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I:\DGIOT\CENTRES ESPECIALS TREBALL\9. GESTIÓ SUBVENCIONS\IMPRESOS_FORMULARIS\IMPRESOS_2021\USAP\Justificació\"/>
    </mc:Choice>
  </mc:AlternateContent>
  <bookViews>
    <workbookView xWindow="480" yWindow="612" windowWidth="20736" windowHeight="9348" tabRatio="1000"/>
  </bookViews>
  <sheets>
    <sheet name="DOC.1_Despeses_10" sheetId="16" r:id="rId1"/>
    <sheet name="DOC.2_10" sheetId="11" r:id="rId2"/>
    <sheet name="R_DOC.2_10" sheetId="12" r:id="rId3"/>
    <sheet name="DOC.1_Despeses_11" sheetId="17" r:id="rId4"/>
    <sheet name="DOC.2_11" sheetId="18" r:id="rId5"/>
    <sheet name="R_DOC.2_11" sheetId="19" r:id="rId6"/>
    <sheet name="DOC.1_Despeses_12" sheetId="20" r:id="rId7"/>
    <sheet name="DOC.2_12" sheetId="21" r:id="rId8"/>
    <sheet name="R_DOC.2_12" sheetId="22" r:id="rId9"/>
  </sheets>
  <definedNames>
    <definedName name="_1" localSheetId="6">#REF!</definedName>
    <definedName name="_1" localSheetId="7">#REF!</definedName>
    <definedName name="_1" localSheetId="5">#REF!</definedName>
    <definedName name="_1" localSheetId="8">#REF!</definedName>
    <definedName name="_1">#REF!</definedName>
    <definedName name="_xlnm.Print_Area" localSheetId="2">'R_DOC.2_10'!$A$1:$V$31</definedName>
    <definedName name="_xlnm.Print_Area" localSheetId="5">'R_DOC.2_11'!$A$1:$V$31</definedName>
    <definedName name="_xlnm.Print_Area" localSheetId="8">'R_DOC.2_12'!$A$1:$V$31</definedName>
    <definedName name="Sexe" localSheetId="4">DOC.2_11!$CL$17:$CL$18</definedName>
    <definedName name="Sexe" localSheetId="7">DOC.2_12!$CL$17:$CL$18</definedName>
    <definedName name="Sexe">DOC.2_10!$CL$17:$CL$18</definedName>
    <definedName name="T.Discapacitat" localSheetId="3">#REF!</definedName>
    <definedName name="T.Discapacitat" localSheetId="6">#REF!</definedName>
    <definedName name="T.Discapacitat" localSheetId="1">DOC.2_10!$CL$7:$CL$12</definedName>
    <definedName name="T.Discapacitat" localSheetId="4">DOC.2_11!$CL$7:$CL$12</definedName>
    <definedName name="T.Discapacitat" localSheetId="7">DOC.2_12!$CL$7:$CL$12</definedName>
    <definedName name="T.Discapacitat" localSheetId="5">#REF!</definedName>
    <definedName name="T.Discapacitat" localSheetId="8">#REF!</definedName>
    <definedName name="T.Discapacitat">#REF!</definedName>
    <definedName name="Tipus_de_discapacitat" localSheetId="3">#REF!</definedName>
    <definedName name="Tipus_de_discapacitat" localSheetId="6">#REF!</definedName>
    <definedName name="Tipus_de_discapacitat" localSheetId="1">DOC.2_10!$CL$7:$CL$12</definedName>
    <definedName name="Tipus_de_discapacitat" localSheetId="4">DOC.2_11!$CL$7:$CL$12</definedName>
    <definedName name="Tipus_de_discapacitat" localSheetId="7">DOC.2_12!$CL$7:$CL$12</definedName>
    <definedName name="Tipus_de_discapacitat" localSheetId="5">#REF!</definedName>
    <definedName name="Tipus_de_discapacitat" localSheetId="8">#REF!</definedName>
    <definedName name="Tipus_de_discapacitat">#REF!</definedName>
  </definedNames>
  <calcPr calcId="162913"/>
</workbook>
</file>

<file path=xl/calcChain.xml><?xml version="1.0" encoding="utf-8"?>
<calcChain xmlns="http://schemas.openxmlformats.org/spreadsheetml/2006/main">
  <c r="E4" i="19" l="1"/>
  <c r="CB339" i="18" l="1"/>
  <c r="CE339" i="18" s="1"/>
  <c r="CB340" i="18"/>
  <c r="CF340" i="18" s="1"/>
  <c r="CB341" i="18"/>
  <c r="CE341" i="18" s="1"/>
  <c r="CF341" i="18"/>
  <c r="CG341" i="18"/>
  <c r="L341" i="18" s="1"/>
  <c r="CH341" i="18" s="1"/>
  <c r="CB342" i="18"/>
  <c r="CE342" i="18" s="1"/>
  <c r="CG342" i="18" s="1"/>
  <c r="L342" i="18" s="1"/>
  <c r="CH342" i="18" s="1"/>
  <c r="CF342" i="18"/>
  <c r="CB343" i="18"/>
  <c r="CE343" i="18" s="1"/>
  <c r="CB344" i="18"/>
  <c r="CF344" i="18" s="1"/>
  <c r="CB345" i="18"/>
  <c r="CE345" i="18" s="1"/>
  <c r="CF345" i="18"/>
  <c r="CG345" i="18"/>
  <c r="L345" i="18" s="1"/>
  <c r="CH345" i="18" s="1"/>
  <c r="CB346" i="18"/>
  <c r="CE346" i="18" s="1"/>
  <c r="CG346" i="18" s="1"/>
  <c r="CF346" i="18"/>
  <c r="L346" i="18"/>
  <c r="CH346" i="18"/>
  <c r="CB347" i="18"/>
  <c r="CE347" i="18" s="1"/>
  <c r="CB348" i="18"/>
  <c r="CE348" i="18" s="1"/>
  <c r="CB349" i="18"/>
  <c r="CE349" i="18" s="1"/>
  <c r="CF349" i="18"/>
  <c r="CG349" i="18"/>
  <c r="L349" i="18"/>
  <c r="CH349" i="18" s="1"/>
  <c r="CB350" i="18"/>
  <c r="CE350" i="18" s="1"/>
  <c r="CG350" i="18" s="1"/>
  <c r="CF350" i="18"/>
  <c r="L350" i="18"/>
  <c r="CH350" i="18"/>
  <c r="CB351" i="18"/>
  <c r="CB312" i="18"/>
  <c r="CE312" i="18"/>
  <c r="CF312" i="18"/>
  <c r="CB313" i="18"/>
  <c r="CE313" i="18" s="1"/>
  <c r="CF313" i="18"/>
  <c r="CG313" i="18" s="1"/>
  <c r="L313" i="18"/>
  <c r="CH313" i="18" s="1"/>
  <c r="CB314" i="18"/>
  <c r="CE314" i="18" s="1"/>
  <c r="CG314" i="18" s="1"/>
  <c r="L314" i="18" s="1"/>
  <c r="CH314" i="18" s="1"/>
  <c r="CF314" i="18"/>
  <c r="CB315" i="18"/>
  <c r="CB316" i="18"/>
  <c r="CB317" i="18"/>
  <c r="CE317" i="18" s="1"/>
  <c r="CG317" i="18" s="1"/>
  <c r="L317" i="18" s="1"/>
  <c r="CH317" i="18" s="1"/>
  <c r="CF317" i="18"/>
  <c r="CB318" i="18"/>
  <c r="CE318" i="18" s="1"/>
  <c r="CG318" i="18" s="1"/>
  <c r="L318" i="18" s="1"/>
  <c r="CF318" i="18"/>
  <c r="CH318" i="18"/>
  <c r="CB319" i="18"/>
  <c r="CB320" i="18"/>
  <c r="CE320" i="18"/>
  <c r="CF320" i="18"/>
  <c r="CB321" i="18"/>
  <c r="CE321" i="18" s="1"/>
  <c r="CF321" i="18"/>
  <c r="CB322" i="18"/>
  <c r="CE322" i="18" s="1"/>
  <c r="CG322" i="18" s="1"/>
  <c r="L322" i="18" s="1"/>
  <c r="CH322" i="18" s="1"/>
  <c r="CF322" i="18"/>
  <c r="CB323" i="18"/>
  <c r="CB324" i="18"/>
  <c r="CE324" i="18" s="1"/>
  <c r="CF324" i="18"/>
  <c r="CB325" i="18"/>
  <c r="CE325" i="18" s="1"/>
  <c r="CG325" i="18" s="1"/>
  <c r="L325" i="18" s="1"/>
  <c r="CH325" i="18" s="1"/>
  <c r="CF325" i="18"/>
  <c r="CB326" i="18"/>
  <c r="CE326" i="18" s="1"/>
  <c r="CG326" i="18" s="1"/>
  <c r="L326" i="18" s="1"/>
  <c r="CH326" i="18" s="1"/>
  <c r="CF326" i="18"/>
  <c r="CB327" i="18"/>
  <c r="CB328" i="18"/>
  <c r="CE328" i="18"/>
  <c r="CF328" i="18"/>
  <c r="CB329" i="18"/>
  <c r="CE329" i="18" s="1"/>
  <c r="CG329" i="18" s="1"/>
  <c r="CF329" i="18"/>
  <c r="L329" i="18"/>
  <c r="CH329" i="18" s="1"/>
  <c r="CB330" i="18"/>
  <c r="CE330" i="18" s="1"/>
  <c r="CG330" i="18" s="1"/>
  <c r="L330" i="18" s="1"/>
  <c r="CH330" i="18" s="1"/>
  <c r="CF330" i="18"/>
  <c r="CB331" i="18"/>
  <c r="CB332" i="18"/>
  <c r="CB333" i="18"/>
  <c r="CE333" i="18" s="1"/>
  <c r="CG333" i="18" s="1"/>
  <c r="L333" i="18" s="1"/>
  <c r="CH333" i="18" s="1"/>
  <c r="CF333" i="18"/>
  <c r="CB334" i="18"/>
  <c r="CE334" i="18" s="1"/>
  <c r="CG334" i="18" s="1"/>
  <c r="L334" i="18" s="1"/>
  <c r="CF334" i="18"/>
  <c r="CH334" i="18"/>
  <c r="CB335" i="18"/>
  <c r="CB336" i="18"/>
  <c r="CE336" i="18"/>
  <c r="CF336" i="18"/>
  <c r="CB337" i="18"/>
  <c r="CE337" i="18" s="1"/>
  <c r="CF337" i="18"/>
  <c r="CB338" i="18"/>
  <c r="CE338" i="18" s="1"/>
  <c r="CG338" i="18" s="1"/>
  <c r="L338" i="18" s="1"/>
  <c r="CH338" i="18" s="1"/>
  <c r="CF338" i="18"/>
  <c r="CB352" i="18"/>
  <c r="CB353" i="18"/>
  <c r="CE353" i="18" s="1"/>
  <c r="CF353" i="18"/>
  <c r="CB354" i="18"/>
  <c r="CE354" i="18" s="1"/>
  <c r="CG354" i="18" s="1"/>
  <c r="L354" i="18" s="1"/>
  <c r="CH354" i="18" s="1"/>
  <c r="CF354" i="18"/>
  <c r="CB355" i="18"/>
  <c r="CE355" i="18" s="1"/>
  <c r="CG355" i="18" s="1"/>
  <c r="L355" i="18" s="1"/>
  <c r="CF355" i="18"/>
  <c r="CH355" i="18"/>
  <c r="CB356" i="18"/>
  <c r="CB357" i="18"/>
  <c r="CE357" i="18" s="1"/>
  <c r="CG357" i="18" s="1"/>
  <c r="L357" i="18" s="1"/>
  <c r="CH357" i="18" s="1"/>
  <c r="CF357" i="18"/>
  <c r="CD14" i="18"/>
  <c r="CB14" i="18"/>
  <c r="CE14" i="18"/>
  <c r="CF14" i="18"/>
  <c r="CG14" i="18" s="1"/>
  <c r="L14" i="18" s="1"/>
  <c r="CH14" i="18" s="1"/>
  <c r="CB295" i="18"/>
  <c r="CE295" i="18"/>
  <c r="CF295" i="18"/>
  <c r="CG295" i="18"/>
  <c r="L295" i="18"/>
  <c r="CH295" i="18" s="1"/>
  <c r="CB296" i="18"/>
  <c r="CE296" i="18"/>
  <c r="CF296" i="18"/>
  <c r="CG296" i="18"/>
  <c r="L296" i="18" s="1"/>
  <c r="CH296" i="18"/>
  <c r="CB297" i="18"/>
  <c r="CF297" i="18" s="1"/>
  <c r="CE297" i="18"/>
  <c r="CG297" i="18" s="1"/>
  <c r="L297" i="18" s="1"/>
  <c r="CH297" i="18" s="1"/>
  <c r="CB298" i="18"/>
  <c r="CE298" i="18"/>
  <c r="CG298" i="18" s="1"/>
  <c r="L298" i="18" s="1"/>
  <c r="CH298" i="18" s="1"/>
  <c r="CF298" i="18"/>
  <c r="CB299" i="18"/>
  <c r="CE299" i="18"/>
  <c r="CG299" i="18" s="1"/>
  <c r="L299" i="18" s="1"/>
  <c r="CH299" i="18" s="1"/>
  <c r="CF299" i="18"/>
  <c r="CB300" i="18"/>
  <c r="CE300" i="18"/>
  <c r="CF300" i="18"/>
  <c r="CG300" i="18"/>
  <c r="L300" i="18" s="1"/>
  <c r="CH300" i="18"/>
  <c r="CB301" i="18"/>
  <c r="CF301" i="18" s="1"/>
  <c r="CE301" i="18"/>
  <c r="CG301" i="18" s="1"/>
  <c r="L301" i="18" s="1"/>
  <c r="CH301" i="18" s="1"/>
  <c r="CB302" i="18"/>
  <c r="CE302" i="18"/>
  <c r="CF302" i="18"/>
  <c r="CG302" i="18" s="1"/>
  <c r="L302" i="18" s="1"/>
  <c r="CH302" i="18" s="1"/>
  <c r="CB303" i="18"/>
  <c r="CE303" i="18"/>
  <c r="CF303" i="18"/>
  <c r="CG303" i="18"/>
  <c r="L303" i="18" s="1"/>
  <c r="CH303" i="18" s="1"/>
  <c r="CB304" i="18"/>
  <c r="CE304" i="18"/>
  <c r="CF304" i="18"/>
  <c r="CG304" i="18"/>
  <c r="L304" i="18" s="1"/>
  <c r="CH304" i="18"/>
  <c r="CB305" i="18"/>
  <c r="CF305" i="18" s="1"/>
  <c r="CB306" i="18"/>
  <c r="CE306" i="18"/>
  <c r="CF306" i="18"/>
  <c r="CB307" i="18"/>
  <c r="CF307" i="18" s="1"/>
  <c r="CE307" i="18"/>
  <c r="CB308" i="18"/>
  <c r="CE308" i="18"/>
  <c r="CF308" i="18"/>
  <c r="CG308" i="18"/>
  <c r="L308" i="18" s="1"/>
  <c r="CH308" i="18" s="1"/>
  <c r="CB309" i="18"/>
  <c r="CF309" i="18" s="1"/>
  <c r="CB310" i="18"/>
  <c r="CE310" i="18"/>
  <c r="CG310" i="18" s="1"/>
  <c r="L310" i="18" s="1"/>
  <c r="CH310" i="18" s="1"/>
  <c r="CF310" i="18"/>
  <c r="CB311" i="18"/>
  <c r="CF311" i="18" s="1"/>
  <c r="CE311" i="18"/>
  <c r="CG311" i="18" s="1"/>
  <c r="L311" i="18" s="1"/>
  <c r="CH311" i="18" s="1"/>
  <c r="CD19" i="18"/>
  <c r="CB19" i="18"/>
  <c r="CE19" i="18" s="1"/>
  <c r="CF19" i="18"/>
  <c r="CB8" i="18"/>
  <c r="CB9" i="18"/>
  <c r="CF9" i="18" s="1"/>
  <c r="CE9" i="18"/>
  <c r="CG9" i="18" s="1"/>
  <c r="L9" i="18" s="1"/>
  <c r="CH9" i="18" s="1"/>
  <c r="CB10" i="18"/>
  <c r="CB11" i="18"/>
  <c r="CE11" i="18" s="1"/>
  <c r="CG11" i="18" s="1"/>
  <c r="CF11" i="18"/>
  <c r="L11" i="18"/>
  <c r="CH11" i="18" s="1"/>
  <c r="CB12" i="18"/>
  <c r="CB13" i="18"/>
  <c r="CE13" i="18"/>
  <c r="CF13" i="18"/>
  <c r="CB15" i="18"/>
  <c r="CE15" i="18" s="1"/>
  <c r="CG15" i="18" s="1"/>
  <c r="CF15" i="18"/>
  <c r="L15" i="18"/>
  <c r="CH15" i="18" s="1"/>
  <c r="CB16" i="18"/>
  <c r="CE16" i="18" s="1"/>
  <c r="CG16" i="18" s="1"/>
  <c r="L16" i="18" s="1"/>
  <c r="CH16" i="18" s="1"/>
  <c r="CF16" i="18"/>
  <c r="CB17" i="18"/>
  <c r="CB18" i="18"/>
  <c r="CE18" i="18"/>
  <c r="CG18" i="18" s="1"/>
  <c r="L18" i="18" s="1"/>
  <c r="CH18" i="18" s="1"/>
  <c r="CF18" i="18"/>
  <c r="CB20" i="18"/>
  <c r="CE20" i="18" s="1"/>
  <c r="CF20" i="18"/>
  <c r="CG20" i="18"/>
  <c r="L20" i="18" s="1"/>
  <c r="CH20" i="18" s="1"/>
  <c r="CB21" i="18"/>
  <c r="CE21" i="18" s="1"/>
  <c r="CG21" i="18" s="1"/>
  <c r="CF21" i="18"/>
  <c r="L21" i="18"/>
  <c r="CH21" i="18" s="1"/>
  <c r="CB22" i="18"/>
  <c r="CB23" i="18"/>
  <c r="CE23" i="18" s="1"/>
  <c r="CF23" i="18"/>
  <c r="CB24" i="18"/>
  <c r="CE24" i="18" s="1"/>
  <c r="CF24" i="18"/>
  <c r="CG24" i="18" s="1"/>
  <c r="L24" i="18" s="1"/>
  <c r="CH24" i="18" s="1"/>
  <c r="CB25" i="18"/>
  <c r="CE25" i="18" s="1"/>
  <c r="CF25" i="18"/>
  <c r="CB26" i="18"/>
  <c r="CB27" i="18"/>
  <c r="CE27" i="18" s="1"/>
  <c r="CB28" i="18"/>
  <c r="CE28" i="18" s="1"/>
  <c r="CB29" i="18"/>
  <c r="CE29" i="18" s="1"/>
  <c r="CG29" i="18" s="1"/>
  <c r="L29" i="18" s="1"/>
  <c r="CH29" i="18" s="1"/>
  <c r="CF29" i="18"/>
  <c r="CB30" i="18"/>
  <c r="CB31" i="18"/>
  <c r="CE31" i="18" s="1"/>
  <c r="CB32" i="18"/>
  <c r="CE32" i="18" s="1"/>
  <c r="CB33" i="18"/>
  <c r="CE33" i="18" s="1"/>
  <c r="CF33" i="18"/>
  <c r="CB34" i="18"/>
  <c r="CB35" i="18"/>
  <c r="CE35" i="18"/>
  <c r="CG35" i="18" s="1"/>
  <c r="L35" i="18" s="1"/>
  <c r="CH35" i="18" s="1"/>
  <c r="CF35" i="18"/>
  <c r="CB36" i="18"/>
  <c r="CB37" i="18"/>
  <c r="CE37" i="18" s="1"/>
  <c r="CF37" i="18"/>
  <c r="CB38" i="18"/>
  <c r="CB39" i="18"/>
  <c r="CE39" i="18" s="1"/>
  <c r="CB40" i="18"/>
  <c r="CE40" i="18" s="1"/>
  <c r="CG40" i="18" s="1"/>
  <c r="L40" i="18" s="1"/>
  <c r="CH40" i="18" s="1"/>
  <c r="CF40" i="18"/>
  <c r="CB41" i="18"/>
  <c r="CE41" i="18" s="1"/>
  <c r="CB42" i="18"/>
  <c r="CE42" i="18" s="1"/>
  <c r="CF42" i="18"/>
  <c r="CB43" i="18"/>
  <c r="CB44" i="18"/>
  <c r="CB45" i="18"/>
  <c r="CB46" i="18"/>
  <c r="CE46" i="18" s="1"/>
  <c r="CF46" i="18"/>
  <c r="CB47" i="18"/>
  <c r="CB48" i="18"/>
  <c r="CE48" i="18" s="1"/>
  <c r="CF48" i="18"/>
  <c r="CB49" i="18"/>
  <c r="CE49" i="18" s="1"/>
  <c r="CF49" i="18"/>
  <c r="CB50" i="18"/>
  <c r="CE50" i="18" s="1"/>
  <c r="CF50" i="18"/>
  <c r="CB51" i="18"/>
  <c r="CE51" i="18"/>
  <c r="CF51" i="18"/>
  <c r="CG51" i="18" s="1"/>
  <c r="L51" i="18" s="1"/>
  <c r="CH51" i="18" s="1"/>
  <c r="CB52" i="18"/>
  <c r="CE52" i="18" s="1"/>
  <c r="CF52" i="18"/>
  <c r="CG52" i="18" s="1"/>
  <c r="L52" i="18" s="1"/>
  <c r="CH52" i="18" s="1"/>
  <c r="CB53" i="18"/>
  <c r="CB54" i="18"/>
  <c r="CB55" i="18"/>
  <c r="CB56" i="18"/>
  <c r="CE56" i="18" s="1"/>
  <c r="CB57" i="18"/>
  <c r="CB58" i="18"/>
  <c r="CE58" i="18"/>
  <c r="CF58" i="18"/>
  <c r="CB59" i="18"/>
  <c r="CE59" i="18" s="1"/>
  <c r="CF59" i="18"/>
  <c r="CB60" i="18"/>
  <c r="CE60" i="18" s="1"/>
  <c r="CG60" i="18" s="1"/>
  <c r="CF60" i="18"/>
  <c r="L60" i="18"/>
  <c r="CH60" i="18" s="1"/>
  <c r="CB61" i="18"/>
  <c r="CB62" i="18"/>
  <c r="CB63" i="18"/>
  <c r="CB64" i="18"/>
  <c r="CE64" i="18" s="1"/>
  <c r="CG64" i="18" s="1"/>
  <c r="CF64" i="18"/>
  <c r="L64" i="18"/>
  <c r="CH64" i="18" s="1"/>
  <c r="CB65" i="18"/>
  <c r="CE65" i="18" s="1"/>
  <c r="CF65" i="18"/>
  <c r="CB66" i="18"/>
  <c r="CE66" i="18" s="1"/>
  <c r="CF66" i="18"/>
  <c r="CB67" i="18"/>
  <c r="CE67" i="18"/>
  <c r="CF67" i="18"/>
  <c r="CG67" i="18" s="1"/>
  <c r="L67" i="18" s="1"/>
  <c r="CH67" i="18" s="1"/>
  <c r="CB68" i="18"/>
  <c r="CE68" i="18" s="1"/>
  <c r="CF68" i="18"/>
  <c r="CG68" i="18" s="1"/>
  <c r="L68" i="18" s="1"/>
  <c r="CH68" i="18" s="1"/>
  <c r="CB69" i="18"/>
  <c r="CB70" i="18"/>
  <c r="CE70" i="18" s="1"/>
  <c r="CB71" i="18"/>
  <c r="CE71" i="18"/>
  <c r="CG71" i="18" s="1"/>
  <c r="L71" i="18" s="1"/>
  <c r="CF71" i="18"/>
  <c r="CH71" i="18"/>
  <c r="CB72" i="18"/>
  <c r="CF72" i="18" s="1"/>
  <c r="CE72" i="18"/>
  <c r="CG72" i="18"/>
  <c r="L72" i="18" s="1"/>
  <c r="CH72" i="18" s="1"/>
  <c r="CB73" i="18"/>
  <c r="CE73" i="18"/>
  <c r="CG73" i="18" s="1"/>
  <c r="L73" i="18" s="1"/>
  <c r="CH73" i="18" s="1"/>
  <c r="CF73" i="18"/>
  <c r="CB74" i="18"/>
  <c r="CE74" i="18" s="1"/>
  <c r="CB75" i="18"/>
  <c r="CE75" i="18"/>
  <c r="CG75" i="18" s="1"/>
  <c r="L75" i="18" s="1"/>
  <c r="CH75" i="18" s="1"/>
  <c r="CF75" i="18"/>
  <c r="CB76" i="18"/>
  <c r="CF76" i="18" s="1"/>
  <c r="CE76" i="18"/>
  <c r="CG76" i="18" s="1"/>
  <c r="L76" i="18" s="1"/>
  <c r="CH76" i="18" s="1"/>
  <c r="CB77" i="18"/>
  <c r="CE77" i="18"/>
  <c r="CF77" i="18"/>
  <c r="CG77" i="18"/>
  <c r="L77" i="18" s="1"/>
  <c r="CH77" i="18" s="1"/>
  <c r="CB78" i="18"/>
  <c r="CE78" i="18" s="1"/>
  <c r="CB79" i="18"/>
  <c r="CE79" i="18"/>
  <c r="CG79" i="18" s="1"/>
  <c r="L79" i="18" s="1"/>
  <c r="CF79" i="18"/>
  <c r="CH79" i="18"/>
  <c r="CB80" i="18"/>
  <c r="CF80" i="18" s="1"/>
  <c r="CE80" i="18"/>
  <c r="CG80" i="18" s="1"/>
  <c r="L80" i="18" s="1"/>
  <c r="CH80" i="18" s="1"/>
  <c r="CB81" i="18"/>
  <c r="CE81" i="18"/>
  <c r="CG81" i="18" s="1"/>
  <c r="L81" i="18" s="1"/>
  <c r="CH81" i="18" s="1"/>
  <c r="CF81" i="18"/>
  <c r="CB82" i="18"/>
  <c r="CE82" i="18" s="1"/>
  <c r="CB83" i="18"/>
  <c r="CE83" i="18"/>
  <c r="CG83" i="18" s="1"/>
  <c r="L83" i="18" s="1"/>
  <c r="CH83" i="18" s="1"/>
  <c r="CF83" i="18"/>
  <c r="CB84" i="18"/>
  <c r="CF84" i="18" s="1"/>
  <c r="CE84" i="18"/>
  <c r="CG84" i="18"/>
  <c r="L84" i="18" s="1"/>
  <c r="CH84" i="18" s="1"/>
  <c r="CB85" i="18"/>
  <c r="CE85" i="18"/>
  <c r="CF85" i="18"/>
  <c r="CG85" i="18"/>
  <c r="L85" i="18" s="1"/>
  <c r="CH85" i="18"/>
  <c r="CB86" i="18"/>
  <c r="CE86" i="18" s="1"/>
  <c r="CB87" i="18"/>
  <c r="CE87" i="18"/>
  <c r="CG87" i="18" s="1"/>
  <c r="L87" i="18" s="1"/>
  <c r="CF87" i="18"/>
  <c r="CH87" i="18"/>
  <c r="CB88" i="18"/>
  <c r="CF88" i="18" s="1"/>
  <c r="CE88" i="18"/>
  <c r="CB89" i="18"/>
  <c r="CE89" i="18"/>
  <c r="CF89" i="18"/>
  <c r="CG89" i="18"/>
  <c r="L89" i="18" s="1"/>
  <c r="CH89" i="18" s="1"/>
  <c r="CB90" i="18"/>
  <c r="CE90" i="18" s="1"/>
  <c r="CB91" i="18"/>
  <c r="CE91" i="18"/>
  <c r="CG91" i="18" s="1"/>
  <c r="L91" i="18" s="1"/>
  <c r="CF91" i="18"/>
  <c r="CH91" i="18"/>
  <c r="CB92" i="18"/>
  <c r="CF92" i="18" s="1"/>
  <c r="CE92" i="18"/>
  <c r="CG92" i="18" s="1"/>
  <c r="L92" i="18" s="1"/>
  <c r="CH92" i="18" s="1"/>
  <c r="CB93" i="18"/>
  <c r="CE93" i="18"/>
  <c r="CG93" i="18" s="1"/>
  <c r="L93" i="18" s="1"/>
  <c r="CH93" i="18" s="1"/>
  <c r="CF93" i="18"/>
  <c r="CB94" i="18"/>
  <c r="CE94" i="18" s="1"/>
  <c r="CB95" i="18"/>
  <c r="CE95" i="18"/>
  <c r="CG95" i="18" s="1"/>
  <c r="L95" i="18" s="1"/>
  <c r="CH95" i="18" s="1"/>
  <c r="CF95" i="18"/>
  <c r="CB96" i="18"/>
  <c r="CF96" i="18" s="1"/>
  <c r="CG96" i="18" s="1"/>
  <c r="L96" i="18" s="1"/>
  <c r="CH96" i="18" s="1"/>
  <c r="CE96" i="18"/>
  <c r="CB97" i="18"/>
  <c r="CE97" i="18"/>
  <c r="CF97" i="18"/>
  <c r="CG97" i="18"/>
  <c r="L97" i="18" s="1"/>
  <c r="CH97" i="18" s="1"/>
  <c r="CB98" i="18"/>
  <c r="CE98" i="18" s="1"/>
  <c r="CB99" i="18"/>
  <c r="CE99" i="18"/>
  <c r="CG99" i="18" s="1"/>
  <c r="L99" i="18" s="1"/>
  <c r="CF99" i="18"/>
  <c r="CH99" i="18"/>
  <c r="CB100" i="18"/>
  <c r="CF100" i="18" s="1"/>
  <c r="CE100" i="18"/>
  <c r="CG100" i="18" s="1"/>
  <c r="L100" i="18" s="1"/>
  <c r="CH100" i="18" s="1"/>
  <c r="CB101" i="18"/>
  <c r="CE101" i="18"/>
  <c r="CF101" i="18"/>
  <c r="CG101" i="18"/>
  <c r="L101" i="18" s="1"/>
  <c r="CH101" i="18" s="1"/>
  <c r="CB102" i="18"/>
  <c r="CE102" i="18" s="1"/>
  <c r="CB103" i="18"/>
  <c r="CE103" i="18"/>
  <c r="CG103" i="18" s="1"/>
  <c r="L103" i="18" s="1"/>
  <c r="CF103" i="18"/>
  <c r="CH103" i="18"/>
  <c r="CB104" i="18"/>
  <c r="CF104" i="18" s="1"/>
  <c r="CE104" i="18"/>
  <c r="CG104" i="18"/>
  <c r="L104" i="18" s="1"/>
  <c r="CH104" i="18" s="1"/>
  <c r="CB105" i="18"/>
  <c r="CE105" i="18"/>
  <c r="CG105" i="18" s="1"/>
  <c r="L105" i="18" s="1"/>
  <c r="CH105" i="18" s="1"/>
  <c r="CF105" i="18"/>
  <c r="CB106" i="18"/>
  <c r="CE106" i="18" s="1"/>
  <c r="CB107" i="18"/>
  <c r="CE107" i="18"/>
  <c r="CG107" i="18" s="1"/>
  <c r="L107" i="18" s="1"/>
  <c r="CH107" i="18" s="1"/>
  <c r="CF107" i="18"/>
  <c r="CB108" i="18"/>
  <c r="CF108" i="18" s="1"/>
  <c r="CE108" i="18"/>
  <c r="CG108" i="18" s="1"/>
  <c r="L108" i="18" s="1"/>
  <c r="CH108" i="18" s="1"/>
  <c r="CB109" i="18"/>
  <c r="CE109" i="18"/>
  <c r="CF109" i="18"/>
  <c r="CG109" i="18"/>
  <c r="L109" i="18" s="1"/>
  <c r="CH109" i="18" s="1"/>
  <c r="CB110" i="18"/>
  <c r="CE110" i="18" s="1"/>
  <c r="CB111" i="18"/>
  <c r="CE111" i="18"/>
  <c r="CF111" i="18"/>
  <c r="CB112" i="18"/>
  <c r="CF112" i="18" s="1"/>
  <c r="CE112" i="18"/>
  <c r="CG112" i="18" s="1"/>
  <c r="L112" i="18" s="1"/>
  <c r="CH112" i="18" s="1"/>
  <c r="CB113" i="18"/>
  <c r="CE113" i="18"/>
  <c r="CF113" i="18"/>
  <c r="CG113" i="18" s="1"/>
  <c r="L113" i="18" s="1"/>
  <c r="CH113" i="18" s="1"/>
  <c r="CB114" i="18"/>
  <c r="CE114" i="18" s="1"/>
  <c r="CB115" i="18"/>
  <c r="CE115" i="18"/>
  <c r="CG115" i="18" s="1"/>
  <c r="CF115" i="18"/>
  <c r="L115" i="18"/>
  <c r="CH115" i="18" s="1"/>
  <c r="CB116" i="18"/>
  <c r="CF116" i="18" s="1"/>
  <c r="CE116" i="18"/>
  <c r="CG116" i="18" s="1"/>
  <c r="L116" i="18" s="1"/>
  <c r="CH116" i="18" s="1"/>
  <c r="CB117" i="18"/>
  <c r="CE117" i="18" s="1"/>
  <c r="CG117" i="18" s="1"/>
  <c r="L117" i="18" s="1"/>
  <c r="CH117" i="18" s="1"/>
  <c r="CF117" i="18"/>
  <c r="CB118" i="18"/>
  <c r="CB119" i="18"/>
  <c r="CE119" i="18"/>
  <c r="CG119" i="18" s="1"/>
  <c r="CF119" i="18"/>
  <c r="L119" i="18"/>
  <c r="CH119" i="18" s="1"/>
  <c r="CB120" i="18"/>
  <c r="CB121" i="18"/>
  <c r="CE121" i="18" s="1"/>
  <c r="CG121" i="18" s="1"/>
  <c r="L121" i="18" s="1"/>
  <c r="CF121" i="18"/>
  <c r="CH121" i="18"/>
  <c r="CB122" i="18"/>
  <c r="CE122" i="18" s="1"/>
  <c r="CB123" i="18"/>
  <c r="CE123" i="18"/>
  <c r="CF123" i="18"/>
  <c r="CB124" i="18"/>
  <c r="CF124" i="18" s="1"/>
  <c r="CB125" i="18"/>
  <c r="CE125" i="18"/>
  <c r="CG125" i="18" s="1"/>
  <c r="L125" i="18" s="1"/>
  <c r="CH125" i="18" s="1"/>
  <c r="CF125" i="18"/>
  <c r="CB126" i="18"/>
  <c r="CE126" i="18" s="1"/>
  <c r="CB127" i="18"/>
  <c r="CE127" i="18"/>
  <c r="CF127" i="18"/>
  <c r="CB128" i="18"/>
  <c r="CB129" i="18"/>
  <c r="CE129" i="18"/>
  <c r="CG129" i="18" s="1"/>
  <c r="L129" i="18" s="1"/>
  <c r="CF129" i="18"/>
  <c r="CH129" i="18"/>
  <c r="CB130" i="18"/>
  <c r="CE130" i="18" s="1"/>
  <c r="CF130" i="18"/>
  <c r="CG130" i="18" s="1"/>
  <c r="L130" i="18" s="1"/>
  <c r="CH130" i="18" s="1"/>
  <c r="CB131" i="18"/>
  <c r="CE131" i="18"/>
  <c r="CF131" i="18"/>
  <c r="CB132" i="18"/>
  <c r="CB133" i="18"/>
  <c r="CE133" i="18"/>
  <c r="CG133" i="18" s="1"/>
  <c r="L133" i="18" s="1"/>
  <c r="CH133" i="18" s="1"/>
  <c r="CF133" i="18"/>
  <c r="CB134" i="18"/>
  <c r="CE134" i="18" s="1"/>
  <c r="CF134" i="18"/>
  <c r="CG134" i="18" s="1"/>
  <c r="L134" i="18" s="1"/>
  <c r="CH134" i="18"/>
  <c r="CB135" i="18"/>
  <c r="CE135" i="18"/>
  <c r="CG135" i="18" s="1"/>
  <c r="L135" i="18" s="1"/>
  <c r="CH135" i="18" s="1"/>
  <c r="CF135" i="18"/>
  <c r="CB136" i="18"/>
  <c r="CF136" i="18" s="1"/>
  <c r="CB137" i="18"/>
  <c r="CF137" i="18" s="1"/>
  <c r="CE137" i="18"/>
  <c r="CG137" i="18" s="1"/>
  <c r="L137" i="18" s="1"/>
  <c r="CH137" i="18" s="1"/>
  <c r="CB138" i="18"/>
  <c r="CE138" i="18" s="1"/>
  <c r="CF138" i="18"/>
  <c r="CG138" i="18" s="1"/>
  <c r="L138" i="18"/>
  <c r="CH138" i="18" s="1"/>
  <c r="CB139" i="18"/>
  <c r="CE139" i="18"/>
  <c r="CG139" i="18" s="1"/>
  <c r="L139" i="18" s="1"/>
  <c r="CF139" i="18"/>
  <c r="CH139" i="18"/>
  <c r="CB140" i="18"/>
  <c r="CE140" i="18"/>
  <c r="CF140" i="18"/>
  <c r="CB141" i="18"/>
  <c r="CE141" i="18" s="1"/>
  <c r="CF141" i="18"/>
  <c r="CB142" i="18"/>
  <c r="CE142" i="18" s="1"/>
  <c r="CF142" i="18"/>
  <c r="CG142" i="18" s="1"/>
  <c r="L142" i="18" s="1"/>
  <c r="CH142" i="18" s="1"/>
  <c r="CB143" i="18"/>
  <c r="CE143" i="18"/>
  <c r="CF143" i="18"/>
  <c r="CB144" i="18"/>
  <c r="CE144" i="18" s="1"/>
  <c r="CF144" i="18"/>
  <c r="CB145" i="18"/>
  <c r="CB146" i="18"/>
  <c r="CE146" i="18" s="1"/>
  <c r="CF146" i="18"/>
  <c r="CG146" i="18"/>
  <c r="L146" i="18" s="1"/>
  <c r="CH146" i="18" s="1"/>
  <c r="CB147" i="18"/>
  <c r="CE147" i="18" s="1"/>
  <c r="CF147" i="18"/>
  <c r="CB148" i="18"/>
  <c r="CB149" i="18"/>
  <c r="CE149" i="18"/>
  <c r="CF149" i="18"/>
  <c r="CB150" i="18"/>
  <c r="CE150" i="18"/>
  <c r="CF150" i="18"/>
  <c r="CG150" i="18"/>
  <c r="L150" i="18" s="1"/>
  <c r="CH150" i="18" s="1"/>
  <c r="CB151" i="18"/>
  <c r="CE151" i="18" s="1"/>
  <c r="CB152" i="18"/>
  <c r="CB153" i="18"/>
  <c r="CE153" i="18"/>
  <c r="CG153" i="18" s="1"/>
  <c r="L153" i="18" s="1"/>
  <c r="CH153" i="18" s="1"/>
  <c r="CF153" i="18"/>
  <c r="CB154" i="18"/>
  <c r="CE154" i="18"/>
  <c r="CG154" i="18" s="1"/>
  <c r="L154" i="18" s="1"/>
  <c r="CH154" i="18" s="1"/>
  <c r="CF154" i="18"/>
  <c r="CB155" i="18"/>
  <c r="CE155" i="18" s="1"/>
  <c r="CB156" i="18"/>
  <c r="CB157" i="18"/>
  <c r="CE157" i="18"/>
  <c r="CG157" i="18" s="1"/>
  <c r="L157" i="18" s="1"/>
  <c r="CH157" i="18" s="1"/>
  <c r="CF157" i="18"/>
  <c r="CB158" i="18"/>
  <c r="CE158" i="18"/>
  <c r="CG158" i="18" s="1"/>
  <c r="L158" i="18" s="1"/>
  <c r="CH158" i="18" s="1"/>
  <c r="CF158" i="18"/>
  <c r="CB159" i="18"/>
  <c r="CE159" i="18" s="1"/>
  <c r="CB160" i="18"/>
  <c r="CB161" i="18"/>
  <c r="CE161" i="18"/>
  <c r="CG161" i="18" s="1"/>
  <c r="L161" i="18" s="1"/>
  <c r="CH161" i="18" s="1"/>
  <c r="CF161" i="18"/>
  <c r="CB162" i="18"/>
  <c r="CE162" i="18"/>
  <c r="CF162" i="18"/>
  <c r="CG162" i="18"/>
  <c r="L162" i="18"/>
  <c r="CH162" i="18" s="1"/>
  <c r="CB163" i="18"/>
  <c r="CE163" i="18" s="1"/>
  <c r="CB164" i="18"/>
  <c r="CB165" i="18"/>
  <c r="CE165" i="18"/>
  <c r="CF165" i="18"/>
  <c r="CB166" i="18"/>
  <c r="CE166" i="18"/>
  <c r="CF166" i="18"/>
  <c r="CG166" i="18"/>
  <c r="L166" i="18" s="1"/>
  <c r="CH166" i="18" s="1"/>
  <c r="CB167" i="18"/>
  <c r="CE167" i="18" s="1"/>
  <c r="CB168" i="18"/>
  <c r="CB169" i="18"/>
  <c r="CE169" i="18"/>
  <c r="CG169" i="18" s="1"/>
  <c r="L169" i="18" s="1"/>
  <c r="CH169" i="18" s="1"/>
  <c r="CF169" i="18"/>
  <c r="CB170" i="18"/>
  <c r="CE170" i="18"/>
  <c r="CF170" i="18"/>
  <c r="CG170" i="18"/>
  <c r="L170" i="18"/>
  <c r="CH170" i="18" s="1"/>
  <c r="CB171" i="18"/>
  <c r="CE171" i="18" s="1"/>
  <c r="CB172" i="18"/>
  <c r="CE172" i="18" s="1"/>
  <c r="CF172" i="18"/>
  <c r="CB173" i="18"/>
  <c r="CE173" i="18"/>
  <c r="CG173" i="18" s="1"/>
  <c r="CF173" i="18"/>
  <c r="L173" i="18"/>
  <c r="CH173" i="18" s="1"/>
  <c r="CB174" i="18"/>
  <c r="CE174" i="18"/>
  <c r="CF174" i="18"/>
  <c r="CG174" i="18"/>
  <c r="L174" i="18" s="1"/>
  <c r="CH174" i="18" s="1"/>
  <c r="CB175" i="18"/>
  <c r="CB176" i="18"/>
  <c r="CE176" i="18" s="1"/>
  <c r="CB177" i="18"/>
  <c r="CE177" i="18"/>
  <c r="CF177" i="18"/>
  <c r="CB178" i="18"/>
  <c r="CE178" i="18"/>
  <c r="CG178" i="18" s="1"/>
  <c r="L178" i="18" s="1"/>
  <c r="CH178" i="18" s="1"/>
  <c r="CF178" i="18"/>
  <c r="CB179" i="18"/>
  <c r="CB180" i="18"/>
  <c r="CB181" i="18"/>
  <c r="CE181" i="18"/>
  <c r="CG181" i="18" s="1"/>
  <c r="L181" i="18" s="1"/>
  <c r="CH181" i="18" s="1"/>
  <c r="CF181" i="18"/>
  <c r="CB182" i="18"/>
  <c r="CE182" i="18"/>
  <c r="CG182" i="18" s="1"/>
  <c r="L182" i="18" s="1"/>
  <c r="CH182" i="18" s="1"/>
  <c r="CF182" i="18"/>
  <c r="CB183" i="18"/>
  <c r="CB184" i="18"/>
  <c r="CE184" i="18" s="1"/>
  <c r="CF184" i="18"/>
  <c r="CB185" i="18"/>
  <c r="CE185" i="18"/>
  <c r="CF185" i="18"/>
  <c r="CB186" i="18"/>
  <c r="CE186" i="18"/>
  <c r="CG186" i="18" s="1"/>
  <c r="L186" i="18" s="1"/>
  <c r="CH186" i="18" s="1"/>
  <c r="CF186" i="18"/>
  <c r="CB187" i="18"/>
  <c r="CB188" i="18"/>
  <c r="CB189" i="18"/>
  <c r="CE189" i="18"/>
  <c r="CF189" i="18"/>
  <c r="CB190" i="18"/>
  <c r="CE190" i="18"/>
  <c r="CG190" i="18" s="1"/>
  <c r="L190" i="18" s="1"/>
  <c r="CH190" i="18" s="1"/>
  <c r="CF190" i="18"/>
  <c r="CB191" i="18"/>
  <c r="CB192" i="18"/>
  <c r="CE192" i="18" s="1"/>
  <c r="CF192" i="18"/>
  <c r="CB193" i="18"/>
  <c r="CE193" i="18"/>
  <c r="CG193" i="18" s="1"/>
  <c r="CF193" i="18"/>
  <c r="L193" i="18"/>
  <c r="CH193" i="18" s="1"/>
  <c r="CB194" i="18"/>
  <c r="CE194" i="18"/>
  <c r="CG194" i="18" s="1"/>
  <c r="L194" i="18" s="1"/>
  <c r="CH194" i="18" s="1"/>
  <c r="CF194" i="18"/>
  <c r="CB195" i="18"/>
  <c r="CB196" i="18"/>
  <c r="CB197" i="18"/>
  <c r="CE197" i="18"/>
  <c r="CG197" i="18" s="1"/>
  <c r="L197" i="18" s="1"/>
  <c r="CH197" i="18" s="1"/>
  <c r="CF197" i="18"/>
  <c r="CB198" i="18"/>
  <c r="CE198" i="18"/>
  <c r="CF198" i="18"/>
  <c r="CG198" i="18"/>
  <c r="L198" i="18" s="1"/>
  <c r="CH198" i="18" s="1"/>
  <c r="CB199" i="18"/>
  <c r="CB200" i="18"/>
  <c r="CB201" i="18"/>
  <c r="CF201" i="18" s="1"/>
  <c r="CE201" i="18"/>
  <c r="CG201" i="18" s="1"/>
  <c r="L201" i="18" s="1"/>
  <c r="CH201" i="18" s="1"/>
  <c r="CB202" i="18"/>
  <c r="CE202" i="18"/>
  <c r="CG202" i="18" s="1"/>
  <c r="L202" i="18" s="1"/>
  <c r="CH202" i="18" s="1"/>
  <c r="CF202" i="18"/>
  <c r="CB203" i="18"/>
  <c r="CB204" i="18"/>
  <c r="CB205" i="18"/>
  <c r="CF205" i="18" s="1"/>
  <c r="CE205" i="18"/>
  <c r="CB206" i="18"/>
  <c r="CE206" i="18"/>
  <c r="CG206" i="18" s="1"/>
  <c r="L206" i="18" s="1"/>
  <c r="CH206" i="18" s="1"/>
  <c r="CF206" i="18"/>
  <c r="CB207" i="18"/>
  <c r="CB208" i="18"/>
  <c r="CB209" i="18"/>
  <c r="CF209" i="18" s="1"/>
  <c r="CE209" i="18"/>
  <c r="CG209" i="18" s="1"/>
  <c r="L209" i="18" s="1"/>
  <c r="CH209" i="18" s="1"/>
  <c r="CB210" i="18"/>
  <c r="CE210" i="18"/>
  <c r="CF210" i="18"/>
  <c r="CG210" i="18"/>
  <c r="L210" i="18" s="1"/>
  <c r="CH210" i="18" s="1"/>
  <c r="CB211" i="18"/>
  <c r="CB212" i="18"/>
  <c r="CB213" i="18"/>
  <c r="CF213" i="18" s="1"/>
  <c r="CE213" i="18"/>
  <c r="CB214" i="18"/>
  <c r="CE214" i="18"/>
  <c r="CF214" i="18"/>
  <c r="CG214" i="18"/>
  <c r="L214" i="18" s="1"/>
  <c r="CH214" i="18" s="1"/>
  <c r="CB215" i="18"/>
  <c r="CB216" i="18"/>
  <c r="CB217" i="18"/>
  <c r="CF217" i="18" s="1"/>
  <c r="CE217" i="18"/>
  <c r="CB218" i="18"/>
  <c r="CE218" i="18"/>
  <c r="CG218" i="18" s="1"/>
  <c r="L218" i="18" s="1"/>
  <c r="CH218" i="18" s="1"/>
  <c r="CF218" i="18"/>
  <c r="CB219" i="18"/>
  <c r="CB220" i="18"/>
  <c r="CB221" i="18"/>
  <c r="CF221" i="18" s="1"/>
  <c r="CE221" i="18"/>
  <c r="CB222" i="18"/>
  <c r="CE222" i="18"/>
  <c r="CG222" i="18" s="1"/>
  <c r="L222" i="18" s="1"/>
  <c r="CH222" i="18" s="1"/>
  <c r="CF222" i="18"/>
  <c r="CB223" i="18"/>
  <c r="CB224" i="18"/>
  <c r="CB225" i="18"/>
  <c r="CF225" i="18" s="1"/>
  <c r="CE225" i="18"/>
  <c r="CG225" i="18" s="1"/>
  <c r="L225" i="18" s="1"/>
  <c r="CH225" i="18" s="1"/>
  <c r="CB226" i="18"/>
  <c r="CE226" i="18"/>
  <c r="CF226" i="18"/>
  <c r="CG226" i="18"/>
  <c r="L226" i="18" s="1"/>
  <c r="CH226" i="18" s="1"/>
  <c r="CB227" i="18"/>
  <c r="CB228" i="18"/>
  <c r="CB229" i="18"/>
  <c r="CF229" i="18" s="1"/>
  <c r="CE229" i="18"/>
  <c r="CB230" i="18"/>
  <c r="CE230" i="18"/>
  <c r="CF230" i="18"/>
  <c r="CG230" i="18"/>
  <c r="L230" i="18" s="1"/>
  <c r="CH230" i="18" s="1"/>
  <c r="CB231" i="18"/>
  <c r="CB232" i="18"/>
  <c r="CE232" i="18" s="1"/>
  <c r="CG232" i="18" s="1"/>
  <c r="L232" i="18" s="1"/>
  <c r="CH232" i="18" s="1"/>
  <c r="CF232" i="18"/>
  <c r="CB233" i="18"/>
  <c r="CE233" i="18" s="1"/>
  <c r="CB234" i="18"/>
  <c r="CE234" i="18"/>
  <c r="CG234" i="18" s="1"/>
  <c r="L234" i="18" s="1"/>
  <c r="CH234" i="18" s="1"/>
  <c r="CF234" i="18"/>
  <c r="CB235" i="18"/>
  <c r="CF235" i="18" s="1"/>
  <c r="CE235" i="18"/>
  <c r="CG235" i="18" s="1"/>
  <c r="L235" i="18" s="1"/>
  <c r="CH235" i="18" s="1"/>
  <c r="CB236" i="18"/>
  <c r="CB237" i="18"/>
  <c r="CE237" i="18" s="1"/>
  <c r="CF237" i="18"/>
  <c r="CB238" i="18"/>
  <c r="CE238" i="18"/>
  <c r="CF238" i="18"/>
  <c r="CG238" i="18"/>
  <c r="L238" i="18" s="1"/>
  <c r="CH238" i="18" s="1"/>
  <c r="CB239" i="18"/>
  <c r="CB240" i="18"/>
  <c r="CE240" i="18" s="1"/>
  <c r="CF240" i="18"/>
  <c r="CG240" i="18" s="1"/>
  <c r="L240" i="18" s="1"/>
  <c r="CH240" i="18" s="1"/>
  <c r="CB241" i="18"/>
  <c r="CF241" i="18" s="1"/>
  <c r="CE241" i="18"/>
  <c r="CB242" i="18"/>
  <c r="CE242" i="18"/>
  <c r="CF242" i="18"/>
  <c r="CB243" i="18"/>
  <c r="CF243" i="18" s="1"/>
  <c r="CB244" i="18"/>
  <c r="CB245" i="18"/>
  <c r="CE245" i="18"/>
  <c r="CF245" i="18"/>
  <c r="CB246" i="18"/>
  <c r="CE246" i="18"/>
  <c r="CG246" i="18" s="1"/>
  <c r="L246" i="18" s="1"/>
  <c r="CH246" i="18" s="1"/>
  <c r="CF246" i="18"/>
  <c r="CB247" i="18"/>
  <c r="CB248" i="18"/>
  <c r="CE248" i="18" s="1"/>
  <c r="CB249" i="18"/>
  <c r="CE249" i="18" s="1"/>
  <c r="CB250" i="18"/>
  <c r="CE250" i="18"/>
  <c r="CG250" i="18" s="1"/>
  <c r="L250" i="18" s="1"/>
  <c r="CH250" i="18" s="1"/>
  <c r="CF250" i="18"/>
  <c r="CB251" i="18"/>
  <c r="CB252" i="18"/>
  <c r="CE252" i="18" s="1"/>
  <c r="CB253" i="18"/>
  <c r="CE253" i="18" s="1"/>
  <c r="CB254" i="18"/>
  <c r="CE254" i="18"/>
  <c r="CF254" i="18"/>
  <c r="CG254" i="18" s="1"/>
  <c r="L254" i="18" s="1"/>
  <c r="CH254" i="18" s="1"/>
  <c r="CB255" i="18"/>
  <c r="CB256" i="18"/>
  <c r="CE256" i="18" s="1"/>
  <c r="CB257" i="18"/>
  <c r="CE257" i="18" s="1"/>
  <c r="CF257" i="18"/>
  <c r="CB258" i="18"/>
  <c r="CE258" i="18"/>
  <c r="CF258" i="18"/>
  <c r="CG258" i="18" s="1"/>
  <c r="L258" i="18" s="1"/>
  <c r="CH258" i="18" s="1"/>
  <c r="CB259" i="18"/>
  <c r="CB260" i="18"/>
  <c r="CE260" i="18" s="1"/>
  <c r="CB261" i="18"/>
  <c r="CE261" i="18" s="1"/>
  <c r="CB262" i="18"/>
  <c r="CE262" i="18"/>
  <c r="CF262" i="18"/>
  <c r="CG262" i="18" s="1"/>
  <c r="L262" i="18"/>
  <c r="CH262" i="18" s="1"/>
  <c r="CB263" i="18"/>
  <c r="CB264" i="18"/>
  <c r="CE264" i="18" s="1"/>
  <c r="CF264" i="18"/>
  <c r="CB265" i="18"/>
  <c r="CE265" i="18" s="1"/>
  <c r="CB266" i="18"/>
  <c r="CE266" i="18"/>
  <c r="CF266" i="18"/>
  <c r="CG266" i="18" s="1"/>
  <c r="L266" i="18" s="1"/>
  <c r="CH266" i="18" s="1"/>
  <c r="CB267" i="18"/>
  <c r="CB268" i="18"/>
  <c r="CE268" i="18" s="1"/>
  <c r="CB269" i="18"/>
  <c r="CE269" i="18" s="1"/>
  <c r="CB270" i="18"/>
  <c r="CE270" i="18"/>
  <c r="CF270" i="18"/>
  <c r="CG270" i="18" s="1"/>
  <c r="L270" i="18" s="1"/>
  <c r="CH270" i="18" s="1"/>
  <c r="CB271" i="18"/>
  <c r="CB272" i="18"/>
  <c r="CB273" i="18"/>
  <c r="CE273" i="18" s="1"/>
  <c r="CF273" i="18"/>
  <c r="CB274" i="18"/>
  <c r="CE274" i="18" s="1"/>
  <c r="CG274" i="18" s="1"/>
  <c r="CF274" i="18"/>
  <c r="L274" i="18"/>
  <c r="CH274" i="18" s="1"/>
  <c r="CB275" i="18"/>
  <c r="CB276" i="18"/>
  <c r="CE276" i="18" s="1"/>
  <c r="CF276" i="18"/>
  <c r="CB277" i="18"/>
  <c r="CE277" i="18" s="1"/>
  <c r="CB278" i="18"/>
  <c r="CE278" i="18" s="1"/>
  <c r="CG278" i="18" s="1"/>
  <c r="L278" i="18" s="1"/>
  <c r="CH278" i="18" s="1"/>
  <c r="CF278" i="18"/>
  <c r="CB279" i="18"/>
  <c r="CB280" i="18"/>
  <c r="CE280" i="18" s="1"/>
  <c r="CB281" i="18"/>
  <c r="CE281" i="18" s="1"/>
  <c r="CF281" i="18"/>
  <c r="CB282" i="18"/>
  <c r="CE282" i="18" s="1"/>
  <c r="CG282" i="18" s="1"/>
  <c r="CF282" i="18"/>
  <c r="L282" i="18"/>
  <c r="CH282" i="18" s="1"/>
  <c r="CB283" i="18"/>
  <c r="CB284" i="18"/>
  <c r="CE284" i="18" s="1"/>
  <c r="CF284" i="18"/>
  <c r="CB285" i="18"/>
  <c r="CB286" i="18"/>
  <c r="CE286" i="18" s="1"/>
  <c r="CG286" i="18" s="1"/>
  <c r="L286" i="18" s="1"/>
  <c r="CH286" i="18" s="1"/>
  <c r="CF286" i="18"/>
  <c r="CB287" i="18"/>
  <c r="CB288" i="18"/>
  <c r="CB289" i="18"/>
  <c r="CE289" i="18" s="1"/>
  <c r="CF289" i="18"/>
  <c r="CB290" i="18"/>
  <c r="CE290" i="18" s="1"/>
  <c r="CG290" i="18" s="1"/>
  <c r="CF290" i="18"/>
  <c r="L290" i="18"/>
  <c r="CH290" i="18" s="1"/>
  <c r="CB291" i="18"/>
  <c r="CB292" i="18"/>
  <c r="CE292" i="18" s="1"/>
  <c r="CF292" i="18"/>
  <c r="CB293" i="18"/>
  <c r="CE293" i="18" s="1"/>
  <c r="CB294" i="18"/>
  <c r="CE294" i="18" s="1"/>
  <c r="CF294" i="18"/>
  <c r="CD51" i="21"/>
  <c r="CB51" i="21"/>
  <c r="CF51" i="21" s="1"/>
  <c r="CB68" i="21"/>
  <c r="CD68" i="21"/>
  <c r="CE68" i="21"/>
  <c r="CG68" i="21" s="1"/>
  <c r="L68" i="21" s="1"/>
  <c r="CH68" i="21" s="1"/>
  <c r="CF68" i="21"/>
  <c r="CB69" i="21"/>
  <c r="CD69" i="21"/>
  <c r="CE69" i="21"/>
  <c r="CF69" i="21"/>
  <c r="CG69" i="21"/>
  <c r="L69" i="21" s="1"/>
  <c r="CH69" i="21"/>
  <c r="CB70" i="21"/>
  <c r="CD70" i="21"/>
  <c r="CE70" i="21"/>
  <c r="CF70" i="21"/>
  <c r="CG70" i="21" s="1"/>
  <c r="L70" i="21" s="1"/>
  <c r="CH70" i="21" s="1"/>
  <c r="CB71" i="21"/>
  <c r="CD71" i="21"/>
  <c r="CB72" i="21"/>
  <c r="CD72" i="21"/>
  <c r="CE72" i="21"/>
  <c r="CF72" i="21"/>
  <c r="CB73" i="21"/>
  <c r="CF73" i="21" s="1"/>
  <c r="CD73" i="21"/>
  <c r="CB74" i="21"/>
  <c r="CD74" i="21"/>
  <c r="CB75" i="21"/>
  <c r="CF75" i="21" s="1"/>
  <c r="CD75" i="21"/>
  <c r="CB76" i="21"/>
  <c r="CD76" i="21"/>
  <c r="CE76" i="21"/>
  <c r="CG76" i="21" s="1"/>
  <c r="L76" i="21" s="1"/>
  <c r="CH76" i="21" s="1"/>
  <c r="CF76" i="21"/>
  <c r="CB77" i="21"/>
  <c r="CD77" i="21"/>
  <c r="CB78" i="21"/>
  <c r="CE78" i="21"/>
  <c r="CG78" i="21" s="1"/>
  <c r="L78" i="21" s="1"/>
  <c r="CH78" i="21" s="1"/>
  <c r="CD78" i="21"/>
  <c r="CF78" i="21"/>
  <c r="CB79" i="21"/>
  <c r="CD79" i="21"/>
  <c r="CE79" i="21"/>
  <c r="CG79" i="21" s="1"/>
  <c r="L79" i="21" s="1"/>
  <c r="CH79" i="21" s="1"/>
  <c r="CF79" i="21"/>
  <c r="CB80" i="21"/>
  <c r="CE80" i="21" s="1"/>
  <c r="CD80" i="21"/>
  <c r="CF80" i="21"/>
  <c r="CG80" i="21" s="1"/>
  <c r="L80" i="21" s="1"/>
  <c r="CH80" i="21" s="1"/>
  <c r="CB81" i="21"/>
  <c r="CE81" i="21" s="1"/>
  <c r="CD81" i="21"/>
  <c r="CB82" i="21"/>
  <c r="CD82" i="21"/>
  <c r="CE82" i="21"/>
  <c r="CG82" i="21" s="1"/>
  <c r="L82" i="21" s="1"/>
  <c r="CH82" i="21" s="1"/>
  <c r="CF82" i="21"/>
  <c r="CB83" i="21"/>
  <c r="CD83" i="21"/>
  <c r="CE83" i="21"/>
  <c r="CG83" i="21" s="1"/>
  <c r="L83" i="21" s="1"/>
  <c r="CF83" i="21"/>
  <c r="CH83" i="21"/>
  <c r="CB84" i="21"/>
  <c r="CD84" i="21"/>
  <c r="CB85" i="21"/>
  <c r="CD85" i="21"/>
  <c r="CB86" i="21"/>
  <c r="CD86" i="21"/>
  <c r="CE86" i="21"/>
  <c r="CG86" i="21" s="1"/>
  <c r="L86" i="21" s="1"/>
  <c r="CH86" i="21" s="1"/>
  <c r="CF86" i="21"/>
  <c r="CB87" i="21"/>
  <c r="CD87" i="21"/>
  <c r="CE87" i="21"/>
  <c r="CF87" i="21"/>
  <c r="CB88" i="21"/>
  <c r="CE88" i="21" s="1"/>
  <c r="CD88" i="21"/>
  <c r="CF88" i="21"/>
  <c r="CG88" i="21"/>
  <c r="L88" i="21" s="1"/>
  <c r="CH88" i="21" s="1"/>
  <c r="CB89" i="21"/>
  <c r="CE89" i="21" s="1"/>
  <c r="CD89" i="21"/>
  <c r="CB90" i="21"/>
  <c r="CD90" i="21"/>
  <c r="CE90" i="21"/>
  <c r="CG90" i="21" s="1"/>
  <c r="CF90" i="21"/>
  <c r="L90" i="21"/>
  <c r="CH90" i="21" s="1"/>
  <c r="CB91" i="21"/>
  <c r="CD91" i="21"/>
  <c r="CE91" i="21"/>
  <c r="CG91" i="21" s="1"/>
  <c r="L91" i="21" s="1"/>
  <c r="CF91" i="21"/>
  <c r="CH91" i="21"/>
  <c r="CB92" i="21"/>
  <c r="CD92" i="21"/>
  <c r="CB93" i="21"/>
  <c r="CD93" i="21"/>
  <c r="CB94" i="21"/>
  <c r="CD94" i="21"/>
  <c r="CE94" i="21"/>
  <c r="CG94" i="21" s="1"/>
  <c r="L94" i="21" s="1"/>
  <c r="CH94" i="21" s="1"/>
  <c r="CF94" i="21"/>
  <c r="CB95" i="21"/>
  <c r="CD95" i="21"/>
  <c r="CE95" i="21"/>
  <c r="CF95" i="21"/>
  <c r="CB96" i="21"/>
  <c r="CE96" i="21" s="1"/>
  <c r="CG96" i="21" s="1"/>
  <c r="L96" i="21" s="1"/>
  <c r="CH96" i="21" s="1"/>
  <c r="CD96" i="21"/>
  <c r="CF96" i="21"/>
  <c r="CB97" i="21"/>
  <c r="CE97" i="21" s="1"/>
  <c r="CD97" i="21"/>
  <c r="CB98" i="21"/>
  <c r="CD98" i="21"/>
  <c r="CE98" i="21"/>
  <c r="CG98" i="21" s="1"/>
  <c r="CF98" i="21"/>
  <c r="L98" i="21"/>
  <c r="CH98" i="21" s="1"/>
  <c r="CB99" i="21"/>
  <c r="CD99" i="21"/>
  <c r="CE99" i="21"/>
  <c r="CG99" i="21" s="1"/>
  <c r="L99" i="21" s="1"/>
  <c r="CH99" i="21" s="1"/>
  <c r="CF99" i="21"/>
  <c r="CB100" i="21"/>
  <c r="CD100" i="21"/>
  <c r="CB101" i="21"/>
  <c r="CD101" i="21"/>
  <c r="CB102" i="21"/>
  <c r="CD102" i="21"/>
  <c r="CE102" i="21"/>
  <c r="CG102" i="21" s="1"/>
  <c r="L102" i="21" s="1"/>
  <c r="CH102" i="21" s="1"/>
  <c r="CF102" i="21"/>
  <c r="CB103" i="21"/>
  <c r="CD103" i="21"/>
  <c r="CE103" i="21"/>
  <c r="CG103" i="21" s="1"/>
  <c r="L103" i="21" s="1"/>
  <c r="CH103" i="21" s="1"/>
  <c r="CF103" i="21"/>
  <c r="CB104" i="21"/>
  <c r="CE104" i="21" s="1"/>
  <c r="CG104" i="21" s="1"/>
  <c r="L104" i="21" s="1"/>
  <c r="CH104" i="21" s="1"/>
  <c r="CD104" i="21"/>
  <c r="CF104" i="21"/>
  <c r="CB105" i="21"/>
  <c r="CE105" i="21" s="1"/>
  <c r="CD105" i="21"/>
  <c r="CB106" i="21"/>
  <c r="CD106" i="21"/>
  <c r="CE106" i="21"/>
  <c r="CG106" i="21" s="1"/>
  <c r="CF106" i="21"/>
  <c r="L106" i="21"/>
  <c r="CH106" i="21"/>
  <c r="CB107" i="21"/>
  <c r="CD107" i="21"/>
  <c r="CE107" i="21"/>
  <c r="CG107" i="21" s="1"/>
  <c r="L107" i="21" s="1"/>
  <c r="CH107" i="21" s="1"/>
  <c r="CF107" i="21"/>
  <c r="CB108" i="21"/>
  <c r="CD108" i="21"/>
  <c r="CB109" i="21"/>
  <c r="CD109" i="21"/>
  <c r="CB110" i="21"/>
  <c r="CD110" i="21"/>
  <c r="CE110" i="21"/>
  <c r="CG110" i="21" s="1"/>
  <c r="L110" i="21" s="1"/>
  <c r="CH110" i="21" s="1"/>
  <c r="CF110" i="21"/>
  <c r="CB111" i="21"/>
  <c r="CD111" i="21"/>
  <c r="CE111" i="21"/>
  <c r="CG111" i="21" s="1"/>
  <c r="L111" i="21" s="1"/>
  <c r="CH111" i="21" s="1"/>
  <c r="CF111" i="21"/>
  <c r="CB112" i="21"/>
  <c r="CE112" i="21" s="1"/>
  <c r="CG112" i="21" s="1"/>
  <c r="L112" i="21" s="1"/>
  <c r="CH112" i="21" s="1"/>
  <c r="CD112" i="21"/>
  <c r="CF112" i="21"/>
  <c r="CB113" i="21"/>
  <c r="CE113" i="21" s="1"/>
  <c r="CD113" i="21"/>
  <c r="CB114" i="21"/>
  <c r="CD114" i="21"/>
  <c r="CE114" i="21"/>
  <c r="CG114" i="21" s="1"/>
  <c r="L114" i="21" s="1"/>
  <c r="CH114" i="21" s="1"/>
  <c r="CF114" i="21"/>
  <c r="CB115" i="21"/>
  <c r="CD115" i="21"/>
  <c r="CE115" i="21"/>
  <c r="CG115" i="21" s="1"/>
  <c r="L115" i="21" s="1"/>
  <c r="CF115" i="21"/>
  <c r="CH115" i="21"/>
  <c r="CB116" i="21"/>
  <c r="CD116" i="21"/>
  <c r="CB117" i="21"/>
  <c r="CD117" i="21"/>
  <c r="CB118" i="21"/>
  <c r="CD118" i="21"/>
  <c r="CE118" i="21"/>
  <c r="CG118" i="21" s="1"/>
  <c r="L118" i="21" s="1"/>
  <c r="CH118" i="21" s="1"/>
  <c r="CF118" i="21"/>
  <c r="CB119" i="21"/>
  <c r="CD119" i="21"/>
  <c r="CE119" i="21"/>
  <c r="CF119" i="21"/>
  <c r="CB120" i="21"/>
  <c r="CE120" i="21" s="1"/>
  <c r="CB121" i="21"/>
  <c r="CE121" i="21"/>
  <c r="CG121" i="21" s="1"/>
  <c r="L121" i="21" s="1"/>
  <c r="CF121" i="21"/>
  <c r="CH121" i="21"/>
  <c r="CB122" i="21"/>
  <c r="CB123" i="21"/>
  <c r="CE123" i="21"/>
  <c r="CF123" i="21"/>
  <c r="CB124" i="21"/>
  <c r="CE124" i="21" s="1"/>
  <c r="CB125" i="21"/>
  <c r="CE125" i="21"/>
  <c r="CG125" i="21" s="1"/>
  <c r="L125" i="21" s="1"/>
  <c r="CH125" i="21" s="1"/>
  <c r="CF125" i="21"/>
  <c r="CB126" i="21"/>
  <c r="CB127" i="21"/>
  <c r="CE127" i="21"/>
  <c r="CF127" i="21"/>
  <c r="CB128" i="21"/>
  <c r="CE128" i="21" s="1"/>
  <c r="CB129" i="21"/>
  <c r="CE129" i="21"/>
  <c r="CG129" i="21" s="1"/>
  <c r="L129" i="21" s="1"/>
  <c r="CH129" i="21" s="1"/>
  <c r="CF129" i="21"/>
  <c r="CB130" i="21"/>
  <c r="CB131" i="21"/>
  <c r="CE131" i="21"/>
  <c r="CG131" i="21" s="1"/>
  <c r="L131" i="21" s="1"/>
  <c r="CH131" i="21" s="1"/>
  <c r="CF131" i="21"/>
  <c r="CB132" i="21"/>
  <c r="CE132" i="21" s="1"/>
  <c r="CB133" i="21"/>
  <c r="CE133" i="21"/>
  <c r="CG133" i="21" s="1"/>
  <c r="L133" i="21" s="1"/>
  <c r="CF133" i="21"/>
  <c r="CH133" i="21"/>
  <c r="CB134" i="21"/>
  <c r="CB135" i="21"/>
  <c r="CE135" i="21"/>
  <c r="CF135" i="21"/>
  <c r="CB136" i="21"/>
  <c r="CE136" i="21" s="1"/>
  <c r="CB137" i="21"/>
  <c r="CE137" i="21"/>
  <c r="CG137" i="21" s="1"/>
  <c r="L137" i="21" s="1"/>
  <c r="CF137" i="21"/>
  <c r="CH137" i="21"/>
  <c r="CB138" i="21"/>
  <c r="CB139" i="21"/>
  <c r="CE139" i="21"/>
  <c r="CG139" i="21" s="1"/>
  <c r="L139" i="21" s="1"/>
  <c r="CH139" i="21" s="1"/>
  <c r="CF139" i="21"/>
  <c r="CB140" i="21"/>
  <c r="CE140" i="21" s="1"/>
  <c r="CB141" i="21"/>
  <c r="CE141" i="21"/>
  <c r="CG141" i="21" s="1"/>
  <c r="L141" i="21" s="1"/>
  <c r="CH141" i="21" s="1"/>
  <c r="DF141" i="21" s="1"/>
  <c r="CF141" i="21"/>
  <c r="CB142" i="21"/>
  <c r="CB143" i="21"/>
  <c r="CE143" i="21"/>
  <c r="CG143" i="21" s="1"/>
  <c r="L143" i="21" s="1"/>
  <c r="CH143" i="21" s="1"/>
  <c r="CF143" i="21"/>
  <c r="CB144" i="21"/>
  <c r="CE144" i="21" s="1"/>
  <c r="CB145" i="21"/>
  <c r="CE145" i="21"/>
  <c r="CG145" i="21" s="1"/>
  <c r="L145" i="21" s="1"/>
  <c r="CF145" i="21"/>
  <c r="CH145" i="21"/>
  <c r="CB146" i="21"/>
  <c r="CB147" i="21"/>
  <c r="CE147" i="21"/>
  <c r="CG147" i="21" s="1"/>
  <c r="L147" i="21" s="1"/>
  <c r="CH147" i="21" s="1"/>
  <c r="CF147" i="21"/>
  <c r="CB148" i="21"/>
  <c r="CE148" i="21" s="1"/>
  <c r="CB149" i="21"/>
  <c r="CE149" i="21"/>
  <c r="CG149" i="21" s="1"/>
  <c r="L149" i="21" s="1"/>
  <c r="CF149" i="21"/>
  <c r="CH149" i="21"/>
  <c r="CB150" i="21"/>
  <c r="CB151" i="21"/>
  <c r="CE151" i="21"/>
  <c r="CF151" i="21"/>
  <c r="CB152" i="21"/>
  <c r="CE152" i="21" s="1"/>
  <c r="CB153" i="21"/>
  <c r="CE153" i="21"/>
  <c r="CG153" i="21" s="1"/>
  <c r="L153" i="21" s="1"/>
  <c r="CF153" i="21"/>
  <c r="CH153" i="21"/>
  <c r="CB154" i="21"/>
  <c r="CB155" i="21"/>
  <c r="CE155" i="21"/>
  <c r="CF155" i="21"/>
  <c r="CB156" i="21"/>
  <c r="CE156" i="21" s="1"/>
  <c r="CB157" i="21"/>
  <c r="CE157" i="21"/>
  <c r="CG157" i="21" s="1"/>
  <c r="L157" i="21" s="1"/>
  <c r="CH157" i="21" s="1"/>
  <c r="CF157" i="21"/>
  <c r="CB158" i="21"/>
  <c r="CB159" i="21"/>
  <c r="CE159" i="21"/>
  <c r="CF159" i="21"/>
  <c r="CB160" i="21"/>
  <c r="CE160" i="21" s="1"/>
  <c r="CB161" i="21"/>
  <c r="CE161" i="21"/>
  <c r="CG161" i="21" s="1"/>
  <c r="L161" i="21" s="1"/>
  <c r="CH161" i="21" s="1"/>
  <c r="CF161" i="21"/>
  <c r="CB162" i="21"/>
  <c r="CB163" i="21"/>
  <c r="CE163" i="21"/>
  <c r="CG163" i="21" s="1"/>
  <c r="L163" i="21" s="1"/>
  <c r="CH163" i="21" s="1"/>
  <c r="CF163" i="21"/>
  <c r="CB164" i="21"/>
  <c r="CE164" i="21" s="1"/>
  <c r="CB8" i="21"/>
  <c r="CE8" i="21"/>
  <c r="CG8" i="21" s="1"/>
  <c r="L8" i="21" s="1"/>
  <c r="CF8" i="21"/>
  <c r="CH8" i="21"/>
  <c r="CB9" i="21"/>
  <c r="CB10" i="21"/>
  <c r="CE10" i="21"/>
  <c r="CF10" i="21"/>
  <c r="CB11" i="21"/>
  <c r="CE11" i="21" s="1"/>
  <c r="CB12" i="21"/>
  <c r="CE12" i="21"/>
  <c r="CG12" i="21" s="1"/>
  <c r="L12" i="21" s="1"/>
  <c r="CF12" i="21"/>
  <c r="CH12" i="21"/>
  <c r="CB13" i="21"/>
  <c r="CB14" i="21"/>
  <c r="CE14" i="21"/>
  <c r="CG14" i="21" s="1"/>
  <c r="L14" i="21" s="1"/>
  <c r="CH14" i="21" s="1"/>
  <c r="CF14" i="21"/>
  <c r="CB15" i="21"/>
  <c r="CE15" i="21" s="1"/>
  <c r="CB16" i="21"/>
  <c r="CE16" i="21"/>
  <c r="CG16" i="21" s="1"/>
  <c r="L16" i="21" s="1"/>
  <c r="CH16" i="21" s="1"/>
  <c r="CF16" i="21"/>
  <c r="CB17" i="21"/>
  <c r="CB18" i="21"/>
  <c r="CE18" i="21"/>
  <c r="CF18" i="21"/>
  <c r="CB19" i="21"/>
  <c r="CB20" i="21"/>
  <c r="CE20" i="21"/>
  <c r="CG20" i="21" s="1"/>
  <c r="L20" i="21" s="1"/>
  <c r="CH20" i="21" s="1"/>
  <c r="CF20" i="21"/>
  <c r="CB21" i="21"/>
  <c r="CB22" i="21"/>
  <c r="CE22" i="21"/>
  <c r="CG22" i="21" s="1"/>
  <c r="L22" i="21" s="1"/>
  <c r="CH22" i="21" s="1"/>
  <c r="CF22" i="21"/>
  <c r="CB23" i="21"/>
  <c r="CB24" i="21"/>
  <c r="CE24" i="21"/>
  <c r="CG24" i="21" s="1"/>
  <c r="L24" i="21" s="1"/>
  <c r="CH24" i="21" s="1"/>
  <c r="CF24" i="21"/>
  <c r="CB25" i="21"/>
  <c r="CB26" i="21"/>
  <c r="CE26" i="21"/>
  <c r="CF26" i="21"/>
  <c r="CB27" i="21"/>
  <c r="CB28" i="21"/>
  <c r="CE28" i="21"/>
  <c r="CG28" i="21" s="1"/>
  <c r="L28" i="21" s="1"/>
  <c r="CH28" i="21" s="1"/>
  <c r="CF28" i="21"/>
  <c r="CB29" i="21"/>
  <c r="CB30" i="21"/>
  <c r="CE30" i="21"/>
  <c r="CF30" i="21"/>
  <c r="CB31" i="21"/>
  <c r="CB32" i="21"/>
  <c r="CE32" i="21"/>
  <c r="CG32" i="21" s="1"/>
  <c r="L32" i="21" s="1"/>
  <c r="CH32" i="21" s="1"/>
  <c r="CF32" i="21"/>
  <c r="CB33" i="21"/>
  <c r="CB34" i="21"/>
  <c r="CE34" i="21"/>
  <c r="CF34" i="21"/>
  <c r="CB35" i="21"/>
  <c r="CB36" i="21"/>
  <c r="CE36" i="21" s="1"/>
  <c r="CG36" i="21" s="1"/>
  <c r="L36" i="21" s="1"/>
  <c r="CH36" i="21" s="1"/>
  <c r="CF36" i="21"/>
  <c r="CB37" i="21"/>
  <c r="CB38" i="21"/>
  <c r="CE38" i="21"/>
  <c r="CF38" i="21"/>
  <c r="CB39" i="21"/>
  <c r="CB40" i="21"/>
  <c r="CE40" i="21" s="1"/>
  <c r="CF40" i="21"/>
  <c r="CB41" i="21"/>
  <c r="CB42" i="21"/>
  <c r="CE42" i="21"/>
  <c r="CG42" i="21" s="1"/>
  <c r="L42" i="21" s="1"/>
  <c r="CH42" i="21" s="1"/>
  <c r="CF42" i="21"/>
  <c r="CB43" i="21"/>
  <c r="CB44" i="21"/>
  <c r="CE44" i="21" s="1"/>
  <c r="CF44" i="21"/>
  <c r="CB45" i="21"/>
  <c r="CB46" i="21"/>
  <c r="CE46" i="21"/>
  <c r="CG46" i="21" s="1"/>
  <c r="L46" i="21" s="1"/>
  <c r="CH46" i="21" s="1"/>
  <c r="CF46" i="21"/>
  <c r="CB47" i="21"/>
  <c r="CE47" i="21" s="1"/>
  <c r="CF47" i="21"/>
  <c r="CG47" i="21"/>
  <c r="L47" i="21" s="1"/>
  <c r="CH47" i="21" s="1"/>
  <c r="CB48" i="21"/>
  <c r="CE48" i="21" s="1"/>
  <c r="CB49" i="21"/>
  <c r="CE49" i="21" s="1"/>
  <c r="CF49" i="21"/>
  <c r="CB50" i="21"/>
  <c r="CE50" i="21" s="1"/>
  <c r="CB52" i="21"/>
  <c r="CB53" i="21"/>
  <c r="CE53" i="21" s="1"/>
  <c r="CB54" i="21"/>
  <c r="CB55" i="21"/>
  <c r="CE55" i="21" s="1"/>
  <c r="CB56" i="21"/>
  <c r="CE56" i="21" s="1"/>
  <c r="CF56" i="21"/>
  <c r="CG56" i="21"/>
  <c r="L56" i="21" s="1"/>
  <c r="CH56" i="21" s="1"/>
  <c r="CB57" i="21"/>
  <c r="CE57" i="21" s="1"/>
  <c r="CG57" i="21" s="1"/>
  <c r="L57" i="21" s="1"/>
  <c r="CH57" i="21" s="1"/>
  <c r="DF57" i="21" s="1"/>
  <c r="CF57" i="21"/>
  <c r="CB58" i="21"/>
  <c r="CE58" i="21" s="1"/>
  <c r="CF58" i="21"/>
  <c r="CG58" i="21" s="1"/>
  <c r="L58" i="21" s="1"/>
  <c r="CH58" i="21" s="1"/>
  <c r="CB59" i="21"/>
  <c r="CE59" i="21"/>
  <c r="CG59" i="21" s="1"/>
  <c r="L59" i="21" s="1"/>
  <c r="CH59" i="21" s="1"/>
  <c r="DF59" i="21" s="1"/>
  <c r="CF59" i="21"/>
  <c r="CB60" i="21"/>
  <c r="CB61" i="21"/>
  <c r="CF61" i="21" s="1"/>
  <c r="CB62" i="21"/>
  <c r="CE62" i="21" s="1"/>
  <c r="CB63" i="21"/>
  <c r="CB64" i="21"/>
  <c r="CE64" i="21" s="1"/>
  <c r="CB65" i="21"/>
  <c r="CE65" i="21"/>
  <c r="CF65" i="21"/>
  <c r="CB66" i="21"/>
  <c r="CE66" i="21" s="1"/>
  <c r="CF66" i="21"/>
  <c r="CG66" i="21" s="1"/>
  <c r="L66" i="21" s="1"/>
  <c r="CH66" i="21" s="1"/>
  <c r="CB67" i="21"/>
  <c r="CE67" i="21"/>
  <c r="CG67" i="21" s="1"/>
  <c r="L67" i="21" s="1"/>
  <c r="CH67" i="21" s="1"/>
  <c r="CF67" i="21"/>
  <c r="CB165" i="21"/>
  <c r="CE165" i="21" s="1"/>
  <c r="CF165" i="21"/>
  <c r="CB166" i="21"/>
  <c r="CB167" i="21"/>
  <c r="CB168" i="21"/>
  <c r="CE168" i="21" s="1"/>
  <c r="CB169" i="21"/>
  <c r="CE169" i="21" s="1"/>
  <c r="CF169" i="21"/>
  <c r="CG169" i="21"/>
  <c r="L169" i="21" s="1"/>
  <c r="CH169" i="21" s="1"/>
  <c r="CB170" i="21"/>
  <c r="CE170" i="21" s="1"/>
  <c r="CG170" i="21" s="1"/>
  <c r="L170" i="21" s="1"/>
  <c r="CH170" i="21" s="1"/>
  <c r="DF170" i="21" s="1"/>
  <c r="CF170" i="21"/>
  <c r="CB171" i="21"/>
  <c r="CE171" i="21" s="1"/>
  <c r="CF171" i="21"/>
  <c r="CG171" i="21" s="1"/>
  <c r="L171" i="21" s="1"/>
  <c r="CH171" i="21" s="1"/>
  <c r="CB172" i="21"/>
  <c r="CE172" i="21"/>
  <c r="CG172" i="21" s="1"/>
  <c r="L172" i="21" s="1"/>
  <c r="CH172" i="21" s="1"/>
  <c r="DF172" i="21" s="1"/>
  <c r="CF172" i="21"/>
  <c r="CB173" i="21"/>
  <c r="CB174" i="21"/>
  <c r="CF174" i="21" s="1"/>
  <c r="CB175" i="21"/>
  <c r="CE175" i="21" s="1"/>
  <c r="CB176" i="21"/>
  <c r="CB177" i="21"/>
  <c r="CE177" i="21" s="1"/>
  <c r="CB178" i="21"/>
  <c r="CE178" i="21"/>
  <c r="CF178" i="21"/>
  <c r="CB179" i="21"/>
  <c r="CE179" i="21" s="1"/>
  <c r="CF179" i="21"/>
  <c r="CG179" i="21" s="1"/>
  <c r="L179" i="21" s="1"/>
  <c r="CH179" i="21" s="1"/>
  <c r="DF179" i="21" s="1"/>
  <c r="CB180" i="21"/>
  <c r="CE180" i="21"/>
  <c r="CG180" i="21" s="1"/>
  <c r="L180" i="21" s="1"/>
  <c r="CH180" i="21" s="1"/>
  <c r="CF180" i="21"/>
  <c r="CB181" i="21"/>
  <c r="CE181" i="21" s="1"/>
  <c r="CF181" i="21"/>
  <c r="CB182" i="21"/>
  <c r="CB183" i="21"/>
  <c r="CB184" i="21"/>
  <c r="CE184" i="21" s="1"/>
  <c r="CB185" i="21"/>
  <c r="CE185" i="21" s="1"/>
  <c r="CF185" i="21"/>
  <c r="CG185" i="21"/>
  <c r="L185" i="21" s="1"/>
  <c r="CH185" i="21" s="1"/>
  <c r="CB186" i="21"/>
  <c r="CE186" i="21" s="1"/>
  <c r="CG186" i="21" s="1"/>
  <c r="L186" i="21" s="1"/>
  <c r="CH186" i="21" s="1"/>
  <c r="DF186" i="21" s="1"/>
  <c r="CF186" i="21"/>
  <c r="CB187" i="21"/>
  <c r="CE187" i="21" s="1"/>
  <c r="CF187" i="21"/>
  <c r="CG187" i="21" s="1"/>
  <c r="L187" i="21" s="1"/>
  <c r="CH187" i="21" s="1"/>
  <c r="CB188" i="21"/>
  <c r="CE188" i="21"/>
  <c r="CF188" i="21"/>
  <c r="CB189" i="21"/>
  <c r="CB190" i="21"/>
  <c r="CF190" i="21" s="1"/>
  <c r="CB191" i="21"/>
  <c r="CE191" i="21" s="1"/>
  <c r="CB192" i="21"/>
  <c r="CB193" i="21"/>
  <c r="CE193" i="21" s="1"/>
  <c r="CB194" i="21"/>
  <c r="CE194" i="21"/>
  <c r="CF194" i="21"/>
  <c r="CB195" i="21"/>
  <c r="CE195" i="21" s="1"/>
  <c r="CF195" i="21"/>
  <c r="CG195" i="21" s="1"/>
  <c r="L195" i="21" s="1"/>
  <c r="CH195" i="21" s="1"/>
  <c r="DF195" i="21" s="1"/>
  <c r="CB196" i="21"/>
  <c r="CE196" i="21"/>
  <c r="CG196" i="21" s="1"/>
  <c r="L196" i="21" s="1"/>
  <c r="CH196" i="21" s="1"/>
  <c r="CF196" i="21"/>
  <c r="CB197" i="21"/>
  <c r="CE197" i="21" s="1"/>
  <c r="CF197" i="21"/>
  <c r="CB198" i="21"/>
  <c r="CB199" i="21"/>
  <c r="CB200" i="21"/>
  <c r="CE200" i="21" s="1"/>
  <c r="CB201" i="21"/>
  <c r="CE201" i="21" s="1"/>
  <c r="CF201" i="21"/>
  <c r="CG201" i="21"/>
  <c r="L201" i="21" s="1"/>
  <c r="CH201" i="21" s="1"/>
  <c r="CB202" i="21"/>
  <c r="CE202" i="21" s="1"/>
  <c r="CG202" i="21" s="1"/>
  <c r="L202" i="21" s="1"/>
  <c r="CH202" i="21" s="1"/>
  <c r="DF202" i="21" s="1"/>
  <c r="CF202" i="21"/>
  <c r="CB203" i="21"/>
  <c r="CB204" i="21"/>
  <c r="CE204" i="21"/>
  <c r="CF204" i="21"/>
  <c r="CG204" i="21" s="1"/>
  <c r="L204" i="21" s="1"/>
  <c r="CH204" i="21" s="1"/>
  <c r="CB205" i="21"/>
  <c r="CF205" i="21" s="1"/>
  <c r="CB206" i="21"/>
  <c r="CE206" i="21" s="1"/>
  <c r="CF206" i="21"/>
  <c r="CG206" i="21"/>
  <c r="L206" i="21" s="1"/>
  <c r="CH206" i="21" s="1"/>
  <c r="DF206" i="21" s="1"/>
  <c r="CB207" i="21"/>
  <c r="CB208" i="21"/>
  <c r="CE208" i="21"/>
  <c r="CF208" i="21"/>
  <c r="CG208" i="21" s="1"/>
  <c r="L208" i="21" s="1"/>
  <c r="CH208" i="21" s="1"/>
  <c r="CB209" i="21"/>
  <c r="CF209" i="21" s="1"/>
  <c r="CE209" i="21"/>
  <c r="CG209" i="21" s="1"/>
  <c r="L209" i="21"/>
  <c r="CH209" i="21" s="1"/>
  <c r="CB210" i="21"/>
  <c r="CE210" i="21" s="1"/>
  <c r="CG210" i="21" s="1"/>
  <c r="L210" i="21" s="1"/>
  <c r="CH210" i="21" s="1"/>
  <c r="DF210" i="21" s="1"/>
  <c r="CF210" i="21"/>
  <c r="CB211" i="21"/>
  <c r="CB212" i="21"/>
  <c r="CE212" i="21" s="1"/>
  <c r="CG212" i="21" s="1"/>
  <c r="L212" i="21" s="1"/>
  <c r="CH212" i="21" s="1"/>
  <c r="DF212" i="21" s="1"/>
  <c r="CF212" i="21"/>
  <c r="CB213" i="21"/>
  <c r="CF213" i="21" s="1"/>
  <c r="CB214" i="21"/>
  <c r="CE214" i="21" s="1"/>
  <c r="CF214" i="21"/>
  <c r="CG214" i="21"/>
  <c r="L214" i="21" s="1"/>
  <c r="CH214" i="21" s="1"/>
  <c r="CB215" i="21"/>
  <c r="CB216" i="21"/>
  <c r="CE216" i="21" s="1"/>
  <c r="CG216" i="21" s="1"/>
  <c r="L216" i="21" s="1"/>
  <c r="CH216" i="21" s="1"/>
  <c r="CF216" i="21"/>
  <c r="CB217" i="21"/>
  <c r="CF217" i="21" s="1"/>
  <c r="CE217" i="21"/>
  <c r="CG217" i="21" s="1"/>
  <c r="L217" i="21"/>
  <c r="CH217" i="21" s="1"/>
  <c r="CB218" i="21"/>
  <c r="CE218" i="21" s="1"/>
  <c r="CG218" i="21" s="1"/>
  <c r="L218" i="21" s="1"/>
  <c r="CH218" i="21" s="1"/>
  <c r="DF218" i="21" s="1"/>
  <c r="CF218" i="21"/>
  <c r="CB219" i="21"/>
  <c r="CB220" i="21"/>
  <c r="CE220" i="21" s="1"/>
  <c r="CF220" i="21"/>
  <c r="CB221" i="21"/>
  <c r="CF221" i="21" s="1"/>
  <c r="CB222" i="21"/>
  <c r="CE222" i="21" s="1"/>
  <c r="CG222" i="21" s="1"/>
  <c r="L222" i="21" s="1"/>
  <c r="CH222" i="21" s="1"/>
  <c r="DF222" i="21" s="1"/>
  <c r="CF222" i="21"/>
  <c r="CB223" i="21"/>
  <c r="CB224" i="21"/>
  <c r="CE224" i="21" s="1"/>
  <c r="CG224" i="21" s="1"/>
  <c r="L224" i="21" s="1"/>
  <c r="CH224" i="21" s="1"/>
  <c r="CF224" i="21"/>
  <c r="CB225" i="21"/>
  <c r="CF225" i="21" s="1"/>
  <c r="CB226" i="21"/>
  <c r="CE226" i="21" s="1"/>
  <c r="CF226" i="21"/>
  <c r="CG226" i="21"/>
  <c r="L226" i="21" s="1"/>
  <c r="CH226" i="21" s="1"/>
  <c r="DF226" i="21" s="1"/>
  <c r="CB227" i="21"/>
  <c r="CB228" i="21"/>
  <c r="CE228" i="21" s="1"/>
  <c r="CG228" i="21" s="1"/>
  <c r="L228" i="21" s="1"/>
  <c r="CH228" i="21" s="1"/>
  <c r="CF228" i="21"/>
  <c r="CB229" i="21"/>
  <c r="CF229" i="21" s="1"/>
  <c r="CE229" i="21"/>
  <c r="CG229" i="21" s="1"/>
  <c r="L229" i="21"/>
  <c r="CH229" i="21" s="1"/>
  <c r="DF229" i="21" s="1"/>
  <c r="CB230" i="21"/>
  <c r="CE230" i="21" s="1"/>
  <c r="CG230" i="21" s="1"/>
  <c r="L230" i="21" s="1"/>
  <c r="CH230" i="21" s="1"/>
  <c r="DF230" i="21" s="1"/>
  <c r="CF230" i="21"/>
  <c r="CB231" i="21"/>
  <c r="CB232" i="21"/>
  <c r="CE232" i="21" s="1"/>
  <c r="CF232" i="21"/>
  <c r="CB233" i="21"/>
  <c r="CB234" i="21"/>
  <c r="CE234" i="21" s="1"/>
  <c r="CF234" i="21"/>
  <c r="CG234" i="21"/>
  <c r="L234" i="21" s="1"/>
  <c r="CH234" i="21" s="1"/>
  <c r="CB235" i="21"/>
  <c r="CB236" i="21"/>
  <c r="CE236" i="21" s="1"/>
  <c r="CG236" i="21" s="1"/>
  <c r="L236" i="21" s="1"/>
  <c r="CH236" i="21" s="1"/>
  <c r="CF236" i="21"/>
  <c r="CB237" i="21"/>
  <c r="CF237" i="21" s="1"/>
  <c r="CB238" i="21"/>
  <c r="CE238" i="21" s="1"/>
  <c r="CF238" i="21"/>
  <c r="CG238" i="21"/>
  <c r="L238" i="21" s="1"/>
  <c r="CH238" i="21" s="1"/>
  <c r="DF238" i="21" s="1"/>
  <c r="CB239" i="21"/>
  <c r="CB240" i="21"/>
  <c r="CE240" i="21" s="1"/>
  <c r="CF240" i="21"/>
  <c r="CB241" i="21"/>
  <c r="CF241" i="21" s="1"/>
  <c r="CE241" i="21"/>
  <c r="CG241" i="21" s="1"/>
  <c r="L241" i="21" s="1"/>
  <c r="CH241" i="21" s="1"/>
  <c r="DF241" i="21" s="1"/>
  <c r="CB242" i="21"/>
  <c r="CE242" i="21" s="1"/>
  <c r="CG242" i="21" s="1"/>
  <c r="L242" i="21" s="1"/>
  <c r="CH242" i="21" s="1"/>
  <c r="DF242" i="21" s="1"/>
  <c r="CF242" i="21"/>
  <c r="CB243" i="21"/>
  <c r="CB244" i="21"/>
  <c r="CE244" i="21" s="1"/>
  <c r="CG244" i="21" s="1"/>
  <c r="L244" i="21" s="1"/>
  <c r="CH244" i="21" s="1"/>
  <c r="CF244" i="21"/>
  <c r="CB245" i="21"/>
  <c r="CF245" i="21" s="1"/>
  <c r="CB246" i="21"/>
  <c r="CE246" i="21" s="1"/>
  <c r="CF246" i="21"/>
  <c r="CG246" i="21"/>
  <c r="L246" i="21" s="1"/>
  <c r="CH246" i="21" s="1"/>
  <c r="CB247" i="21"/>
  <c r="CB248" i="21"/>
  <c r="CE248" i="21" s="1"/>
  <c r="CG248" i="21" s="1"/>
  <c r="L248" i="21" s="1"/>
  <c r="CH248" i="21" s="1"/>
  <c r="CF248" i="21"/>
  <c r="CB249" i="21"/>
  <c r="CF249" i="21" s="1"/>
  <c r="CE249" i="21"/>
  <c r="CG249" i="21" s="1"/>
  <c r="L249" i="21"/>
  <c r="CH249" i="21" s="1"/>
  <c r="CB250" i="21"/>
  <c r="CE250" i="21" s="1"/>
  <c r="CF250" i="21"/>
  <c r="CB251" i="21"/>
  <c r="CB252" i="21"/>
  <c r="CE252" i="21" s="1"/>
  <c r="CF252" i="21"/>
  <c r="CB253" i="21"/>
  <c r="CF253" i="21" s="1"/>
  <c r="CE253" i="21"/>
  <c r="CG253" i="21" s="1"/>
  <c r="L253" i="21" s="1"/>
  <c r="CH253" i="21" s="1"/>
  <c r="DF253" i="21" s="1"/>
  <c r="CB254" i="21"/>
  <c r="CE254" i="21" s="1"/>
  <c r="CG254" i="21" s="1"/>
  <c r="L254" i="21" s="1"/>
  <c r="CH254" i="21" s="1"/>
  <c r="DF254" i="21" s="1"/>
  <c r="CF254" i="21"/>
  <c r="CB255" i="21"/>
  <c r="CB256" i="21"/>
  <c r="CE256" i="21" s="1"/>
  <c r="CG256" i="21" s="1"/>
  <c r="L256" i="21" s="1"/>
  <c r="CH256" i="21" s="1"/>
  <c r="CF256" i="21"/>
  <c r="CB257" i="21"/>
  <c r="CF257" i="21" s="1"/>
  <c r="CB258" i="21"/>
  <c r="CE258" i="21" s="1"/>
  <c r="CF258" i="21"/>
  <c r="CG258" i="21"/>
  <c r="L258" i="21" s="1"/>
  <c r="CH258" i="21" s="1"/>
  <c r="DF258" i="21" s="1"/>
  <c r="CB259" i="21"/>
  <c r="CB260" i="21"/>
  <c r="CE260" i="21" s="1"/>
  <c r="CF260" i="21"/>
  <c r="CB261" i="21"/>
  <c r="CF261" i="21" s="1"/>
  <c r="CB262" i="21"/>
  <c r="CE262" i="21" s="1"/>
  <c r="CB263" i="21"/>
  <c r="CE263" i="21" s="1"/>
  <c r="CF263" i="21"/>
  <c r="CB264" i="21"/>
  <c r="CE264" i="21" s="1"/>
  <c r="CG264" i="21" s="1"/>
  <c r="L264" i="21" s="1"/>
  <c r="CH264" i="21" s="1"/>
  <c r="CF264" i="21"/>
  <c r="CB265" i="21"/>
  <c r="CF265" i="21" s="1"/>
  <c r="CE265" i="21"/>
  <c r="CG265" i="21" s="1"/>
  <c r="L265" i="21"/>
  <c r="CH265" i="21"/>
  <c r="CB266" i="21"/>
  <c r="CE266" i="21" s="1"/>
  <c r="CB267" i="21"/>
  <c r="CE267" i="21"/>
  <c r="CF267" i="21"/>
  <c r="CB268" i="21"/>
  <c r="CE268" i="21" s="1"/>
  <c r="CB269" i="21"/>
  <c r="CE269" i="21"/>
  <c r="CF269" i="21"/>
  <c r="CB270" i="21"/>
  <c r="CE270" i="21" s="1"/>
  <c r="CB271" i="21"/>
  <c r="CB272" i="21"/>
  <c r="CE272" i="21" s="1"/>
  <c r="CF272" i="21"/>
  <c r="CG272" i="21"/>
  <c r="L272" i="21"/>
  <c r="CH272" i="21" s="1"/>
  <c r="CB273" i="21"/>
  <c r="CB274" i="21"/>
  <c r="CE274" i="21" s="1"/>
  <c r="CF274" i="21"/>
  <c r="CG274" i="21"/>
  <c r="L274" i="21" s="1"/>
  <c r="CH274" i="21" s="1"/>
  <c r="CB275" i="21"/>
  <c r="CE275" i="21" s="1"/>
  <c r="CB276" i="21"/>
  <c r="CE276" i="21" s="1"/>
  <c r="CF276" i="21"/>
  <c r="CG276" i="21"/>
  <c r="L276" i="21" s="1"/>
  <c r="CH276" i="21" s="1"/>
  <c r="DF276" i="21" s="1"/>
  <c r="CB277" i="21"/>
  <c r="CE277" i="21" s="1"/>
  <c r="CB278" i="21"/>
  <c r="CB279" i="21"/>
  <c r="CE279" i="21" s="1"/>
  <c r="CG279" i="21" s="1"/>
  <c r="L279" i="21" s="1"/>
  <c r="CF279" i="21"/>
  <c r="CH279" i="21"/>
  <c r="CB280" i="21"/>
  <c r="CB281" i="21"/>
  <c r="CE281" i="21"/>
  <c r="CF281" i="21"/>
  <c r="CB282" i="21"/>
  <c r="CE282" i="21" s="1"/>
  <c r="CB283" i="21"/>
  <c r="CE283" i="21"/>
  <c r="CF283" i="21"/>
  <c r="CB284" i="21"/>
  <c r="CE284" i="21" s="1"/>
  <c r="CB285" i="21"/>
  <c r="CE285" i="21"/>
  <c r="CF285" i="21"/>
  <c r="CB286" i="21"/>
  <c r="CE286" i="21" s="1"/>
  <c r="CB287" i="21"/>
  <c r="CF287" i="21" s="1"/>
  <c r="CE287" i="21"/>
  <c r="CG287" i="21" s="1"/>
  <c r="L287" i="21" s="1"/>
  <c r="CH287" i="21" s="1"/>
  <c r="DE287" i="21" s="1"/>
  <c r="CB288" i="21"/>
  <c r="CE288" i="21" s="1"/>
  <c r="CF288" i="21"/>
  <c r="CG288" i="21"/>
  <c r="L288" i="21"/>
  <c r="CH288" i="21" s="1"/>
  <c r="CB289" i="21"/>
  <c r="CB290" i="21"/>
  <c r="CE290" i="21" s="1"/>
  <c r="CF290" i="21"/>
  <c r="CG290" i="21"/>
  <c r="L290" i="21" s="1"/>
  <c r="CH290" i="21" s="1"/>
  <c r="CB291" i="21"/>
  <c r="CE291" i="21" s="1"/>
  <c r="CB292" i="21"/>
  <c r="CE292" i="21" s="1"/>
  <c r="CF292" i="21"/>
  <c r="CG292" i="21"/>
  <c r="L292" i="21" s="1"/>
  <c r="CH292" i="21" s="1"/>
  <c r="DF292" i="21" s="1"/>
  <c r="CB293" i="21"/>
  <c r="CE293" i="21" s="1"/>
  <c r="CB294" i="21"/>
  <c r="CE294" i="21" s="1"/>
  <c r="CF294" i="21"/>
  <c r="CB295" i="21"/>
  <c r="CE295" i="21" s="1"/>
  <c r="CG295" i="21" s="1"/>
  <c r="L295" i="21" s="1"/>
  <c r="CF295" i="21"/>
  <c r="CH295" i="21"/>
  <c r="CB296" i="21"/>
  <c r="CE296" i="21" s="1"/>
  <c r="CF296" i="21"/>
  <c r="CB297" i="21"/>
  <c r="CE297" i="21"/>
  <c r="CF297" i="21"/>
  <c r="CB298" i="21"/>
  <c r="CB299" i="21"/>
  <c r="CE299" i="21"/>
  <c r="CF299" i="21"/>
  <c r="CB300" i="21"/>
  <c r="CE300" i="21" s="1"/>
  <c r="CB301" i="21"/>
  <c r="CE301" i="21"/>
  <c r="CG301" i="21" s="1"/>
  <c r="CF301" i="21"/>
  <c r="L301" i="21"/>
  <c r="CH301" i="21" s="1"/>
  <c r="DF301" i="21" s="1"/>
  <c r="CB302" i="21"/>
  <c r="CE302" i="21" s="1"/>
  <c r="CB303" i="21"/>
  <c r="CF303" i="21" s="1"/>
  <c r="CE303" i="21"/>
  <c r="CB304" i="21"/>
  <c r="CE304" i="21" s="1"/>
  <c r="CF304" i="21"/>
  <c r="CG304" i="21"/>
  <c r="L304" i="21"/>
  <c r="CH304" i="21" s="1"/>
  <c r="DF304" i="21" s="1"/>
  <c r="CB305" i="21"/>
  <c r="CF305" i="21" s="1"/>
  <c r="CE305" i="21"/>
  <c r="CG305" i="21" s="1"/>
  <c r="L305" i="21" s="1"/>
  <c r="CH305" i="21" s="1"/>
  <c r="CB306" i="21"/>
  <c r="CE306" i="21" s="1"/>
  <c r="CF306" i="21"/>
  <c r="CG306" i="21"/>
  <c r="L306" i="21" s="1"/>
  <c r="CH306" i="21" s="1"/>
  <c r="CB307" i="21"/>
  <c r="CB308" i="21"/>
  <c r="CE308" i="21" s="1"/>
  <c r="CF308" i="21"/>
  <c r="CG308" i="21"/>
  <c r="L308" i="21"/>
  <c r="CH308" i="21" s="1"/>
  <c r="DF308" i="21" s="1"/>
  <c r="CB309" i="21"/>
  <c r="CE309" i="21" s="1"/>
  <c r="CB310" i="21"/>
  <c r="CB311" i="21"/>
  <c r="CE311" i="21" s="1"/>
  <c r="CG311" i="21" s="1"/>
  <c r="L311" i="21" s="1"/>
  <c r="CH311" i="21" s="1"/>
  <c r="DE311" i="21" s="1"/>
  <c r="CF311" i="21"/>
  <c r="CB312" i="21"/>
  <c r="CB313" i="21"/>
  <c r="CB314" i="21"/>
  <c r="CE314" i="21"/>
  <c r="CF314" i="21"/>
  <c r="CG314" i="21"/>
  <c r="L314" i="21" s="1"/>
  <c r="CH314" i="21" s="1"/>
  <c r="CB315" i="21"/>
  <c r="CE315" i="21" s="1"/>
  <c r="CG315" i="21" s="1"/>
  <c r="L315" i="21" s="1"/>
  <c r="CH315" i="21" s="1"/>
  <c r="DF315" i="21" s="1"/>
  <c r="CF315" i="21"/>
  <c r="CB316" i="21"/>
  <c r="CB317" i="21"/>
  <c r="CF317" i="21" s="1"/>
  <c r="CE317" i="21"/>
  <c r="CB318" i="21"/>
  <c r="CE318" i="21"/>
  <c r="CF318" i="21"/>
  <c r="CG318" i="21"/>
  <c r="L318" i="21" s="1"/>
  <c r="CH318" i="21" s="1"/>
  <c r="CB319" i="21"/>
  <c r="CE319" i="21" s="1"/>
  <c r="CG319" i="21" s="1"/>
  <c r="L319" i="21" s="1"/>
  <c r="CH319" i="21" s="1"/>
  <c r="CF319" i="21"/>
  <c r="CB320" i="21"/>
  <c r="CB321" i="21"/>
  <c r="CE321" i="21"/>
  <c r="CG321" i="21" s="1"/>
  <c r="L321" i="21" s="1"/>
  <c r="CH321" i="21" s="1"/>
  <c r="CF321" i="21"/>
  <c r="CB322" i="21"/>
  <c r="CE322" i="21"/>
  <c r="CF322" i="21"/>
  <c r="CG322" i="21"/>
  <c r="L322" i="21" s="1"/>
  <c r="CH322" i="21" s="1"/>
  <c r="CB323" i="21"/>
  <c r="CE323" i="21" s="1"/>
  <c r="CG323" i="21" s="1"/>
  <c r="CF323" i="21"/>
  <c r="L323" i="21"/>
  <c r="CH323" i="21"/>
  <c r="DF323" i="21" s="1"/>
  <c r="CB324" i="21"/>
  <c r="S67" i="16"/>
  <c r="R67" i="16"/>
  <c r="Q67" i="16"/>
  <c r="P67" i="16"/>
  <c r="O67" i="16"/>
  <c r="N67" i="16"/>
  <c r="M67" i="16"/>
  <c r="L67" i="16"/>
  <c r="K67" i="16"/>
  <c r="K5" i="20"/>
  <c r="D4" i="20"/>
  <c r="K5" i="17"/>
  <c r="D4" i="17"/>
  <c r="S67" i="20"/>
  <c r="R67" i="20"/>
  <c r="Q67" i="20"/>
  <c r="P67" i="20"/>
  <c r="O67" i="20"/>
  <c r="N67" i="20"/>
  <c r="M67" i="20"/>
  <c r="L67" i="20"/>
  <c r="K67" i="20"/>
  <c r="CM62" i="20"/>
  <c r="CD62" i="20"/>
  <c r="CF62" i="20" s="1"/>
  <c r="V62" i="20"/>
  <c r="T62" i="20"/>
  <c r="U62" i="20" s="1"/>
  <c r="W62" i="20" s="1"/>
  <c r="CM61" i="20"/>
  <c r="CD61" i="20"/>
  <c r="CF61" i="20" s="1"/>
  <c r="V61" i="20"/>
  <c r="U61" i="20"/>
  <c r="W61" i="20" s="1"/>
  <c r="T61" i="20"/>
  <c r="CM60" i="20"/>
  <c r="CD60" i="20"/>
  <c r="CF60" i="20"/>
  <c r="V60" i="20"/>
  <c r="T60" i="20"/>
  <c r="U60" i="20" s="1"/>
  <c r="W60" i="20" s="1"/>
  <c r="CM59" i="20"/>
  <c r="CD59" i="20"/>
  <c r="CF59" i="20" s="1"/>
  <c r="V59" i="20"/>
  <c r="U59" i="20"/>
  <c r="W59" i="20"/>
  <c r="T59" i="20"/>
  <c r="CM58" i="20"/>
  <c r="CD58" i="20"/>
  <c r="CF58" i="20" s="1"/>
  <c r="V58" i="20"/>
  <c r="T58" i="20"/>
  <c r="U58" i="20" s="1"/>
  <c r="W58" i="20" s="1"/>
  <c r="CM57" i="20"/>
  <c r="CD57" i="20"/>
  <c r="CF57" i="20" s="1"/>
  <c r="V57" i="20"/>
  <c r="W57" i="20"/>
  <c r="T57" i="20"/>
  <c r="U57" i="20" s="1"/>
  <c r="CM56" i="20"/>
  <c r="CO17" i="20" s="1"/>
  <c r="CD56" i="20"/>
  <c r="CF56" i="20" s="1"/>
  <c r="V56" i="20"/>
  <c r="T56" i="20"/>
  <c r="U56" i="20"/>
  <c r="W56" i="20"/>
  <c r="CM55" i="20"/>
  <c r="CF55" i="20"/>
  <c r="CD55" i="20"/>
  <c r="V55" i="20"/>
  <c r="T55" i="20"/>
  <c r="U55" i="20" s="1"/>
  <c r="W55" i="20" s="1"/>
  <c r="CM54" i="20"/>
  <c r="CD54" i="20"/>
  <c r="CF54" i="20"/>
  <c r="V54" i="20"/>
  <c r="T54" i="20"/>
  <c r="U54" i="20" s="1"/>
  <c r="W54" i="20" s="1"/>
  <c r="CM53" i="20"/>
  <c r="CF53" i="20"/>
  <c r="CD53" i="20"/>
  <c r="V53" i="20"/>
  <c r="U53" i="20"/>
  <c r="T53" i="20"/>
  <c r="CM52" i="20"/>
  <c r="CD52" i="20"/>
  <c r="CF52" i="20"/>
  <c r="V52" i="20"/>
  <c r="T52" i="20"/>
  <c r="U52" i="20" s="1"/>
  <c r="CM51" i="20"/>
  <c r="CD51" i="20"/>
  <c r="CF51" i="20" s="1"/>
  <c r="V51" i="20"/>
  <c r="U51" i="20"/>
  <c r="W51" i="20" s="1"/>
  <c r="T51" i="20"/>
  <c r="CM50" i="20"/>
  <c r="CD50" i="20"/>
  <c r="CF50" i="20" s="1"/>
  <c r="V50" i="20"/>
  <c r="T50" i="20"/>
  <c r="U50" i="20"/>
  <c r="W50" i="20"/>
  <c r="V49" i="20"/>
  <c r="T49" i="20"/>
  <c r="U49" i="20"/>
  <c r="W49" i="20" s="1"/>
  <c r="V48" i="20"/>
  <c r="T48" i="20"/>
  <c r="U48" i="20" s="1"/>
  <c r="W48" i="20" s="1"/>
  <c r="V47" i="20"/>
  <c r="T47" i="20"/>
  <c r="U47" i="20" s="1"/>
  <c r="W47" i="20" s="1"/>
  <c r="V46" i="20"/>
  <c r="T46" i="20"/>
  <c r="U46" i="20" s="1"/>
  <c r="W46" i="20" s="1"/>
  <c r="V45" i="20"/>
  <c r="T45" i="20"/>
  <c r="U45" i="20" s="1"/>
  <c r="W45" i="20" s="1"/>
  <c r="V44" i="20"/>
  <c r="T44" i="20"/>
  <c r="U44" i="20"/>
  <c r="W44" i="20" s="1"/>
  <c r="V43" i="20"/>
  <c r="T43" i="20"/>
  <c r="U43" i="20" s="1"/>
  <c r="W43" i="20" s="1"/>
  <c r="V42" i="20"/>
  <c r="T42" i="20"/>
  <c r="U42" i="20"/>
  <c r="W42" i="20" s="1"/>
  <c r="V41" i="20"/>
  <c r="T41" i="20"/>
  <c r="U41" i="20" s="1"/>
  <c r="W41" i="20" s="1"/>
  <c r="V40" i="20"/>
  <c r="T40" i="20"/>
  <c r="U40" i="20" s="1"/>
  <c r="W40" i="20" s="1"/>
  <c r="V39" i="20"/>
  <c r="T39" i="20"/>
  <c r="U39" i="20" s="1"/>
  <c r="W39" i="20" s="1"/>
  <c r="V38" i="20"/>
  <c r="T38" i="20"/>
  <c r="U38" i="20" s="1"/>
  <c r="W38" i="20" s="1"/>
  <c r="V37" i="20"/>
  <c r="T37" i="20"/>
  <c r="U37" i="20" s="1"/>
  <c r="V36" i="20"/>
  <c r="T36" i="20"/>
  <c r="U36" i="20"/>
  <c r="W36" i="20" s="1"/>
  <c r="V35" i="20"/>
  <c r="T35" i="20"/>
  <c r="U35" i="20" s="1"/>
  <c r="V34" i="20"/>
  <c r="T34" i="20"/>
  <c r="U34" i="20"/>
  <c r="W34" i="20"/>
  <c r="V33" i="20"/>
  <c r="T33" i="20"/>
  <c r="U33" i="20" s="1"/>
  <c r="W33" i="20" s="1"/>
  <c r="CM32" i="20"/>
  <c r="CD32" i="20"/>
  <c r="CF32" i="20" s="1"/>
  <c r="V32" i="20"/>
  <c r="W32" i="20" s="1"/>
  <c r="U32" i="20"/>
  <c r="T32" i="20"/>
  <c r="CM31" i="20"/>
  <c r="CD31" i="20"/>
  <c r="CF31" i="20" s="1"/>
  <c r="V31" i="20"/>
  <c r="T31" i="20"/>
  <c r="U31" i="20"/>
  <c r="W31" i="20" s="1"/>
  <c r="CM30" i="20"/>
  <c r="CF30" i="20"/>
  <c r="CD30" i="20"/>
  <c r="V30" i="20"/>
  <c r="W30" i="20"/>
  <c r="T30" i="20"/>
  <c r="U30" i="20" s="1"/>
  <c r="CM29" i="20"/>
  <c r="CD29" i="20"/>
  <c r="CF29" i="20" s="1"/>
  <c r="V29" i="20"/>
  <c r="T29" i="20"/>
  <c r="U29" i="20"/>
  <c r="W29" i="20"/>
  <c r="CM28" i="20"/>
  <c r="CF28" i="20"/>
  <c r="CD28" i="20"/>
  <c r="V28" i="20"/>
  <c r="T28" i="20"/>
  <c r="U28" i="20" s="1"/>
  <c r="W28" i="20" s="1"/>
  <c r="CM27" i="20"/>
  <c r="CD27" i="20"/>
  <c r="CF27" i="20"/>
  <c r="V27" i="20"/>
  <c r="T27" i="20"/>
  <c r="U27" i="20" s="1"/>
  <c r="W27" i="20" s="1"/>
  <c r="CM26" i="20"/>
  <c r="CD26" i="20"/>
  <c r="CF26" i="20" s="1"/>
  <c r="V26" i="20"/>
  <c r="U26" i="20"/>
  <c r="T26" i="20"/>
  <c r="CM25" i="20"/>
  <c r="CD25" i="20"/>
  <c r="CF25" i="20"/>
  <c r="V25" i="20"/>
  <c r="T25" i="20"/>
  <c r="U25" i="20" s="1"/>
  <c r="W25" i="20" s="1"/>
  <c r="CM24" i="20"/>
  <c r="CD24" i="20"/>
  <c r="CF24" i="20" s="1"/>
  <c r="V24" i="20"/>
  <c r="U24" i="20"/>
  <c r="T24" i="20"/>
  <c r="CM23" i="20"/>
  <c r="CD23" i="20"/>
  <c r="CF23" i="20" s="1"/>
  <c r="V23" i="20"/>
  <c r="T23" i="20"/>
  <c r="U23" i="20"/>
  <c r="W23" i="20" s="1"/>
  <c r="CM22" i="20"/>
  <c r="CF22" i="20"/>
  <c r="CD22" i="20"/>
  <c r="V22" i="20"/>
  <c r="W22" i="20"/>
  <c r="T22" i="20"/>
  <c r="U22" i="20" s="1"/>
  <c r="CM21" i="20"/>
  <c r="CD21" i="20"/>
  <c r="CF21" i="20" s="1"/>
  <c r="V21" i="20"/>
  <c r="T21" i="20"/>
  <c r="U21" i="20"/>
  <c r="W21" i="20"/>
  <c r="CM20" i="20"/>
  <c r="CF20" i="20"/>
  <c r="CD20" i="20"/>
  <c r="V20" i="20"/>
  <c r="T20" i="20"/>
  <c r="U20" i="20" s="1"/>
  <c r="W20" i="20" s="1"/>
  <c r="CM19" i="20"/>
  <c r="CD19" i="20"/>
  <c r="CF19" i="20"/>
  <c r="V19" i="20"/>
  <c r="T19" i="20"/>
  <c r="U19" i="20" s="1"/>
  <c r="W19" i="20" s="1"/>
  <c r="CM18" i="20"/>
  <c r="CD18" i="20"/>
  <c r="CF18" i="20"/>
  <c r="BH18" i="20"/>
  <c r="BI18" i="20" s="1"/>
  <c r="BF18" i="20"/>
  <c r="BE18" i="20"/>
  <c r="BG18" i="20" s="1"/>
  <c r="V18" i="20"/>
  <c r="T18" i="20"/>
  <c r="U18" i="20"/>
  <c r="W18" i="20" s="1"/>
  <c r="CM17" i="20"/>
  <c r="CD17" i="20"/>
  <c r="CF17" i="20" s="1"/>
  <c r="V17" i="20"/>
  <c r="T17" i="20"/>
  <c r="U17" i="20"/>
  <c r="W17" i="20" s="1"/>
  <c r="CM16" i="20"/>
  <c r="CD16" i="20"/>
  <c r="CF16" i="20" s="1"/>
  <c r="V16" i="20"/>
  <c r="T16" i="20"/>
  <c r="U16" i="20"/>
  <c r="W16" i="20"/>
  <c r="CO15" i="20"/>
  <c r="CM15" i="20"/>
  <c r="CD15" i="20"/>
  <c r="CF15" i="20" s="1"/>
  <c r="V15" i="20"/>
  <c r="T15" i="20"/>
  <c r="U15" i="20"/>
  <c r="W15" i="20"/>
  <c r="CM14" i="20"/>
  <c r="CD14" i="20"/>
  <c r="CF14" i="20" s="1"/>
  <c r="V14" i="20"/>
  <c r="T14" i="20"/>
  <c r="U14" i="20"/>
  <c r="W14" i="20"/>
  <c r="CM13" i="20"/>
  <c r="CO13" i="20" s="1"/>
  <c r="CH13" i="20"/>
  <c r="CD13" i="20"/>
  <c r="CF13" i="20" s="1"/>
  <c r="V13" i="20"/>
  <c r="T13" i="20"/>
  <c r="U13" i="20"/>
  <c r="AM10" i="20"/>
  <c r="AM9" i="20"/>
  <c r="W37" i="20"/>
  <c r="W13" i="20"/>
  <c r="S67" i="17"/>
  <c r="R67" i="17"/>
  <c r="Q67" i="17"/>
  <c r="P67" i="17"/>
  <c r="O67" i="17"/>
  <c r="N67" i="17"/>
  <c r="M67" i="17"/>
  <c r="L67" i="17"/>
  <c r="K67" i="17"/>
  <c r="CM62" i="17"/>
  <c r="CD62" i="17"/>
  <c r="CF62" i="17" s="1"/>
  <c r="V62" i="17"/>
  <c r="T62" i="17"/>
  <c r="U62" i="17"/>
  <c r="W62" i="17"/>
  <c r="CM61" i="17"/>
  <c r="CF61" i="17"/>
  <c r="CD61" i="17"/>
  <c r="V61" i="17"/>
  <c r="T61" i="17"/>
  <c r="U61" i="17" s="1"/>
  <c r="W61" i="17" s="1"/>
  <c r="CM60" i="17"/>
  <c r="CD60" i="17"/>
  <c r="CF60" i="17"/>
  <c r="V60" i="17"/>
  <c r="T60" i="17"/>
  <c r="U60" i="17" s="1"/>
  <c r="W60" i="17" s="1"/>
  <c r="CM59" i="17"/>
  <c r="CD59" i="17"/>
  <c r="CF59" i="17" s="1"/>
  <c r="V59" i="17"/>
  <c r="U59" i="17"/>
  <c r="W59" i="17" s="1"/>
  <c r="T59" i="17"/>
  <c r="CM58" i="17"/>
  <c r="CD58" i="17"/>
  <c r="CF58" i="17"/>
  <c r="V58" i="17"/>
  <c r="T58" i="17"/>
  <c r="U58" i="17" s="1"/>
  <c r="W58" i="17" s="1"/>
  <c r="CM57" i="17"/>
  <c r="CD57" i="17"/>
  <c r="CF57" i="17" s="1"/>
  <c r="V57" i="17"/>
  <c r="U57" i="17"/>
  <c r="W57" i="17"/>
  <c r="T57" i="17"/>
  <c r="CM56" i="17"/>
  <c r="CD56" i="17"/>
  <c r="CF56" i="17" s="1"/>
  <c r="V56" i="17"/>
  <c r="T56" i="17"/>
  <c r="U56" i="17"/>
  <c r="W56" i="17" s="1"/>
  <c r="CM55" i="17"/>
  <c r="CD55" i="17"/>
  <c r="CF55" i="17" s="1"/>
  <c r="V55" i="17"/>
  <c r="W55" i="17"/>
  <c r="T55" i="17"/>
  <c r="U55" i="17" s="1"/>
  <c r="CM54" i="17"/>
  <c r="CD54" i="17"/>
  <c r="CF54" i="17" s="1"/>
  <c r="V54" i="17"/>
  <c r="T54" i="17"/>
  <c r="U54" i="17"/>
  <c r="W54" i="17"/>
  <c r="CM53" i="17"/>
  <c r="CF53" i="17"/>
  <c r="CD53" i="17"/>
  <c r="V53" i="17"/>
  <c r="T53" i="17"/>
  <c r="U53" i="17" s="1"/>
  <c r="W53" i="17" s="1"/>
  <c r="CM52" i="17"/>
  <c r="CD52" i="17"/>
  <c r="CF52" i="17" s="1"/>
  <c r="V52" i="17"/>
  <c r="T52" i="17"/>
  <c r="U52" i="17"/>
  <c r="W52" i="17" s="1"/>
  <c r="CM51" i="17"/>
  <c r="CD51" i="17"/>
  <c r="CF51" i="17" s="1"/>
  <c r="V51" i="17"/>
  <c r="U51" i="17"/>
  <c r="T51" i="17"/>
  <c r="CM50" i="17"/>
  <c r="CD50" i="17"/>
  <c r="CF50" i="17"/>
  <c r="V50" i="17"/>
  <c r="T50" i="17"/>
  <c r="U50" i="17" s="1"/>
  <c r="W50" i="17" s="1"/>
  <c r="V49" i="17"/>
  <c r="T49" i="17"/>
  <c r="U49" i="17"/>
  <c r="W49" i="17"/>
  <c r="V48" i="17"/>
  <c r="T48" i="17"/>
  <c r="U48" i="17" s="1"/>
  <c r="W48" i="17" s="1"/>
  <c r="V47" i="17"/>
  <c r="T47" i="17"/>
  <c r="U47" i="17"/>
  <c r="W47" i="17"/>
  <c r="V46" i="17"/>
  <c r="T46" i="17"/>
  <c r="U46" i="17" s="1"/>
  <c r="V45" i="17"/>
  <c r="T45" i="17"/>
  <c r="U45" i="17"/>
  <c r="W45" i="17"/>
  <c r="V44" i="17"/>
  <c r="T44" i="17"/>
  <c r="U44" i="17" s="1"/>
  <c r="V43" i="17"/>
  <c r="T43" i="17"/>
  <c r="U43" i="17"/>
  <c r="W43" i="17"/>
  <c r="V42" i="17"/>
  <c r="T42" i="17"/>
  <c r="U42" i="17" s="1"/>
  <c r="W42" i="17" s="1"/>
  <c r="V41" i="17"/>
  <c r="T41" i="17"/>
  <c r="U41" i="17"/>
  <c r="W41" i="17"/>
  <c r="V40" i="17"/>
  <c r="T40" i="17"/>
  <c r="U40" i="17" s="1"/>
  <c r="W40" i="17" s="1"/>
  <c r="V39" i="17"/>
  <c r="T39" i="17"/>
  <c r="U39" i="17" s="1"/>
  <c r="W39" i="17" s="1"/>
  <c r="V38" i="17"/>
  <c r="T38" i="17"/>
  <c r="U38" i="17"/>
  <c r="W38" i="17" s="1"/>
  <c r="V37" i="17"/>
  <c r="T37" i="17"/>
  <c r="U37" i="17" s="1"/>
  <c r="W37" i="17" s="1"/>
  <c r="V36" i="17"/>
  <c r="T36" i="17"/>
  <c r="U36" i="17"/>
  <c r="V35" i="17"/>
  <c r="T35" i="17"/>
  <c r="U35" i="17"/>
  <c r="W35" i="17" s="1"/>
  <c r="V34" i="17"/>
  <c r="T34" i="17"/>
  <c r="U34" i="17"/>
  <c r="V33" i="17"/>
  <c r="T33" i="17"/>
  <c r="U33" i="17"/>
  <c r="W33" i="17" s="1"/>
  <c r="CM32" i="17"/>
  <c r="CF32" i="17"/>
  <c r="CD32" i="17"/>
  <c r="V32" i="17"/>
  <c r="T32" i="17"/>
  <c r="U32" i="17" s="1"/>
  <c r="W32" i="17" s="1"/>
  <c r="CM31" i="17"/>
  <c r="CD31" i="17"/>
  <c r="CF31" i="17" s="1"/>
  <c r="V31" i="17"/>
  <c r="T31" i="17"/>
  <c r="U31" i="17"/>
  <c r="W31" i="17" s="1"/>
  <c r="CM30" i="17"/>
  <c r="CF30" i="17"/>
  <c r="CD30" i="17"/>
  <c r="V30" i="17"/>
  <c r="U30" i="17"/>
  <c r="T30" i="17"/>
  <c r="CM29" i="17"/>
  <c r="CD29" i="17"/>
  <c r="CF29" i="17"/>
  <c r="V29" i="17"/>
  <c r="T29" i="17"/>
  <c r="U29" i="17" s="1"/>
  <c r="CM28" i="17"/>
  <c r="CD28" i="17"/>
  <c r="CF28" i="17" s="1"/>
  <c r="V28" i="17"/>
  <c r="U28" i="17"/>
  <c r="W28" i="17" s="1"/>
  <c r="T28" i="17"/>
  <c r="CM27" i="17"/>
  <c r="CD27" i="17"/>
  <c r="CF27" i="17" s="1"/>
  <c r="V27" i="17"/>
  <c r="T27" i="17"/>
  <c r="U27" i="17" s="1"/>
  <c r="W27" i="17" s="1"/>
  <c r="CM26" i="17"/>
  <c r="CO15" i="17" s="1"/>
  <c r="CD26" i="17"/>
  <c r="CF26" i="17" s="1"/>
  <c r="V26" i="17"/>
  <c r="T26" i="17"/>
  <c r="U26" i="17" s="1"/>
  <c r="W26" i="17" s="1"/>
  <c r="CM25" i="17"/>
  <c r="CD25" i="17"/>
  <c r="CF25" i="17" s="1"/>
  <c r="V25" i="17"/>
  <c r="T25" i="17"/>
  <c r="U25" i="17"/>
  <c r="W25" i="17"/>
  <c r="CM24" i="17"/>
  <c r="CF24" i="17"/>
  <c r="CD24" i="17"/>
  <c r="V24" i="17"/>
  <c r="T24" i="17"/>
  <c r="U24" i="17" s="1"/>
  <c r="W24" i="17" s="1"/>
  <c r="CM23" i="17"/>
  <c r="CD23" i="17"/>
  <c r="CF23" i="17"/>
  <c r="V23" i="17"/>
  <c r="T23" i="17"/>
  <c r="U23" i="17"/>
  <c r="W23" i="17" s="1"/>
  <c r="CM22" i="17"/>
  <c r="CF22" i="17"/>
  <c r="CD22" i="17"/>
  <c r="V22" i="17"/>
  <c r="U22" i="17"/>
  <c r="W22" i="17" s="1"/>
  <c r="T22" i="17"/>
  <c r="CM21" i="17"/>
  <c r="CD21" i="17"/>
  <c r="CF21" i="17"/>
  <c r="V21" i="17"/>
  <c r="T21" i="17"/>
  <c r="U21" i="17" s="1"/>
  <c r="CM20" i="17"/>
  <c r="CD20" i="17"/>
  <c r="CF20" i="17" s="1"/>
  <c r="V20" i="17"/>
  <c r="U20" i="17"/>
  <c r="W20" i="17" s="1"/>
  <c r="T20" i="17"/>
  <c r="CM19" i="17"/>
  <c r="CD19" i="17"/>
  <c r="CF19" i="17" s="1"/>
  <c r="V19" i="17"/>
  <c r="T19" i="17"/>
  <c r="U19" i="17" s="1"/>
  <c r="W19" i="17" s="1"/>
  <c r="CM18" i="17"/>
  <c r="CD18" i="17"/>
  <c r="CF18" i="17" s="1"/>
  <c r="BH18" i="17"/>
  <c r="BE18" i="17"/>
  <c r="BF18" i="17" s="1"/>
  <c r="V18" i="17"/>
  <c r="T18" i="17"/>
  <c r="U18" i="17" s="1"/>
  <c r="W18" i="17" s="1"/>
  <c r="CO17" i="17"/>
  <c r="CM17" i="17"/>
  <c r="CD17" i="17"/>
  <c r="CF17" i="17" s="1"/>
  <c r="V17" i="17"/>
  <c r="T17" i="17"/>
  <c r="U17" i="17" s="1"/>
  <c r="CM16" i="17"/>
  <c r="CD16" i="17"/>
  <c r="CF16" i="17"/>
  <c r="V16" i="17"/>
  <c r="T16" i="17"/>
  <c r="U16" i="17" s="1"/>
  <c r="CM15" i="17"/>
  <c r="CD15" i="17"/>
  <c r="CF15" i="17"/>
  <c r="V15" i="17"/>
  <c r="T15" i="17"/>
  <c r="U15" i="17" s="1"/>
  <c r="W15" i="17" s="1"/>
  <c r="CM14" i="17"/>
  <c r="CD14" i="17"/>
  <c r="CF14" i="17"/>
  <c r="V14" i="17"/>
  <c r="T14" i="17"/>
  <c r="U14" i="17" s="1"/>
  <c r="W14" i="17" s="1"/>
  <c r="CM13" i="17"/>
  <c r="CO13" i="17" s="1"/>
  <c r="CH13" i="17"/>
  <c r="CD13" i="17"/>
  <c r="CF13" i="17"/>
  <c r="V13" i="17"/>
  <c r="T13" i="17"/>
  <c r="AM10" i="17"/>
  <c r="AM9" i="17"/>
  <c r="AM10" i="16"/>
  <c r="AM9" i="16"/>
  <c r="W34" i="17"/>
  <c r="W36" i="17"/>
  <c r="DF68" i="21"/>
  <c r="DF69" i="21"/>
  <c r="DF70" i="21"/>
  <c r="DF76" i="21"/>
  <c r="DF78" i="21"/>
  <c r="DF79" i="21"/>
  <c r="DF80" i="21"/>
  <c r="DF82" i="21"/>
  <c r="DF83" i="21"/>
  <c r="DF86" i="21"/>
  <c r="DF88" i="21"/>
  <c r="DF90" i="21"/>
  <c r="DF91" i="21"/>
  <c r="DF94" i="21"/>
  <c r="DF96" i="21"/>
  <c r="DF98" i="21"/>
  <c r="DF99" i="21"/>
  <c r="DF102" i="21"/>
  <c r="DF103" i="21"/>
  <c r="DF104" i="21"/>
  <c r="DF106" i="21"/>
  <c r="DF107" i="21"/>
  <c r="DF110" i="21"/>
  <c r="DF111" i="21"/>
  <c r="DF114" i="21"/>
  <c r="DF115" i="21"/>
  <c r="DF118" i="21"/>
  <c r="DF121" i="21"/>
  <c r="DF125" i="21"/>
  <c r="DF129" i="21"/>
  <c r="DF131" i="21"/>
  <c r="DF133" i="21"/>
  <c r="DF137" i="21"/>
  <c r="DF139" i="21"/>
  <c r="DF143" i="21"/>
  <c r="DF145" i="21"/>
  <c r="DF147" i="21"/>
  <c r="DF149" i="21"/>
  <c r="DF153" i="21"/>
  <c r="DF157" i="21"/>
  <c r="DF161" i="21"/>
  <c r="DF163" i="21"/>
  <c r="DF8" i="21"/>
  <c r="DF12" i="21"/>
  <c r="DF14" i="21"/>
  <c r="DF16" i="21"/>
  <c r="DF20" i="21"/>
  <c r="DF22" i="21"/>
  <c r="DF24" i="21"/>
  <c r="DF28" i="21"/>
  <c r="DF32" i="21"/>
  <c r="DF36" i="21"/>
  <c r="DF42" i="21"/>
  <c r="DF46" i="21"/>
  <c r="DF47" i="21"/>
  <c r="DF56" i="21"/>
  <c r="DF58" i="21"/>
  <c r="DF67" i="21"/>
  <c r="DF169" i="21"/>
  <c r="DF171" i="21"/>
  <c r="DF180" i="21"/>
  <c r="DF185" i="21"/>
  <c r="DF187" i="21"/>
  <c r="DF196" i="21"/>
  <c r="DF201" i="21"/>
  <c r="DF204" i="21"/>
  <c r="DF208" i="21"/>
  <c r="DF209" i="21"/>
  <c r="DF214" i="21"/>
  <c r="DF216" i="21"/>
  <c r="DF217" i="21"/>
  <c r="DF224" i="21"/>
  <c r="DF228" i="21"/>
  <c r="DF234" i="21"/>
  <c r="DF236" i="21"/>
  <c r="DF246" i="21"/>
  <c r="DF248" i="21"/>
  <c r="DF249" i="21"/>
  <c r="DF265" i="21"/>
  <c r="DF272" i="21"/>
  <c r="DF279" i="21"/>
  <c r="DF288" i="21"/>
  <c r="DF295" i="21"/>
  <c r="DF305" i="21"/>
  <c r="DF311" i="21"/>
  <c r="DF321" i="21"/>
  <c r="DE68" i="21"/>
  <c r="DE69" i="21"/>
  <c r="DE70" i="21"/>
  <c r="DE76" i="21"/>
  <c r="DE78" i="21"/>
  <c r="DE79" i="21"/>
  <c r="DE80" i="21"/>
  <c r="DE82" i="21"/>
  <c r="DE83" i="21"/>
  <c r="DE86" i="21"/>
  <c r="DE88" i="21"/>
  <c r="DE90" i="21"/>
  <c r="DE91" i="21"/>
  <c r="DE94" i="21"/>
  <c r="DE96" i="21"/>
  <c r="DE98" i="21"/>
  <c r="DE99" i="21"/>
  <c r="DE102" i="21"/>
  <c r="DE103" i="21"/>
  <c r="DE104" i="21"/>
  <c r="DE106" i="21"/>
  <c r="DE107" i="21"/>
  <c r="DE110" i="21"/>
  <c r="DE111" i="21"/>
  <c r="DE114" i="21"/>
  <c r="DE115" i="21"/>
  <c r="DE118" i="21"/>
  <c r="DE121" i="21"/>
  <c r="DE125" i="21"/>
  <c r="DE129" i="21"/>
  <c r="DE131" i="21"/>
  <c r="DE133" i="21"/>
  <c r="DE137" i="21"/>
  <c r="DE139" i="21"/>
  <c r="DE141" i="21"/>
  <c r="DE143" i="21"/>
  <c r="DE145" i="21"/>
  <c r="DE147" i="21"/>
  <c r="DE149" i="21"/>
  <c r="DE153" i="21"/>
  <c r="DE157" i="21"/>
  <c r="DE161" i="21"/>
  <c r="DE163" i="21"/>
  <c r="DE8" i="21"/>
  <c r="DE12" i="21"/>
  <c r="DE14" i="21"/>
  <c r="DE16" i="21"/>
  <c r="DE20" i="21"/>
  <c r="DE22" i="21"/>
  <c r="DE24" i="21"/>
  <c r="DE28" i="21"/>
  <c r="DE32" i="21"/>
  <c r="DE36" i="21"/>
  <c r="DE42" i="21"/>
  <c r="DE46" i="21"/>
  <c r="DE47" i="21"/>
  <c r="DE56" i="21"/>
  <c r="DE57" i="21"/>
  <c r="DE58" i="21"/>
  <c r="DE59" i="21"/>
  <c r="DE67" i="21"/>
  <c r="DE169" i="21"/>
  <c r="DE170" i="21"/>
  <c r="DE171" i="21"/>
  <c r="DE179" i="21"/>
  <c r="DE180" i="21"/>
  <c r="DE185" i="21"/>
  <c r="DE186" i="21"/>
  <c r="DE187" i="21"/>
  <c r="DE195" i="21"/>
  <c r="DE196" i="21"/>
  <c r="DE201" i="21"/>
  <c r="DE202" i="21"/>
  <c r="DE204" i="21"/>
  <c r="DE206" i="21"/>
  <c r="DE208" i="21"/>
  <c r="DE209" i="21"/>
  <c r="DE212" i="21"/>
  <c r="DE214" i="21"/>
  <c r="DE216" i="21"/>
  <c r="DE217" i="21"/>
  <c r="DE222" i="21"/>
  <c r="DE224" i="21"/>
  <c r="DE228" i="21"/>
  <c r="DE229" i="21"/>
  <c r="DE230" i="21"/>
  <c r="DE234" i="21"/>
  <c r="DE236" i="21"/>
  <c r="DE238" i="21"/>
  <c r="DE241" i="21"/>
  <c r="DE242" i="21"/>
  <c r="DE246" i="21"/>
  <c r="DE248" i="21"/>
  <c r="DE249" i="21"/>
  <c r="DE254" i="21"/>
  <c r="DE258" i="21"/>
  <c r="DE265" i="21"/>
  <c r="DE272" i="21"/>
  <c r="DE279" i="21"/>
  <c r="DE288" i="21"/>
  <c r="DE295" i="21"/>
  <c r="DE304" i="21"/>
  <c r="DE305" i="21"/>
  <c r="DE315" i="21"/>
  <c r="DE321" i="21"/>
  <c r="DE323" i="21"/>
  <c r="K20" i="22"/>
  <c r="J20" i="22"/>
  <c r="T4" i="22"/>
  <c r="E4" i="22"/>
  <c r="M405" i="21"/>
  <c r="DN400" i="21"/>
  <c r="DO400" i="21" s="1"/>
  <c r="DL400" i="21"/>
  <c r="DK400" i="21"/>
  <c r="DM400" i="21" s="1"/>
  <c r="CR400" i="21"/>
  <c r="CP400" i="21"/>
  <c r="CO400" i="21"/>
  <c r="CN400" i="21"/>
  <c r="CQ400" i="21" s="1"/>
  <c r="CS400" i="21" s="1"/>
  <c r="CT400" i="21" s="1"/>
  <c r="CD400" i="21"/>
  <c r="CB400" i="21"/>
  <c r="DN399" i="21"/>
  <c r="DO399" i="21"/>
  <c r="DL399" i="21"/>
  <c r="DK399" i="21"/>
  <c r="CR399" i="21"/>
  <c r="CP399" i="21"/>
  <c r="CO399" i="21"/>
  <c r="CN399" i="21"/>
  <c r="CQ399" i="21" s="1"/>
  <c r="CD399" i="21"/>
  <c r="CB399" i="21"/>
  <c r="DN398" i="21"/>
  <c r="DO398" i="21" s="1"/>
  <c r="DL398" i="21"/>
  <c r="DK398" i="21"/>
  <c r="CR398" i="21"/>
  <c r="CP398" i="21"/>
  <c r="CO398" i="21"/>
  <c r="CN398" i="21"/>
  <c r="CQ398" i="21" s="1"/>
  <c r="CS398" i="21" s="1"/>
  <c r="CT398" i="21" s="1"/>
  <c r="CD398" i="21"/>
  <c r="CB398" i="21"/>
  <c r="DN397" i="21"/>
  <c r="DO397" i="21" s="1"/>
  <c r="DL397" i="21"/>
  <c r="DK397" i="21"/>
  <c r="CP397" i="21"/>
  <c r="CO397" i="21"/>
  <c r="CR397" i="21" s="1"/>
  <c r="CN397" i="21"/>
  <c r="CQ397" i="21"/>
  <c r="CD397" i="21"/>
  <c r="CB397" i="21"/>
  <c r="DN396" i="21"/>
  <c r="DO396" i="21" s="1"/>
  <c r="DL396" i="21"/>
  <c r="DK396" i="21"/>
  <c r="CP396" i="21"/>
  <c r="CO396" i="21"/>
  <c r="CR396" i="21" s="1"/>
  <c r="CN396" i="21"/>
  <c r="CQ396" i="21"/>
  <c r="CS396" i="21" s="1"/>
  <c r="CD396" i="21"/>
  <c r="CB396" i="21"/>
  <c r="DN395" i="21"/>
  <c r="DO395" i="21" s="1"/>
  <c r="DL395" i="21"/>
  <c r="DK395" i="21"/>
  <c r="CP395" i="21"/>
  <c r="CO395" i="21"/>
  <c r="CR395" i="21" s="1"/>
  <c r="CN395" i="21"/>
  <c r="CQ395" i="21" s="1"/>
  <c r="CD395" i="21"/>
  <c r="CB395" i="21"/>
  <c r="CF395" i="21" s="1"/>
  <c r="DO394" i="21"/>
  <c r="DN394" i="21"/>
  <c r="DL394" i="21"/>
  <c r="DK394" i="21"/>
  <c r="CU394" i="21"/>
  <c r="CW394" i="21" s="1"/>
  <c r="CQ394" i="21"/>
  <c r="CP394" i="21"/>
  <c r="CO394" i="21"/>
  <c r="CR394" i="21"/>
  <c r="CN394" i="21"/>
  <c r="CD394" i="21"/>
  <c r="CB394" i="21"/>
  <c r="CF394" i="21" s="1"/>
  <c r="CV394" i="21"/>
  <c r="CX394" i="21"/>
  <c r="DN393" i="21"/>
  <c r="DO393" i="21" s="1"/>
  <c r="DL393" i="21"/>
  <c r="DK393" i="21"/>
  <c r="DM393" i="21"/>
  <c r="CQ393" i="21"/>
  <c r="CP393" i="21"/>
  <c r="CO393" i="21"/>
  <c r="CR393" i="21" s="1"/>
  <c r="CN393" i="21"/>
  <c r="CF393" i="21"/>
  <c r="CD393" i="21"/>
  <c r="CB393" i="21"/>
  <c r="CU393" i="21" s="1"/>
  <c r="CW393" i="21" s="1"/>
  <c r="CV393" i="21"/>
  <c r="CX393" i="21" s="1"/>
  <c r="DO392" i="21"/>
  <c r="DN392" i="21"/>
  <c r="DL392" i="21"/>
  <c r="DK392" i="21"/>
  <c r="DM392" i="21" s="1"/>
  <c r="CP392" i="21"/>
  <c r="CO392" i="21"/>
  <c r="CR392" i="21" s="1"/>
  <c r="CN392" i="21"/>
  <c r="CQ392" i="21" s="1"/>
  <c r="CD392" i="21"/>
  <c r="CB392" i="21"/>
  <c r="DO391" i="21"/>
  <c r="DN391" i="21"/>
  <c r="DL391" i="21"/>
  <c r="DM391" i="21" s="1"/>
  <c r="DK391" i="21"/>
  <c r="CU391" i="21"/>
  <c r="CW391" i="21" s="1"/>
  <c r="CQ391" i="21"/>
  <c r="CP391" i="21"/>
  <c r="CO391" i="21"/>
  <c r="CR391" i="21"/>
  <c r="CN391" i="21"/>
  <c r="CF391" i="21"/>
  <c r="CD391" i="21"/>
  <c r="CB391" i="21"/>
  <c r="CV391" i="21"/>
  <c r="CX391" i="21" s="1"/>
  <c r="DN390" i="21"/>
  <c r="DO390" i="21" s="1"/>
  <c r="DL390" i="21"/>
  <c r="DK390" i="21"/>
  <c r="DM390" i="21"/>
  <c r="CU390" i="21"/>
  <c r="CW390" i="21"/>
  <c r="CQ390" i="21"/>
  <c r="CP390" i="21"/>
  <c r="CO390" i="21"/>
  <c r="CR390" i="21"/>
  <c r="CN390" i="21"/>
  <c r="CF390" i="21"/>
  <c r="CD390" i="21"/>
  <c r="CB390" i="21"/>
  <c r="CV390" i="21"/>
  <c r="CX390" i="21" s="1"/>
  <c r="CY390" i="21" s="1"/>
  <c r="DO389" i="21"/>
  <c r="DN389" i="21"/>
  <c r="DL389" i="21"/>
  <c r="DK389" i="21"/>
  <c r="CU389" i="21"/>
  <c r="CW389" i="21" s="1"/>
  <c r="CP389" i="21"/>
  <c r="CO389" i="21"/>
  <c r="CR389" i="21" s="1"/>
  <c r="CS389" i="21" s="1"/>
  <c r="CT389" i="21" s="1"/>
  <c r="CN389" i="21"/>
  <c r="CQ389" i="21" s="1"/>
  <c r="CD389" i="21"/>
  <c r="CB389" i="21"/>
  <c r="DO388" i="21"/>
  <c r="DN388" i="21"/>
  <c r="DL388" i="21"/>
  <c r="DM388" i="21" s="1"/>
  <c r="DK388" i="21"/>
  <c r="CU388" i="21"/>
  <c r="CW388" i="21" s="1"/>
  <c r="CP388" i="21"/>
  <c r="CO388" i="21"/>
  <c r="CR388" i="21"/>
  <c r="CN388" i="21"/>
  <c r="CQ388" i="21" s="1"/>
  <c r="CS388" i="21" s="1"/>
  <c r="CT388" i="21" s="1"/>
  <c r="CD388" i="21"/>
  <c r="CB388" i="21"/>
  <c r="CV388" i="21" s="1"/>
  <c r="CX388" i="21" s="1"/>
  <c r="DN387" i="21"/>
  <c r="DO387" i="21" s="1"/>
  <c r="DL387" i="21"/>
  <c r="DK387" i="21"/>
  <c r="DM387" i="21"/>
  <c r="CU387" i="21"/>
  <c r="CW387" i="21" s="1"/>
  <c r="CQ387" i="21"/>
  <c r="CS387" i="21" s="1"/>
  <c r="CP387" i="21"/>
  <c r="CO387" i="21"/>
  <c r="CR387" i="21"/>
  <c r="CN387" i="21"/>
  <c r="CD387" i="21"/>
  <c r="CB387" i="21"/>
  <c r="CF387" i="21" s="1"/>
  <c r="CV387" i="21"/>
  <c r="CX387" i="21"/>
  <c r="DN386" i="21"/>
  <c r="DO386" i="21" s="1"/>
  <c r="DL386" i="21"/>
  <c r="DK386" i="21"/>
  <c r="DM386" i="21"/>
  <c r="CU386" i="21"/>
  <c r="CW386" i="21"/>
  <c r="CQ386" i="21"/>
  <c r="CS386" i="21" s="1"/>
  <c r="CT386" i="21"/>
  <c r="CP386" i="21"/>
  <c r="CO386" i="21"/>
  <c r="CR386" i="21"/>
  <c r="CN386" i="21"/>
  <c r="CF386" i="21"/>
  <c r="CD386" i="21"/>
  <c r="CB386" i="21"/>
  <c r="CV386" i="21"/>
  <c r="CX386" i="21" s="1"/>
  <c r="DN385" i="21"/>
  <c r="DO385" i="21" s="1"/>
  <c r="DL385" i="21"/>
  <c r="DK385" i="21"/>
  <c r="DM385" i="21"/>
  <c r="CU385" i="21"/>
  <c r="CW385" i="21"/>
  <c r="CQ385" i="21"/>
  <c r="CS385" i="21" s="1"/>
  <c r="CT385" i="21"/>
  <c r="CP385" i="21"/>
  <c r="CO385" i="21"/>
  <c r="CR385" i="21"/>
  <c r="CN385" i="21"/>
  <c r="CF385" i="21"/>
  <c r="CD385" i="21"/>
  <c r="CB385" i="21"/>
  <c r="CV385" i="21"/>
  <c r="CX385" i="21" s="1"/>
  <c r="DN384" i="21"/>
  <c r="DO384" i="21" s="1"/>
  <c r="DL384" i="21"/>
  <c r="DK384" i="21"/>
  <c r="DM384" i="21" s="1"/>
  <c r="CQ384" i="21"/>
  <c r="CT384" i="21"/>
  <c r="CP384" i="21"/>
  <c r="CO384" i="21"/>
  <c r="CR384" i="21" s="1"/>
  <c r="CS384" i="21" s="1"/>
  <c r="CN384" i="21"/>
  <c r="CF384" i="21"/>
  <c r="CD384" i="21"/>
  <c r="CB384" i="21"/>
  <c r="CU384" i="21" s="1"/>
  <c r="CW384" i="21" s="1"/>
  <c r="CV384" i="21"/>
  <c r="CX384" i="21" s="1"/>
  <c r="DO383" i="21"/>
  <c r="DN383" i="21"/>
  <c r="DL383" i="21"/>
  <c r="DK383" i="21"/>
  <c r="DM383" i="21" s="1"/>
  <c r="CP383" i="21"/>
  <c r="CO383" i="21"/>
  <c r="CR383" i="21" s="1"/>
  <c r="CN383" i="21"/>
  <c r="CQ383" i="21" s="1"/>
  <c r="CD383" i="21"/>
  <c r="CB383" i="21"/>
  <c r="DO382" i="21"/>
  <c r="DN382" i="21"/>
  <c r="DL382" i="21"/>
  <c r="DM382" i="21" s="1"/>
  <c r="DK382" i="21"/>
  <c r="CU382" i="21"/>
  <c r="CW382" i="21" s="1"/>
  <c r="CQ382" i="21"/>
  <c r="CP382" i="21"/>
  <c r="CO382" i="21"/>
  <c r="CR382" i="21"/>
  <c r="CN382" i="21"/>
  <c r="CF382" i="21"/>
  <c r="CD382" i="21"/>
  <c r="CB382" i="21"/>
  <c r="CV382" i="21"/>
  <c r="CX382" i="21" s="1"/>
  <c r="DN381" i="21"/>
  <c r="DO381" i="21" s="1"/>
  <c r="DL381" i="21"/>
  <c r="DK381" i="21"/>
  <c r="DM381" i="21"/>
  <c r="CP381" i="21"/>
  <c r="CO381" i="21"/>
  <c r="CR381" i="21" s="1"/>
  <c r="CN381" i="21"/>
  <c r="CQ381" i="21" s="1"/>
  <c r="CD381" i="21"/>
  <c r="CB381" i="21"/>
  <c r="CF381" i="21" s="1"/>
  <c r="DO380" i="21"/>
  <c r="DN380" i="21"/>
  <c r="DL380" i="21"/>
  <c r="DK380" i="21"/>
  <c r="DM380" i="21" s="1"/>
  <c r="CU380" i="21"/>
  <c r="CW380" i="21" s="1"/>
  <c r="CP380" i="21"/>
  <c r="CO380" i="21"/>
  <c r="CR380" i="21"/>
  <c r="CN380" i="21"/>
  <c r="CQ380" i="21" s="1"/>
  <c r="CD380" i="21"/>
  <c r="CB380" i="21"/>
  <c r="CV380" i="21" s="1"/>
  <c r="CX380" i="21" s="1"/>
  <c r="DN379" i="21"/>
  <c r="DO379" i="21" s="1"/>
  <c r="DL379" i="21"/>
  <c r="DK379" i="21"/>
  <c r="DM379" i="21"/>
  <c r="CU379" i="21"/>
  <c r="CW379" i="21" s="1"/>
  <c r="CQ379" i="21"/>
  <c r="CP379" i="21"/>
  <c r="CO379" i="21"/>
  <c r="CR379" i="21"/>
  <c r="CN379" i="21"/>
  <c r="CF379" i="21"/>
  <c r="CD379" i="21"/>
  <c r="CB379" i="21"/>
  <c r="CV379" i="21"/>
  <c r="CX379" i="21" s="1"/>
  <c r="DN378" i="21"/>
  <c r="DO378" i="21" s="1"/>
  <c r="DL378" i="21"/>
  <c r="DK378" i="21"/>
  <c r="DM378" i="21" s="1"/>
  <c r="CP378" i="21"/>
  <c r="CO378" i="21"/>
  <c r="CR378" i="21" s="1"/>
  <c r="CN378" i="21"/>
  <c r="CQ378" i="21" s="1"/>
  <c r="CD378" i="21"/>
  <c r="CB378" i="21"/>
  <c r="DO377" i="21"/>
  <c r="DN377" i="21"/>
  <c r="DL377" i="21"/>
  <c r="DK377" i="21"/>
  <c r="DM377" i="21" s="1"/>
  <c r="CP377" i="21"/>
  <c r="CO377" i="21"/>
  <c r="CR377" i="21" s="1"/>
  <c r="CN377" i="21"/>
  <c r="CQ377" i="21" s="1"/>
  <c r="CD377" i="21"/>
  <c r="CB377" i="21"/>
  <c r="DO376" i="21"/>
  <c r="DN376" i="21"/>
  <c r="DL376" i="21"/>
  <c r="DK376" i="21"/>
  <c r="CP376" i="21"/>
  <c r="CO376" i="21"/>
  <c r="CR376" i="21" s="1"/>
  <c r="CN376" i="21"/>
  <c r="CQ376" i="21" s="1"/>
  <c r="CD376" i="21"/>
  <c r="CB376" i="21"/>
  <c r="DO375" i="21"/>
  <c r="DN375" i="21"/>
  <c r="DL375" i="21"/>
  <c r="DK375" i="21"/>
  <c r="CP375" i="21"/>
  <c r="CO375" i="21"/>
  <c r="CR375" i="21" s="1"/>
  <c r="CN375" i="21"/>
  <c r="CQ375" i="21" s="1"/>
  <c r="CD375" i="21"/>
  <c r="CB375" i="21"/>
  <c r="DO374" i="21"/>
  <c r="DN374" i="21"/>
  <c r="DL374" i="21"/>
  <c r="DK374" i="21"/>
  <c r="CT374" i="21"/>
  <c r="CP374" i="21"/>
  <c r="CO374" i="21"/>
  <c r="CR374" i="21" s="1"/>
  <c r="CN374" i="21"/>
  <c r="CQ374" i="21" s="1"/>
  <c r="CS374" i="21" s="1"/>
  <c r="CD374" i="21"/>
  <c r="CB374" i="21"/>
  <c r="DO373" i="21"/>
  <c r="DN373" i="21"/>
  <c r="DL373" i="21"/>
  <c r="DK373" i="21"/>
  <c r="DM373" i="21" s="1"/>
  <c r="CT373" i="21"/>
  <c r="CP373" i="21"/>
  <c r="CO373" i="21"/>
  <c r="CR373" i="21" s="1"/>
  <c r="CN373" i="21"/>
  <c r="CQ373" i="21" s="1"/>
  <c r="CS373" i="21" s="1"/>
  <c r="CD373" i="21"/>
  <c r="CB373" i="21"/>
  <c r="DO372" i="21"/>
  <c r="DN372" i="21"/>
  <c r="DL372" i="21"/>
  <c r="DK372" i="21"/>
  <c r="DM372" i="21" s="1"/>
  <c r="CP372" i="21"/>
  <c r="CO372" i="21"/>
  <c r="CR372" i="21" s="1"/>
  <c r="CN372" i="21"/>
  <c r="CQ372" i="21" s="1"/>
  <c r="CS372" i="21" s="1"/>
  <c r="CT372" i="21" s="1"/>
  <c r="CD372" i="21"/>
  <c r="CB372" i="21"/>
  <c r="DO371" i="21"/>
  <c r="DN371" i="21"/>
  <c r="DL371" i="21"/>
  <c r="DK371" i="21"/>
  <c r="DM371" i="21" s="1"/>
  <c r="CP371" i="21"/>
  <c r="CO371" i="21"/>
  <c r="CR371" i="21" s="1"/>
  <c r="CN371" i="21"/>
  <c r="CQ371" i="21" s="1"/>
  <c r="CD371" i="21"/>
  <c r="CB371" i="21"/>
  <c r="DO370" i="21"/>
  <c r="DN370" i="21"/>
  <c r="DL370" i="21"/>
  <c r="DK370" i="21"/>
  <c r="CP370" i="21"/>
  <c r="CO370" i="21"/>
  <c r="CR370" i="21" s="1"/>
  <c r="CN370" i="21"/>
  <c r="CQ370" i="21" s="1"/>
  <c r="CS370" i="21" s="1"/>
  <c r="CT370" i="21" s="1"/>
  <c r="CD370" i="21"/>
  <c r="CB370" i="21"/>
  <c r="DO369" i="21"/>
  <c r="DN369" i="21"/>
  <c r="DL369" i="21"/>
  <c r="DK369" i="21"/>
  <c r="DM369" i="21" s="1"/>
  <c r="CP369" i="21"/>
  <c r="CO369" i="21"/>
  <c r="CR369" i="21" s="1"/>
  <c r="CN369" i="21"/>
  <c r="CQ369" i="21" s="1"/>
  <c r="CD369" i="21"/>
  <c r="CB369" i="21"/>
  <c r="DO368" i="21"/>
  <c r="DN368" i="21"/>
  <c r="DL368" i="21"/>
  <c r="DK368" i="21"/>
  <c r="CP368" i="21"/>
  <c r="CO368" i="21"/>
  <c r="CR368" i="21" s="1"/>
  <c r="CN368" i="21"/>
  <c r="CQ368" i="21" s="1"/>
  <c r="CD368" i="21"/>
  <c r="CB368" i="21"/>
  <c r="DO367" i="21"/>
  <c r="DN367" i="21"/>
  <c r="DL367" i="21"/>
  <c r="DK367" i="21"/>
  <c r="CR367" i="21"/>
  <c r="CP367" i="21"/>
  <c r="CO367" i="21"/>
  <c r="CN367" i="21"/>
  <c r="CQ367" i="21" s="1"/>
  <c r="CS367" i="21" s="1"/>
  <c r="CT367" i="21" s="1"/>
  <c r="CD367" i="21"/>
  <c r="CB367" i="21"/>
  <c r="CV367" i="21" s="1"/>
  <c r="CX367" i="21" s="1"/>
  <c r="DN366" i="21"/>
  <c r="DO366" i="21" s="1"/>
  <c r="DL366" i="21"/>
  <c r="DK366" i="21"/>
  <c r="DM366" i="21" s="1"/>
  <c r="CR366" i="21"/>
  <c r="CP366" i="21"/>
  <c r="CO366" i="21"/>
  <c r="CN366" i="21"/>
  <c r="CQ366" i="21" s="1"/>
  <c r="CS366" i="21"/>
  <c r="CT366" i="21" s="1"/>
  <c r="CD366" i="21"/>
  <c r="CB366" i="21"/>
  <c r="CV366" i="21" s="1"/>
  <c r="CX366" i="21" s="1"/>
  <c r="DN365" i="21"/>
  <c r="DO365" i="21" s="1"/>
  <c r="DL365" i="21"/>
  <c r="DK365" i="21"/>
  <c r="DM365" i="21" s="1"/>
  <c r="CR365" i="21"/>
  <c r="CP365" i="21"/>
  <c r="CO365" i="21"/>
  <c r="CN365" i="21"/>
  <c r="CQ365" i="21" s="1"/>
  <c r="CS365" i="21" s="1"/>
  <c r="CT365" i="21" s="1"/>
  <c r="CD365" i="21"/>
  <c r="CB365" i="21"/>
  <c r="CV365" i="21" s="1"/>
  <c r="CX365" i="21" s="1"/>
  <c r="DN364" i="21"/>
  <c r="DO364" i="21" s="1"/>
  <c r="DL364" i="21"/>
  <c r="DK364" i="21"/>
  <c r="DM364" i="21" s="1"/>
  <c r="CR364" i="21"/>
  <c r="CP364" i="21"/>
  <c r="CO364" i="21"/>
  <c r="CN364" i="21"/>
  <c r="CQ364" i="21" s="1"/>
  <c r="CS364" i="21" s="1"/>
  <c r="CT364" i="21" s="1"/>
  <c r="CD364" i="21"/>
  <c r="CB364" i="21"/>
  <c r="CV364" i="21" s="1"/>
  <c r="CX364" i="21" s="1"/>
  <c r="DN363" i="21"/>
  <c r="DO363" i="21" s="1"/>
  <c r="DL363" i="21"/>
  <c r="DK363" i="21"/>
  <c r="CR363" i="21"/>
  <c r="CP363" i="21"/>
  <c r="CO363" i="21"/>
  <c r="CN363" i="21"/>
  <c r="CQ363" i="21" s="1"/>
  <c r="CS363" i="21" s="1"/>
  <c r="CT363" i="21" s="1"/>
  <c r="CD363" i="21"/>
  <c r="CB363" i="21"/>
  <c r="CV363" i="21" s="1"/>
  <c r="CX363" i="21" s="1"/>
  <c r="DN362" i="21"/>
  <c r="DO362" i="21" s="1"/>
  <c r="DL362" i="21"/>
  <c r="DK362" i="21"/>
  <c r="DM362" i="21" s="1"/>
  <c r="CR362" i="21"/>
  <c r="CP362" i="21"/>
  <c r="CO362" i="21"/>
  <c r="CN362" i="21"/>
  <c r="CQ362" i="21" s="1"/>
  <c r="CS362" i="21"/>
  <c r="CT362" i="21" s="1"/>
  <c r="CD362" i="21"/>
  <c r="CB362" i="21"/>
  <c r="CV362" i="21" s="1"/>
  <c r="CX362" i="21" s="1"/>
  <c r="DN361" i="21"/>
  <c r="DO361" i="21" s="1"/>
  <c r="DL361" i="21"/>
  <c r="DK361" i="21"/>
  <c r="DM361" i="21" s="1"/>
  <c r="CR361" i="21"/>
  <c r="CP361" i="21"/>
  <c r="CO361" i="21"/>
  <c r="CN361" i="21"/>
  <c r="CQ361" i="21" s="1"/>
  <c r="CS361" i="21"/>
  <c r="CT361" i="21" s="1"/>
  <c r="CD361" i="21"/>
  <c r="CB361" i="21"/>
  <c r="CV361" i="21" s="1"/>
  <c r="CX361" i="21" s="1"/>
  <c r="DN360" i="21"/>
  <c r="DO360" i="21" s="1"/>
  <c r="DL360" i="21"/>
  <c r="DK360" i="21"/>
  <c r="DM360" i="21" s="1"/>
  <c r="CR360" i="21"/>
  <c r="CP360" i="21"/>
  <c r="CO360" i="21"/>
  <c r="CN360" i="21"/>
  <c r="CQ360" i="21" s="1"/>
  <c r="CS360" i="21" s="1"/>
  <c r="CT360" i="21" s="1"/>
  <c r="CD360" i="21"/>
  <c r="CB360" i="21"/>
  <c r="CV360" i="21" s="1"/>
  <c r="CX360" i="21" s="1"/>
  <c r="DN359" i="21"/>
  <c r="DO359" i="21" s="1"/>
  <c r="DL359" i="21"/>
  <c r="DK359" i="21"/>
  <c r="CR359" i="21"/>
  <c r="CP359" i="21"/>
  <c r="CO359" i="21"/>
  <c r="CN359" i="21"/>
  <c r="CQ359" i="21" s="1"/>
  <c r="CS359" i="21" s="1"/>
  <c r="CT359" i="21" s="1"/>
  <c r="CD359" i="21"/>
  <c r="CB359" i="21"/>
  <c r="CV359" i="21" s="1"/>
  <c r="CX359" i="21" s="1"/>
  <c r="DN358" i="21"/>
  <c r="DO358" i="21" s="1"/>
  <c r="DL358" i="21"/>
  <c r="DK358" i="21"/>
  <c r="DM358" i="21" s="1"/>
  <c r="CR358" i="21"/>
  <c r="CP358" i="21"/>
  <c r="CO358" i="21"/>
  <c r="CN358" i="21"/>
  <c r="CQ358" i="21" s="1"/>
  <c r="CS358" i="21"/>
  <c r="CT358" i="21" s="1"/>
  <c r="CD358" i="21"/>
  <c r="CB358" i="21"/>
  <c r="CV358" i="21" s="1"/>
  <c r="CX358" i="21" s="1"/>
  <c r="DN357" i="21"/>
  <c r="DO357" i="21" s="1"/>
  <c r="DL357" i="21"/>
  <c r="DK357" i="21"/>
  <c r="CP357" i="21"/>
  <c r="CO357" i="21"/>
  <c r="CR357" i="21" s="1"/>
  <c r="CN357" i="21"/>
  <c r="CQ357" i="21"/>
  <c r="CD357" i="21"/>
  <c r="CB357" i="21"/>
  <c r="DN356" i="21"/>
  <c r="DO356" i="21" s="1"/>
  <c r="DL356" i="21"/>
  <c r="DK356" i="21"/>
  <c r="CP356" i="21"/>
  <c r="CO356" i="21"/>
  <c r="CR356" i="21" s="1"/>
  <c r="CN356" i="21"/>
  <c r="CQ356" i="21"/>
  <c r="CS356" i="21" s="1"/>
  <c r="CD356" i="21"/>
  <c r="CB356" i="21"/>
  <c r="DN355" i="21"/>
  <c r="DO355" i="21" s="1"/>
  <c r="DL355" i="21"/>
  <c r="DK355" i="21"/>
  <c r="CP355" i="21"/>
  <c r="CO355" i="21"/>
  <c r="CR355" i="21" s="1"/>
  <c r="CN355" i="21"/>
  <c r="CQ355" i="21"/>
  <c r="CD355" i="21"/>
  <c r="CB355" i="21"/>
  <c r="DN354" i="21"/>
  <c r="DO354" i="21"/>
  <c r="DL354" i="21"/>
  <c r="DK354" i="21"/>
  <c r="CP354" i="21"/>
  <c r="CO354" i="21"/>
  <c r="CR354" i="21" s="1"/>
  <c r="CN354" i="21"/>
  <c r="CQ354" i="21"/>
  <c r="CS354" i="21"/>
  <c r="CT354" i="21" s="1"/>
  <c r="CD354" i="21"/>
  <c r="CB354" i="21"/>
  <c r="DN353" i="21"/>
  <c r="DO353" i="21"/>
  <c r="DL353" i="21"/>
  <c r="DK353" i="21"/>
  <c r="CP353" i="21"/>
  <c r="CO353" i="21"/>
  <c r="CR353" i="21" s="1"/>
  <c r="CS353" i="21" s="1"/>
  <c r="CT353" i="21" s="1"/>
  <c r="CN353" i="21"/>
  <c r="CQ353" i="21" s="1"/>
  <c r="CD353" i="21"/>
  <c r="CB353" i="21"/>
  <c r="DN352" i="21"/>
  <c r="DO352" i="21"/>
  <c r="DL352" i="21"/>
  <c r="DK352" i="21"/>
  <c r="CR352" i="21"/>
  <c r="CP352" i="21"/>
  <c r="CO352" i="21"/>
  <c r="CN352" i="21"/>
  <c r="CQ352" i="21" s="1"/>
  <c r="CS352" i="21"/>
  <c r="CT352" i="21" s="1"/>
  <c r="CD352" i="21"/>
  <c r="CB352" i="21"/>
  <c r="DN351" i="21"/>
  <c r="DO351" i="21"/>
  <c r="DL351" i="21"/>
  <c r="DK351" i="21"/>
  <c r="CR351" i="21"/>
  <c r="CP351" i="21"/>
  <c r="CO351" i="21"/>
  <c r="CN351" i="21"/>
  <c r="CQ351" i="21" s="1"/>
  <c r="CS351" i="21"/>
  <c r="CT351" i="21" s="1"/>
  <c r="CD351" i="21"/>
  <c r="CB351" i="21"/>
  <c r="DN350" i="21"/>
  <c r="DO350" i="21" s="1"/>
  <c r="DL350" i="21"/>
  <c r="DK350" i="21"/>
  <c r="CR350" i="21"/>
  <c r="CP350" i="21"/>
  <c r="CO350" i="21"/>
  <c r="CN350" i="21"/>
  <c r="CQ350" i="21" s="1"/>
  <c r="CD350" i="21"/>
  <c r="CB350" i="21"/>
  <c r="DN349" i="21"/>
  <c r="DO349" i="21" s="1"/>
  <c r="DL349" i="21"/>
  <c r="DK349" i="21"/>
  <c r="CP349" i="21"/>
  <c r="CO349" i="21"/>
  <c r="CR349" i="21" s="1"/>
  <c r="CN349" i="21"/>
  <c r="CQ349" i="21" s="1"/>
  <c r="CS349" i="21" s="1"/>
  <c r="CT349" i="21" s="1"/>
  <c r="CD349" i="21"/>
  <c r="CB349" i="21"/>
  <c r="DN348" i="21"/>
  <c r="DO348" i="21" s="1"/>
  <c r="DL348" i="21"/>
  <c r="DK348" i="21"/>
  <c r="CP348" i="21"/>
  <c r="CO348" i="21"/>
  <c r="CR348" i="21" s="1"/>
  <c r="CN348" i="21"/>
  <c r="CQ348" i="21"/>
  <c r="CS348" i="21" s="1"/>
  <c r="CT348" i="21"/>
  <c r="CD348" i="21"/>
  <c r="CB348" i="21"/>
  <c r="DN347" i="21"/>
  <c r="DO347" i="21" s="1"/>
  <c r="DL347" i="21"/>
  <c r="DK347" i="21"/>
  <c r="CW347" i="21"/>
  <c r="CQ347" i="21"/>
  <c r="CP347" i="21"/>
  <c r="CO347" i="21"/>
  <c r="CR347" i="21" s="1"/>
  <c r="CN347" i="21"/>
  <c r="CF347" i="21"/>
  <c r="CD347" i="21"/>
  <c r="CB347" i="21"/>
  <c r="CU347" i="21" s="1"/>
  <c r="CV347" i="21"/>
  <c r="CX347" i="21" s="1"/>
  <c r="DO346" i="21"/>
  <c r="DN346" i="21"/>
  <c r="DL346" i="21"/>
  <c r="DK346" i="21"/>
  <c r="DM346" i="21" s="1"/>
  <c r="CP346" i="21"/>
  <c r="CO346" i="21"/>
  <c r="CR346" i="21" s="1"/>
  <c r="CN346" i="21"/>
  <c r="CQ346" i="21" s="1"/>
  <c r="CD346" i="21"/>
  <c r="CB346" i="21"/>
  <c r="CU346" i="21" s="1"/>
  <c r="CW346" i="21" s="1"/>
  <c r="DO345" i="21"/>
  <c r="DN345" i="21"/>
  <c r="DL345" i="21"/>
  <c r="DK345" i="21"/>
  <c r="DM345" i="21"/>
  <c r="CU345" i="21"/>
  <c r="CW345" i="21" s="1"/>
  <c r="CQ345" i="21"/>
  <c r="CP345" i="21"/>
  <c r="CO345" i="21"/>
  <c r="CR345" i="21"/>
  <c r="CN345" i="21"/>
  <c r="CF345" i="21"/>
  <c r="CD345" i="21"/>
  <c r="CB345" i="21"/>
  <c r="CV345" i="21"/>
  <c r="CX345" i="21" s="1"/>
  <c r="DN344" i="21"/>
  <c r="DO344" i="21" s="1"/>
  <c r="DL344" i="21"/>
  <c r="DK344" i="21"/>
  <c r="DM344" i="21" s="1"/>
  <c r="CP344" i="21"/>
  <c r="CO344" i="21"/>
  <c r="CR344" i="21" s="1"/>
  <c r="CN344" i="21"/>
  <c r="CQ344" i="21" s="1"/>
  <c r="CD344" i="21"/>
  <c r="CB344" i="21"/>
  <c r="DO343" i="21"/>
  <c r="DN343" i="21"/>
  <c r="DL343" i="21"/>
  <c r="DK343" i="21"/>
  <c r="DM343" i="21" s="1"/>
  <c r="CU343" i="21"/>
  <c r="CW343" i="21" s="1"/>
  <c r="CP343" i="21"/>
  <c r="CO343" i="21"/>
  <c r="CR343" i="21"/>
  <c r="CN343" i="21"/>
  <c r="CQ343" i="21" s="1"/>
  <c r="CD343" i="21"/>
  <c r="CB343" i="21"/>
  <c r="CV343" i="21" s="1"/>
  <c r="CX343" i="21"/>
  <c r="DN342" i="21"/>
  <c r="DO342" i="21" s="1"/>
  <c r="DL342" i="21"/>
  <c r="DK342" i="21"/>
  <c r="DM342" i="21"/>
  <c r="CU342" i="21"/>
  <c r="CW342" i="21" s="1"/>
  <c r="CQ342" i="21"/>
  <c r="CP342" i="21"/>
  <c r="CO342" i="21"/>
  <c r="CR342" i="21"/>
  <c r="CN342" i="21"/>
  <c r="CF342" i="21"/>
  <c r="CD342" i="21"/>
  <c r="CB342" i="21"/>
  <c r="CV342" i="21"/>
  <c r="CX342" i="21" s="1"/>
  <c r="DN341" i="21"/>
  <c r="DO341" i="21" s="1"/>
  <c r="DL341" i="21"/>
  <c r="DK341" i="21"/>
  <c r="DM341" i="21" s="1"/>
  <c r="CP341" i="21"/>
  <c r="CO341" i="21"/>
  <c r="CR341" i="21" s="1"/>
  <c r="CN341" i="21"/>
  <c r="CQ341" i="21" s="1"/>
  <c r="CD341" i="21"/>
  <c r="CB341" i="21"/>
  <c r="DO340" i="21"/>
  <c r="DN340" i="21"/>
  <c r="DL340" i="21"/>
  <c r="DK340" i="21"/>
  <c r="CU340" i="21"/>
  <c r="CW340" i="21" s="1"/>
  <c r="CQ340" i="21"/>
  <c r="CP340" i="21"/>
  <c r="CO340" i="21"/>
  <c r="CR340" i="21"/>
  <c r="CN340" i="21"/>
  <c r="CD340" i="21"/>
  <c r="CB340" i="21"/>
  <c r="CF340" i="21" s="1"/>
  <c r="CV340" i="21"/>
  <c r="CX340" i="21" s="1"/>
  <c r="DN339" i="21"/>
  <c r="DO339" i="21" s="1"/>
  <c r="DL339" i="21"/>
  <c r="DK339" i="21"/>
  <c r="DM339" i="21"/>
  <c r="CW339" i="21"/>
  <c r="CQ339" i="21"/>
  <c r="CP339" i="21"/>
  <c r="CO339" i="21"/>
  <c r="CR339" i="21" s="1"/>
  <c r="CN339" i="21"/>
  <c r="CF339" i="21"/>
  <c r="CD339" i="21"/>
  <c r="CB339" i="21"/>
  <c r="CU339" i="21" s="1"/>
  <c r="CV339" i="21"/>
  <c r="CX339" i="21" s="1"/>
  <c r="DO338" i="21"/>
  <c r="DN338" i="21"/>
  <c r="DL338" i="21"/>
  <c r="DK338" i="21"/>
  <c r="DM338" i="21" s="1"/>
  <c r="CU338" i="21"/>
  <c r="CW338" i="21" s="1"/>
  <c r="CP338" i="21"/>
  <c r="CO338" i="21"/>
  <c r="CR338" i="21" s="1"/>
  <c r="CN338" i="21"/>
  <c r="CQ338" i="21" s="1"/>
  <c r="CD338" i="21"/>
  <c r="CB338" i="21"/>
  <c r="DO337" i="21"/>
  <c r="DN337" i="21"/>
  <c r="DL337" i="21"/>
  <c r="DM337" i="21" s="1"/>
  <c r="DK337" i="21"/>
  <c r="CU337" i="21"/>
  <c r="CW337" i="21" s="1"/>
  <c r="CQ337" i="21"/>
  <c r="CP337" i="21"/>
  <c r="CO337" i="21"/>
  <c r="CR337" i="21"/>
  <c r="CN337" i="21"/>
  <c r="CF337" i="21"/>
  <c r="CD337" i="21"/>
  <c r="CB337" i="21"/>
  <c r="CV337" i="21"/>
  <c r="CX337" i="21"/>
  <c r="DN336" i="21"/>
  <c r="DO336" i="21" s="1"/>
  <c r="DL336" i="21"/>
  <c r="DK336" i="21"/>
  <c r="DM336" i="21"/>
  <c r="CU336" i="21"/>
  <c r="CW336" i="21" s="1"/>
  <c r="CQ336" i="21"/>
  <c r="CP336" i="21"/>
  <c r="CO336" i="21"/>
  <c r="CR336" i="21" s="1"/>
  <c r="CS336" i="21" s="1"/>
  <c r="CT336" i="21" s="1"/>
  <c r="CZ336" i="21" s="1"/>
  <c r="DA336" i="21" s="1"/>
  <c r="N336" i="21" s="1"/>
  <c r="DB336" i="21" s="1"/>
  <c r="CN336" i="21"/>
  <c r="CF336" i="21"/>
  <c r="CD336" i="21"/>
  <c r="CB336" i="21"/>
  <c r="CV336" i="21"/>
  <c r="CX336" i="21" s="1"/>
  <c r="CY336" i="21"/>
  <c r="DN335" i="21"/>
  <c r="DO335" i="21" s="1"/>
  <c r="DL335" i="21"/>
  <c r="DK335" i="21"/>
  <c r="DM335" i="21" s="1"/>
  <c r="CU335" i="21"/>
  <c r="CW335" i="21" s="1"/>
  <c r="CQ335" i="21"/>
  <c r="CP335" i="21"/>
  <c r="CO335" i="21"/>
  <c r="CR335" i="21" s="1"/>
  <c r="CS335" i="21" s="1"/>
  <c r="CT335" i="21" s="1"/>
  <c r="CN335" i="21"/>
  <c r="CF335" i="21"/>
  <c r="CD335" i="21"/>
  <c r="CB335" i="21"/>
  <c r="CV335" i="21"/>
  <c r="CX335" i="21" s="1"/>
  <c r="CY335" i="21" s="1"/>
  <c r="CZ335" i="21" s="1"/>
  <c r="DA335" i="21" s="1"/>
  <c r="N335" i="21" s="1"/>
  <c r="DB335" i="21" s="1"/>
  <c r="DN334" i="21"/>
  <c r="DO334" i="21" s="1"/>
  <c r="DL334" i="21"/>
  <c r="DK334" i="21"/>
  <c r="DM334" i="21" s="1"/>
  <c r="CU334" i="21"/>
  <c r="CW334" i="21" s="1"/>
  <c r="CQ334" i="21"/>
  <c r="CP334" i="21"/>
  <c r="CO334" i="21"/>
  <c r="CR334" i="21"/>
  <c r="CS334" i="21" s="1"/>
  <c r="CT334" i="21" s="1"/>
  <c r="CN334" i="21"/>
  <c r="CF334" i="21"/>
  <c r="CD334" i="21"/>
  <c r="CB334" i="21"/>
  <c r="CV334" i="21"/>
  <c r="CX334" i="21" s="1"/>
  <c r="CY334" i="21"/>
  <c r="CZ334" i="21" s="1"/>
  <c r="DA334" i="21" s="1"/>
  <c r="N334" i="21" s="1"/>
  <c r="DB334" i="21" s="1"/>
  <c r="DN333" i="21"/>
  <c r="DO333" i="21" s="1"/>
  <c r="DL333" i="21"/>
  <c r="DK333" i="21"/>
  <c r="DM333" i="21" s="1"/>
  <c r="CU333" i="21"/>
  <c r="CW333" i="21" s="1"/>
  <c r="CY333" i="21" s="1"/>
  <c r="CQ333" i="21"/>
  <c r="CP333" i="21"/>
  <c r="CO333" i="21"/>
  <c r="CR333" i="21" s="1"/>
  <c r="CN333" i="21"/>
  <c r="CF333" i="21"/>
  <c r="CD333" i="21"/>
  <c r="CB333" i="21"/>
  <c r="CV333" i="21"/>
  <c r="CX333" i="21" s="1"/>
  <c r="DN332" i="21"/>
  <c r="DO332" i="21" s="1"/>
  <c r="DL332" i="21"/>
  <c r="DK332" i="21"/>
  <c r="DM332" i="21"/>
  <c r="CU332" i="21"/>
  <c r="CW332" i="21" s="1"/>
  <c r="CQ332" i="21"/>
  <c r="CS332" i="21" s="1"/>
  <c r="CT332" i="21" s="1"/>
  <c r="CP332" i="21"/>
  <c r="CO332" i="21"/>
  <c r="CR332" i="21"/>
  <c r="CN332" i="21"/>
  <c r="CF332" i="21"/>
  <c r="CD332" i="21"/>
  <c r="CB332" i="21"/>
  <c r="CV332" i="21"/>
  <c r="CX332" i="21"/>
  <c r="CY332" i="21" s="1"/>
  <c r="CZ332" i="21"/>
  <c r="DA332" i="21" s="1"/>
  <c r="N332" i="21" s="1"/>
  <c r="DB332" i="21" s="1"/>
  <c r="DN331" i="21"/>
  <c r="DO331" i="21" s="1"/>
  <c r="DL331" i="21"/>
  <c r="DK331" i="21"/>
  <c r="DM331" i="21"/>
  <c r="CU331" i="21"/>
  <c r="CW331" i="21" s="1"/>
  <c r="CS331" i="21"/>
  <c r="CT331" i="21" s="1"/>
  <c r="CQ331" i="21"/>
  <c r="CP331" i="21"/>
  <c r="CO331" i="21"/>
  <c r="CR331" i="21" s="1"/>
  <c r="CN331" i="21"/>
  <c r="CF331" i="21"/>
  <c r="CD331" i="21"/>
  <c r="CB331" i="21"/>
  <c r="CV331" i="21"/>
  <c r="CX331" i="21"/>
  <c r="CY331" i="21"/>
  <c r="CZ331" i="21" s="1"/>
  <c r="DA331" i="21" s="1"/>
  <c r="N331" i="21" s="1"/>
  <c r="DB331" i="21" s="1"/>
  <c r="DN330" i="21"/>
  <c r="DO330" i="21" s="1"/>
  <c r="DL330" i="21"/>
  <c r="DM330" i="21" s="1"/>
  <c r="DK330" i="21"/>
  <c r="CP330" i="21"/>
  <c r="CO330" i="21"/>
  <c r="CR330" i="21" s="1"/>
  <c r="CN330" i="21"/>
  <c r="CQ330" i="21"/>
  <c r="CS330" i="21" s="1"/>
  <c r="CT330" i="21"/>
  <c r="CD330" i="21"/>
  <c r="CB330" i="21"/>
  <c r="CV330" i="21"/>
  <c r="CX330" i="21" s="1"/>
  <c r="DN329" i="21"/>
  <c r="DO329" i="21"/>
  <c r="DL329" i="21"/>
  <c r="DK329" i="21"/>
  <c r="DM329" i="21" s="1"/>
  <c r="CP329" i="21"/>
  <c r="CO329" i="21"/>
  <c r="CR329" i="21" s="1"/>
  <c r="CS329" i="21" s="1"/>
  <c r="CT329" i="21" s="1"/>
  <c r="CN329" i="21"/>
  <c r="CQ329" i="21"/>
  <c r="CD329" i="21"/>
  <c r="CB329" i="21"/>
  <c r="CV329" i="21"/>
  <c r="CX329" i="21"/>
  <c r="DN328" i="21"/>
  <c r="DO328" i="21"/>
  <c r="DL328" i="21"/>
  <c r="DK328" i="21"/>
  <c r="DM328" i="21"/>
  <c r="CP328" i="21"/>
  <c r="CO328" i="21"/>
  <c r="CR328" i="21" s="1"/>
  <c r="CN328" i="21"/>
  <c r="CQ328" i="21"/>
  <c r="CS328" i="21" s="1"/>
  <c r="CT328" i="21" s="1"/>
  <c r="CD328" i="21"/>
  <c r="CB328" i="21"/>
  <c r="CV328" i="21"/>
  <c r="CX328" i="21"/>
  <c r="DN327" i="21"/>
  <c r="DO327" i="21"/>
  <c r="DL327" i="21"/>
  <c r="DK327" i="21"/>
  <c r="DM327" i="21" s="1"/>
  <c r="CP327" i="21"/>
  <c r="CO327" i="21"/>
  <c r="CR327" i="21" s="1"/>
  <c r="CN327" i="21"/>
  <c r="CQ327" i="21"/>
  <c r="CS327" i="21" s="1"/>
  <c r="CT327" i="21" s="1"/>
  <c r="CD327" i="21"/>
  <c r="CB327" i="21"/>
  <c r="CV327" i="21"/>
  <c r="CX327" i="21" s="1"/>
  <c r="DN326" i="21"/>
  <c r="DO326" i="21"/>
  <c r="DL326" i="21"/>
  <c r="DK326" i="21"/>
  <c r="DM326" i="21"/>
  <c r="CP326" i="21"/>
  <c r="CO326" i="21"/>
  <c r="CR326" i="21" s="1"/>
  <c r="CS326" i="21" s="1"/>
  <c r="CT326" i="21" s="1"/>
  <c r="CN326" i="21"/>
  <c r="CQ326" i="21"/>
  <c r="CD326" i="21"/>
  <c r="CB326" i="21"/>
  <c r="CV326" i="21"/>
  <c r="CX326" i="21"/>
  <c r="DN325" i="21"/>
  <c r="DO325" i="21"/>
  <c r="DL325" i="21"/>
  <c r="DK325" i="21"/>
  <c r="DM325" i="21" s="1"/>
  <c r="CP325" i="21"/>
  <c r="CO325" i="21"/>
  <c r="CR325" i="21" s="1"/>
  <c r="CN325" i="21"/>
  <c r="CQ325" i="21"/>
  <c r="CS325" i="21"/>
  <c r="CT325" i="21"/>
  <c r="CD325" i="21"/>
  <c r="CB325" i="21"/>
  <c r="CV325" i="21"/>
  <c r="CX325" i="21" s="1"/>
  <c r="DN324" i="21"/>
  <c r="DO324" i="21"/>
  <c r="DL324" i="21"/>
  <c r="DK324" i="21"/>
  <c r="DM324" i="21" s="1"/>
  <c r="CO324" i="21"/>
  <c r="CR324" i="21"/>
  <c r="CP324" i="21"/>
  <c r="CN324" i="21"/>
  <c r="CQ324" i="21"/>
  <c r="CS324" i="21"/>
  <c r="CT324" i="21"/>
  <c r="CD324" i="21"/>
  <c r="CV324" i="21"/>
  <c r="CX324" i="21"/>
  <c r="DN323" i="21"/>
  <c r="DO323" i="21" s="1"/>
  <c r="DL323" i="21"/>
  <c r="DM323" i="21" s="1"/>
  <c r="DK323" i="21"/>
  <c r="CO323" i="21"/>
  <c r="CR323" i="21" s="1"/>
  <c r="CS323" i="21" s="1"/>
  <c r="CT323" i="21" s="1"/>
  <c r="CP323" i="21"/>
  <c r="CN323" i="21"/>
  <c r="CQ323" i="21" s="1"/>
  <c r="CD323" i="21"/>
  <c r="CV323" i="21"/>
  <c r="CX323" i="21" s="1"/>
  <c r="DN322" i="21"/>
  <c r="DO322" i="21"/>
  <c r="DL322" i="21"/>
  <c r="DK322" i="21"/>
  <c r="DM322" i="21"/>
  <c r="CO322" i="21"/>
  <c r="CR322" i="21"/>
  <c r="CP322" i="21"/>
  <c r="CN322" i="21"/>
  <c r="CQ322" i="21"/>
  <c r="CD322" i="21"/>
  <c r="CV322" i="21"/>
  <c r="CX322" i="21" s="1"/>
  <c r="DN321" i="21"/>
  <c r="DO321" i="21"/>
  <c r="DL321" i="21"/>
  <c r="DM321" i="21" s="1"/>
  <c r="DK321" i="21"/>
  <c r="CO321" i="21"/>
  <c r="CR321" i="21"/>
  <c r="CP321" i="21"/>
  <c r="CN321" i="21"/>
  <c r="CQ321" i="21"/>
  <c r="CS321" i="21"/>
  <c r="CT321" i="21" s="1"/>
  <c r="CD321" i="21"/>
  <c r="CV321" i="21"/>
  <c r="CX321" i="21" s="1"/>
  <c r="DN320" i="21"/>
  <c r="DO320" i="21" s="1"/>
  <c r="DL320" i="21"/>
  <c r="DK320" i="21"/>
  <c r="DM320" i="21" s="1"/>
  <c r="CO320" i="21"/>
  <c r="CR320" i="21"/>
  <c r="CP320" i="21"/>
  <c r="CN320" i="21"/>
  <c r="CQ320" i="21" s="1"/>
  <c r="CS320" i="21" s="1"/>
  <c r="CT320" i="21" s="1"/>
  <c r="CD320" i="21"/>
  <c r="CV320" i="21"/>
  <c r="CX320" i="21" s="1"/>
  <c r="DN319" i="21"/>
  <c r="DO319" i="21"/>
  <c r="DL319" i="21"/>
  <c r="DK319" i="21"/>
  <c r="DM319" i="21"/>
  <c r="CO319" i="21"/>
  <c r="CR319" i="21"/>
  <c r="CP319" i="21"/>
  <c r="CN319" i="21"/>
  <c r="CQ319" i="21"/>
  <c r="CD319" i="21"/>
  <c r="CV319" i="21"/>
  <c r="CX319" i="21"/>
  <c r="DN318" i="21"/>
  <c r="DO318" i="21" s="1"/>
  <c r="DL318" i="21"/>
  <c r="DM318" i="21" s="1"/>
  <c r="DK318" i="21"/>
  <c r="CO318" i="21"/>
  <c r="CR318" i="21" s="1"/>
  <c r="CP318" i="21"/>
  <c r="CN318" i="21"/>
  <c r="CQ318" i="21"/>
  <c r="CS318" i="21" s="1"/>
  <c r="CT318" i="21" s="1"/>
  <c r="CD318" i="21"/>
  <c r="CV318" i="21"/>
  <c r="CX318" i="21" s="1"/>
  <c r="DN317" i="21"/>
  <c r="DO317" i="21"/>
  <c r="DL317" i="21"/>
  <c r="DK317" i="21"/>
  <c r="DM317" i="21" s="1"/>
  <c r="CO317" i="21"/>
  <c r="CR317" i="21"/>
  <c r="CP317" i="21"/>
  <c r="CN317" i="21"/>
  <c r="CQ317" i="21"/>
  <c r="CS317" i="21" s="1"/>
  <c r="CT317" i="21"/>
  <c r="CD317" i="21"/>
  <c r="CV317" i="21"/>
  <c r="CX317" i="21"/>
  <c r="DN316" i="21"/>
  <c r="DO316" i="21"/>
  <c r="DL316" i="21"/>
  <c r="DK316" i="21"/>
  <c r="DM316" i="21"/>
  <c r="CO316" i="21"/>
  <c r="CR316" i="21"/>
  <c r="CS316" i="21" s="1"/>
  <c r="CT316" i="21" s="1"/>
  <c r="CP316" i="21"/>
  <c r="CN316" i="21"/>
  <c r="CQ316" i="21"/>
  <c r="CD316" i="21"/>
  <c r="CV316" i="21"/>
  <c r="CX316" i="21"/>
  <c r="DN315" i="21"/>
  <c r="DO315" i="21" s="1"/>
  <c r="DL315" i="21"/>
  <c r="DK315" i="21"/>
  <c r="DM315" i="21" s="1"/>
  <c r="CO315" i="21"/>
  <c r="CR315" i="21" s="1"/>
  <c r="CP315" i="21"/>
  <c r="CN315" i="21"/>
  <c r="CQ315" i="21" s="1"/>
  <c r="CD315" i="21"/>
  <c r="CV315" i="21"/>
  <c r="CX315" i="21" s="1"/>
  <c r="DN314" i="21"/>
  <c r="DO314" i="21"/>
  <c r="DL314" i="21"/>
  <c r="DK314" i="21"/>
  <c r="DM314" i="21"/>
  <c r="CO314" i="21"/>
  <c r="CR314" i="21"/>
  <c r="CP314" i="21"/>
  <c r="CN314" i="21"/>
  <c r="CQ314" i="21"/>
  <c r="CS314" i="21" s="1"/>
  <c r="CT314" i="21" s="1"/>
  <c r="CD314" i="21"/>
  <c r="CV314" i="21"/>
  <c r="CX314" i="21"/>
  <c r="DN313" i="21"/>
  <c r="DO313" i="21"/>
  <c r="DL313" i="21"/>
  <c r="DM313" i="21" s="1"/>
  <c r="DK313" i="21"/>
  <c r="CO313" i="21"/>
  <c r="CR313" i="21" s="1"/>
  <c r="CS313" i="21" s="1"/>
  <c r="CT313" i="21" s="1"/>
  <c r="CP313" i="21"/>
  <c r="CN313" i="21"/>
  <c r="CQ313" i="21"/>
  <c r="CD313" i="21"/>
  <c r="CV313" i="21"/>
  <c r="CX313" i="21" s="1"/>
  <c r="DN312" i="21"/>
  <c r="DO312" i="21" s="1"/>
  <c r="DL312" i="21"/>
  <c r="DK312" i="21"/>
  <c r="DM312" i="21" s="1"/>
  <c r="CO312" i="21"/>
  <c r="CR312" i="21"/>
  <c r="CP312" i="21"/>
  <c r="CN312" i="21"/>
  <c r="CQ312" i="21" s="1"/>
  <c r="CS312" i="21" s="1"/>
  <c r="CT312" i="21" s="1"/>
  <c r="CD312" i="21"/>
  <c r="CV312" i="21"/>
  <c r="CX312" i="21"/>
  <c r="DN311" i="21"/>
  <c r="DO311" i="21"/>
  <c r="DL311" i="21"/>
  <c r="DK311" i="21"/>
  <c r="DM311" i="21"/>
  <c r="CO311" i="21"/>
  <c r="CR311" i="21"/>
  <c r="CP311" i="21"/>
  <c r="CN311" i="21"/>
  <c r="CQ311" i="21"/>
  <c r="CS311" i="21" s="1"/>
  <c r="CT311" i="21" s="1"/>
  <c r="CD311" i="21"/>
  <c r="CV311" i="21"/>
  <c r="CX311" i="21"/>
  <c r="DN310" i="21"/>
  <c r="DO310" i="21" s="1"/>
  <c r="DL310" i="21"/>
  <c r="DM310" i="21" s="1"/>
  <c r="DK310" i="21"/>
  <c r="CO310" i="21"/>
  <c r="CR310" i="21" s="1"/>
  <c r="CP310" i="21"/>
  <c r="CN310" i="21"/>
  <c r="CQ310" i="21" s="1"/>
  <c r="CS310" i="21"/>
  <c r="CT310" i="21" s="1"/>
  <c r="CD310" i="21"/>
  <c r="CV310" i="21"/>
  <c r="CX310" i="21" s="1"/>
  <c r="DN309" i="21"/>
  <c r="DO309" i="21"/>
  <c r="DL309" i="21"/>
  <c r="DK309" i="21"/>
  <c r="DM309" i="21" s="1"/>
  <c r="CO309" i="21"/>
  <c r="CR309" i="21"/>
  <c r="CP309" i="21"/>
  <c r="CN309" i="21"/>
  <c r="CQ309" i="21"/>
  <c r="CS309" i="21" s="1"/>
  <c r="CT309" i="21" s="1"/>
  <c r="CD309" i="21"/>
  <c r="CV309" i="21"/>
  <c r="CX309" i="21"/>
  <c r="DN308" i="21"/>
  <c r="DO308" i="21"/>
  <c r="DL308" i="21"/>
  <c r="DK308" i="21"/>
  <c r="DM308" i="21"/>
  <c r="CO308" i="21"/>
  <c r="CR308" i="21"/>
  <c r="CS308" i="21" s="1"/>
  <c r="CT308" i="21" s="1"/>
  <c r="CP308" i="21"/>
  <c r="CN308" i="21"/>
  <c r="CQ308" i="21"/>
  <c r="CD308" i="21"/>
  <c r="CV308" i="21"/>
  <c r="CX308" i="21"/>
  <c r="DN307" i="21"/>
  <c r="DO307" i="21" s="1"/>
  <c r="DL307" i="21"/>
  <c r="DK307" i="21"/>
  <c r="DM307" i="21" s="1"/>
  <c r="CO307" i="21"/>
  <c r="CR307" i="21" s="1"/>
  <c r="CP307" i="21"/>
  <c r="CN307" i="21"/>
  <c r="CQ307" i="21" s="1"/>
  <c r="CD307" i="21"/>
  <c r="CV307" i="21"/>
  <c r="CX307" i="21" s="1"/>
  <c r="DN306" i="21"/>
  <c r="DO306" i="21"/>
  <c r="DL306" i="21"/>
  <c r="DK306" i="21"/>
  <c r="DM306" i="21"/>
  <c r="CO306" i="21"/>
  <c r="CR306" i="21"/>
  <c r="CP306" i="21"/>
  <c r="CN306" i="21"/>
  <c r="CQ306" i="21"/>
  <c r="CD306" i="21"/>
  <c r="CV306" i="21"/>
  <c r="CX306" i="21"/>
  <c r="DN305" i="21"/>
  <c r="DO305" i="21"/>
  <c r="DL305" i="21"/>
  <c r="DM305" i="21" s="1"/>
  <c r="DK305" i="21"/>
  <c r="CO305" i="21"/>
  <c r="CR305" i="21" s="1"/>
  <c r="CS305" i="21" s="1"/>
  <c r="CP305" i="21"/>
  <c r="CN305" i="21"/>
  <c r="CQ305" i="21"/>
  <c r="CD305" i="21"/>
  <c r="CV305" i="21"/>
  <c r="CX305" i="21" s="1"/>
  <c r="DN304" i="21"/>
  <c r="DO304" i="21" s="1"/>
  <c r="DL304" i="21"/>
  <c r="DK304" i="21"/>
  <c r="DM304" i="21" s="1"/>
  <c r="CO304" i="21"/>
  <c r="CR304" i="21"/>
  <c r="CP304" i="21"/>
  <c r="CN304" i="21"/>
  <c r="CQ304" i="21" s="1"/>
  <c r="CS304" i="21" s="1"/>
  <c r="CT304" i="21" s="1"/>
  <c r="CD304" i="21"/>
  <c r="CV304" i="21"/>
  <c r="CX304" i="21"/>
  <c r="DN303" i="21"/>
  <c r="DO303" i="21"/>
  <c r="DL303" i="21"/>
  <c r="DK303" i="21"/>
  <c r="DM303" i="21"/>
  <c r="CO303" i="21"/>
  <c r="CR303" i="21"/>
  <c r="CP303" i="21"/>
  <c r="CN303" i="21"/>
  <c r="CQ303" i="21"/>
  <c r="CS303" i="21" s="1"/>
  <c r="CT303" i="21" s="1"/>
  <c r="CD303" i="21"/>
  <c r="CV303" i="21"/>
  <c r="CX303" i="21"/>
  <c r="DN302" i="21"/>
  <c r="DO302" i="21" s="1"/>
  <c r="DL302" i="21"/>
  <c r="DM302" i="21" s="1"/>
  <c r="DK302" i="21"/>
  <c r="CO302" i="21"/>
  <c r="CR302" i="21" s="1"/>
  <c r="CP302" i="21"/>
  <c r="CN302" i="21"/>
  <c r="CQ302" i="21" s="1"/>
  <c r="CD302" i="21"/>
  <c r="DN301" i="21"/>
  <c r="DO301" i="21"/>
  <c r="DL301" i="21"/>
  <c r="DM301" i="21" s="1"/>
  <c r="DK301" i="21"/>
  <c r="CO301" i="21"/>
  <c r="CR301" i="21" s="1"/>
  <c r="CP301" i="21"/>
  <c r="CN301" i="21"/>
  <c r="CQ301" i="21"/>
  <c r="CD301" i="21"/>
  <c r="DN300" i="21"/>
  <c r="DO300" i="21"/>
  <c r="DL300" i="21"/>
  <c r="DK300" i="21"/>
  <c r="DM300" i="21"/>
  <c r="CO300" i="21"/>
  <c r="CR300" i="21"/>
  <c r="CP300" i="21"/>
  <c r="CN300" i="21"/>
  <c r="CQ300" i="21"/>
  <c r="CD300" i="21"/>
  <c r="DN299" i="21"/>
  <c r="DO299" i="21"/>
  <c r="DL299" i="21"/>
  <c r="DK299" i="21"/>
  <c r="DM299" i="21"/>
  <c r="CO299" i="21"/>
  <c r="CR299" i="21"/>
  <c r="CP299" i="21"/>
  <c r="CN299" i="21"/>
  <c r="CQ299" i="21"/>
  <c r="CD299" i="21"/>
  <c r="DN298" i="21"/>
  <c r="DO298" i="21"/>
  <c r="DL298" i="21"/>
  <c r="DK298" i="21"/>
  <c r="DM298" i="21"/>
  <c r="CO298" i="21"/>
  <c r="CR298" i="21"/>
  <c r="CP298" i="21"/>
  <c r="CN298" i="21"/>
  <c r="CQ298" i="21"/>
  <c r="CD298" i="21"/>
  <c r="DN297" i="21"/>
  <c r="DO297" i="21"/>
  <c r="DL297" i="21"/>
  <c r="DK297" i="21"/>
  <c r="DM297" i="21" s="1"/>
  <c r="CO297" i="21"/>
  <c r="CR297" i="21"/>
  <c r="CP297" i="21"/>
  <c r="CN297" i="21"/>
  <c r="CQ297" i="21"/>
  <c r="CD297" i="21"/>
  <c r="DN296" i="21"/>
  <c r="DO296" i="21" s="1"/>
  <c r="DL296" i="21"/>
  <c r="DK296" i="21"/>
  <c r="DM296" i="21" s="1"/>
  <c r="CO296" i="21"/>
  <c r="CR296" i="21"/>
  <c r="CP296" i="21"/>
  <c r="CN296" i="21"/>
  <c r="CQ296" i="21" s="1"/>
  <c r="CD296" i="21"/>
  <c r="DN295" i="21"/>
  <c r="DO295" i="21" s="1"/>
  <c r="DL295" i="21"/>
  <c r="DK295" i="21"/>
  <c r="DM295" i="21" s="1"/>
  <c r="CO295" i="21"/>
  <c r="CR295" i="21" s="1"/>
  <c r="CP295" i="21"/>
  <c r="CN295" i="21"/>
  <c r="CQ295" i="21" s="1"/>
  <c r="CD295" i="21"/>
  <c r="DN294" i="21"/>
  <c r="DO294" i="21" s="1"/>
  <c r="DL294" i="21"/>
  <c r="DM294" i="21" s="1"/>
  <c r="DK294" i="21"/>
  <c r="CO294" i="21"/>
  <c r="CR294" i="21" s="1"/>
  <c r="CP294" i="21"/>
  <c r="CN294" i="21"/>
  <c r="CQ294" i="21" s="1"/>
  <c r="CD294" i="21"/>
  <c r="DN293" i="21"/>
  <c r="DO293" i="21"/>
  <c r="DL293" i="21"/>
  <c r="DM293" i="21" s="1"/>
  <c r="DK293" i="21"/>
  <c r="CO293" i="21"/>
  <c r="CR293" i="21" s="1"/>
  <c r="CP293" i="21"/>
  <c r="CN293" i="21"/>
  <c r="CQ293" i="21"/>
  <c r="CD293" i="21"/>
  <c r="DN292" i="21"/>
  <c r="DO292" i="21"/>
  <c r="DL292" i="21"/>
  <c r="DK292" i="21"/>
  <c r="DM292" i="21"/>
  <c r="CO292" i="21"/>
  <c r="CR292" i="21"/>
  <c r="CP292" i="21"/>
  <c r="CN292" i="21"/>
  <c r="CQ292" i="21"/>
  <c r="CD292" i="21"/>
  <c r="DN291" i="21"/>
  <c r="DO291" i="21"/>
  <c r="DL291" i="21"/>
  <c r="DK291" i="21"/>
  <c r="DM291" i="21"/>
  <c r="CO291" i="21"/>
  <c r="CR291" i="21"/>
  <c r="CP291" i="21"/>
  <c r="CN291" i="21"/>
  <c r="CQ291" i="21"/>
  <c r="CD291" i="21"/>
  <c r="DN290" i="21"/>
  <c r="DO290" i="21"/>
  <c r="DL290" i="21"/>
  <c r="DK290" i="21"/>
  <c r="DM290" i="21"/>
  <c r="CO290" i="21"/>
  <c r="CR290" i="21"/>
  <c r="CP290" i="21"/>
  <c r="CN290" i="21"/>
  <c r="CQ290" i="21"/>
  <c r="CD290" i="21"/>
  <c r="DN289" i="21"/>
  <c r="DO289" i="21"/>
  <c r="DL289" i="21"/>
  <c r="DK289" i="21"/>
  <c r="DM289" i="21" s="1"/>
  <c r="CO289" i="21"/>
  <c r="CR289" i="21"/>
  <c r="CP289" i="21"/>
  <c r="CN289" i="21"/>
  <c r="CQ289" i="21"/>
  <c r="CD289" i="21"/>
  <c r="DN288" i="21"/>
  <c r="DO288" i="21" s="1"/>
  <c r="DL288" i="21"/>
  <c r="DK288" i="21"/>
  <c r="DM288" i="21" s="1"/>
  <c r="CO288" i="21"/>
  <c r="CR288" i="21"/>
  <c r="CP288" i="21"/>
  <c r="CN288" i="21"/>
  <c r="CQ288" i="21" s="1"/>
  <c r="CD288" i="21"/>
  <c r="DN287" i="21"/>
  <c r="DO287" i="21" s="1"/>
  <c r="DL287" i="21"/>
  <c r="DK287" i="21"/>
  <c r="DM287" i="21" s="1"/>
  <c r="CO287" i="21"/>
  <c r="CR287" i="21" s="1"/>
  <c r="CP287" i="21"/>
  <c r="CN287" i="21"/>
  <c r="CQ287" i="21" s="1"/>
  <c r="CD287" i="21"/>
  <c r="DN286" i="21"/>
  <c r="DO286" i="21" s="1"/>
  <c r="DL286" i="21"/>
  <c r="DM286" i="21" s="1"/>
  <c r="DK286" i="21"/>
  <c r="CO286" i="21"/>
  <c r="CR286" i="21" s="1"/>
  <c r="CP286" i="21"/>
  <c r="CN286" i="21"/>
  <c r="CQ286" i="21" s="1"/>
  <c r="CD286" i="21"/>
  <c r="DN285" i="21"/>
  <c r="DO285" i="21"/>
  <c r="DL285" i="21"/>
  <c r="DM285" i="21" s="1"/>
  <c r="DK285" i="21"/>
  <c r="CU285" i="21"/>
  <c r="CW285" i="21" s="1"/>
  <c r="CN285" i="21"/>
  <c r="CQ285" i="21" s="1"/>
  <c r="CP285" i="21"/>
  <c r="CO285" i="21"/>
  <c r="CR285" i="21" s="1"/>
  <c r="CD285" i="21"/>
  <c r="CV285" i="21"/>
  <c r="CX285" i="21" s="1"/>
  <c r="CY285" i="21"/>
  <c r="DN284" i="21"/>
  <c r="DO284" i="21"/>
  <c r="DL284" i="21"/>
  <c r="DM284" i="21" s="1"/>
  <c r="DK284" i="21"/>
  <c r="CU284" i="21"/>
  <c r="CW284" i="21" s="1"/>
  <c r="CY284" i="21" s="1"/>
  <c r="CN284" i="21"/>
  <c r="CQ284" i="21" s="1"/>
  <c r="CP284" i="21"/>
  <c r="CO284" i="21"/>
  <c r="CR284" i="21" s="1"/>
  <c r="CD284" i="21"/>
  <c r="CV284" i="21"/>
  <c r="CX284" i="21" s="1"/>
  <c r="DN283" i="21"/>
  <c r="DO283" i="21"/>
  <c r="DL283" i="21"/>
  <c r="DM283" i="21" s="1"/>
  <c r="DK283" i="21"/>
  <c r="CU283" i="21"/>
  <c r="CW283" i="21" s="1"/>
  <c r="CN283" i="21"/>
  <c r="CQ283" i="21" s="1"/>
  <c r="CP283" i="21"/>
  <c r="CO283" i="21"/>
  <c r="CR283" i="21" s="1"/>
  <c r="CD283" i="21"/>
  <c r="CV283" i="21"/>
  <c r="CX283" i="21" s="1"/>
  <c r="DN282" i="21"/>
  <c r="DO282" i="21"/>
  <c r="DL282" i="21"/>
  <c r="DM282" i="21" s="1"/>
  <c r="DK282" i="21"/>
  <c r="CU282" i="21"/>
  <c r="CW282" i="21" s="1"/>
  <c r="CN282" i="21"/>
  <c r="CQ282" i="21" s="1"/>
  <c r="CP282" i="21"/>
  <c r="CO282" i="21"/>
  <c r="CR282" i="21" s="1"/>
  <c r="CD282" i="21"/>
  <c r="CV282" i="21"/>
  <c r="CX282" i="21" s="1"/>
  <c r="CY282" i="21" s="1"/>
  <c r="DN281" i="21"/>
  <c r="DO281" i="21"/>
  <c r="DL281" i="21"/>
  <c r="DM281" i="21" s="1"/>
  <c r="DK281" i="21"/>
  <c r="CU281" i="21"/>
  <c r="CW281" i="21" s="1"/>
  <c r="CN281" i="21"/>
  <c r="CQ281" i="21" s="1"/>
  <c r="CP281" i="21"/>
  <c r="CO281" i="21"/>
  <c r="CR281" i="21" s="1"/>
  <c r="CD281" i="21"/>
  <c r="CV281" i="21"/>
  <c r="CX281" i="21" s="1"/>
  <c r="CY281" i="21" s="1"/>
  <c r="DN280" i="21"/>
  <c r="DO280" i="21"/>
  <c r="DL280" i="21"/>
  <c r="DM280" i="21" s="1"/>
  <c r="DK280" i="21"/>
  <c r="CU280" i="21"/>
  <c r="CW280" i="21" s="1"/>
  <c r="CN280" i="21"/>
  <c r="CQ280" i="21" s="1"/>
  <c r="CP280" i="21"/>
  <c r="CO280" i="21"/>
  <c r="CR280" i="21" s="1"/>
  <c r="CD280" i="21"/>
  <c r="CV280" i="21"/>
  <c r="CX280" i="21" s="1"/>
  <c r="CY280" i="21"/>
  <c r="DN279" i="21"/>
  <c r="DO279" i="21"/>
  <c r="DL279" i="21"/>
  <c r="DM279" i="21" s="1"/>
  <c r="DK279" i="21"/>
  <c r="CU279" i="21"/>
  <c r="CW279" i="21" s="1"/>
  <c r="CN279" i="21"/>
  <c r="CQ279" i="21" s="1"/>
  <c r="CP279" i="21"/>
  <c r="CO279" i="21"/>
  <c r="CR279" i="21" s="1"/>
  <c r="CD279" i="21"/>
  <c r="CV279" i="21"/>
  <c r="CX279" i="21" s="1"/>
  <c r="CY279" i="21" s="1"/>
  <c r="DN278" i="21"/>
  <c r="DO278" i="21"/>
  <c r="DL278" i="21"/>
  <c r="DM278" i="21" s="1"/>
  <c r="DK278" i="21"/>
  <c r="CN278" i="21"/>
  <c r="CQ278" i="21" s="1"/>
  <c r="CP278" i="21"/>
  <c r="CO278" i="21"/>
  <c r="CR278" i="21" s="1"/>
  <c r="CD278" i="21"/>
  <c r="DN277" i="21"/>
  <c r="DO277" i="21"/>
  <c r="DL277" i="21"/>
  <c r="DM277" i="21" s="1"/>
  <c r="DK277" i="21"/>
  <c r="CU277" i="21"/>
  <c r="CW277" i="21" s="1"/>
  <c r="CN277" i="21"/>
  <c r="CQ277" i="21" s="1"/>
  <c r="CP277" i="21"/>
  <c r="CO277" i="21"/>
  <c r="CR277" i="21" s="1"/>
  <c r="CD277" i="21"/>
  <c r="CV277" i="21"/>
  <c r="CX277" i="21" s="1"/>
  <c r="CY277" i="21" s="1"/>
  <c r="DN276" i="21"/>
  <c r="DO276" i="21"/>
  <c r="DL276" i="21"/>
  <c r="DM276" i="21" s="1"/>
  <c r="DK276" i="21"/>
  <c r="CU276" i="21"/>
  <c r="CW276" i="21" s="1"/>
  <c r="CN276" i="21"/>
  <c r="CQ276" i="21" s="1"/>
  <c r="CP276" i="21"/>
  <c r="CO276" i="21"/>
  <c r="CR276" i="21" s="1"/>
  <c r="CD276" i="21"/>
  <c r="CV276" i="21"/>
  <c r="CX276" i="21" s="1"/>
  <c r="CY276" i="21" s="1"/>
  <c r="DN275" i="21"/>
  <c r="DO275" i="21"/>
  <c r="DL275" i="21"/>
  <c r="DM275" i="21" s="1"/>
  <c r="DK275" i="21"/>
  <c r="CU275" i="21"/>
  <c r="CW275" i="21" s="1"/>
  <c r="CN275" i="21"/>
  <c r="CQ275" i="21" s="1"/>
  <c r="CP275" i="21"/>
  <c r="CO275" i="21"/>
  <c r="CR275" i="21" s="1"/>
  <c r="CD275" i="21"/>
  <c r="CV275" i="21"/>
  <c r="CX275" i="21" s="1"/>
  <c r="CY275" i="21" s="1"/>
  <c r="DN274" i="21"/>
  <c r="DO274" i="21"/>
  <c r="DL274" i="21"/>
  <c r="DM274" i="21" s="1"/>
  <c r="DK274" i="21"/>
  <c r="CU274" i="21"/>
  <c r="CW274" i="21" s="1"/>
  <c r="CN274" i="21"/>
  <c r="CQ274" i="21" s="1"/>
  <c r="CP274" i="21"/>
  <c r="CO274" i="21"/>
  <c r="CR274" i="21" s="1"/>
  <c r="CD274" i="21"/>
  <c r="CV274" i="21"/>
  <c r="CX274" i="21" s="1"/>
  <c r="CY274" i="21"/>
  <c r="DN273" i="21"/>
  <c r="DO273" i="21"/>
  <c r="DL273" i="21"/>
  <c r="DM273" i="21" s="1"/>
  <c r="DK273" i="21"/>
  <c r="CU273" i="21"/>
  <c r="CW273" i="21" s="1"/>
  <c r="CN273" i="21"/>
  <c r="CQ273" i="21" s="1"/>
  <c r="CP273" i="21"/>
  <c r="CO273" i="21"/>
  <c r="CR273" i="21" s="1"/>
  <c r="CD273" i="21"/>
  <c r="CV273" i="21"/>
  <c r="CX273" i="21" s="1"/>
  <c r="CY273" i="21" s="1"/>
  <c r="DN272" i="21"/>
  <c r="DO272" i="21"/>
  <c r="DL272" i="21"/>
  <c r="DM272" i="21" s="1"/>
  <c r="DK272" i="21"/>
  <c r="CU272" i="21"/>
  <c r="CW272" i="21" s="1"/>
  <c r="CY272" i="21" s="1"/>
  <c r="CN272" i="21"/>
  <c r="CQ272" i="21" s="1"/>
  <c r="CP272" i="21"/>
  <c r="CO272" i="21"/>
  <c r="CR272" i="21" s="1"/>
  <c r="CD272" i="21"/>
  <c r="CV272" i="21"/>
  <c r="CX272" i="21" s="1"/>
  <c r="DN271" i="21"/>
  <c r="DO271" i="21"/>
  <c r="DL271" i="21"/>
  <c r="DM271" i="21" s="1"/>
  <c r="DK271" i="21"/>
  <c r="CU271" i="21"/>
  <c r="CW271" i="21" s="1"/>
  <c r="CN271" i="21"/>
  <c r="CQ271" i="21" s="1"/>
  <c r="CP271" i="21"/>
  <c r="CO271" i="21"/>
  <c r="CR271" i="21" s="1"/>
  <c r="CD271" i="21"/>
  <c r="CV271" i="21"/>
  <c r="CX271" i="21" s="1"/>
  <c r="CY271" i="21"/>
  <c r="DN270" i="21"/>
  <c r="DO270" i="21"/>
  <c r="DL270" i="21"/>
  <c r="DM270" i="21" s="1"/>
  <c r="DK270" i="21"/>
  <c r="CU270" i="21"/>
  <c r="CW270" i="21" s="1"/>
  <c r="CY270" i="21" s="1"/>
  <c r="CN270" i="21"/>
  <c r="CQ270" i="21" s="1"/>
  <c r="CP270" i="21"/>
  <c r="CO270" i="21"/>
  <c r="CR270" i="21" s="1"/>
  <c r="CD270" i="21"/>
  <c r="CV270" i="21"/>
  <c r="CX270" i="21" s="1"/>
  <c r="DN269" i="21"/>
  <c r="DO269" i="21"/>
  <c r="DL269" i="21"/>
  <c r="DM269" i="21" s="1"/>
  <c r="DK269" i="21"/>
  <c r="CU269" i="21"/>
  <c r="CW269" i="21" s="1"/>
  <c r="CN269" i="21"/>
  <c r="CQ269" i="21" s="1"/>
  <c r="CP269" i="21"/>
  <c r="CO269" i="21"/>
  <c r="CR269" i="21" s="1"/>
  <c r="CD269" i="21"/>
  <c r="CV269" i="21"/>
  <c r="CX269" i="21" s="1"/>
  <c r="CY269" i="21" s="1"/>
  <c r="DN268" i="21"/>
  <c r="DO268" i="21"/>
  <c r="DL268" i="21"/>
  <c r="DM268" i="21" s="1"/>
  <c r="DK268" i="21"/>
  <c r="CU268" i="21"/>
  <c r="CW268" i="21" s="1"/>
  <c r="CN268" i="21"/>
  <c r="CQ268" i="21" s="1"/>
  <c r="CP268" i="21"/>
  <c r="CO268" i="21"/>
  <c r="CR268" i="21" s="1"/>
  <c r="CD268" i="21"/>
  <c r="CV268" i="21"/>
  <c r="CX268" i="21" s="1"/>
  <c r="CY268" i="21" s="1"/>
  <c r="DN267" i="21"/>
  <c r="DO267" i="21"/>
  <c r="DL267" i="21"/>
  <c r="DM267" i="21" s="1"/>
  <c r="DK267" i="21"/>
  <c r="CU267" i="21"/>
  <c r="CW267" i="21" s="1"/>
  <c r="CN267" i="21"/>
  <c r="CQ267" i="21" s="1"/>
  <c r="CP267" i="21"/>
  <c r="CO267" i="21"/>
  <c r="CR267" i="21" s="1"/>
  <c r="CD267" i="21"/>
  <c r="CV267" i="21"/>
  <c r="CX267" i="21" s="1"/>
  <c r="CY267" i="21" s="1"/>
  <c r="DN266" i="21"/>
  <c r="DO266" i="21"/>
  <c r="DL266" i="21"/>
  <c r="DM266" i="21" s="1"/>
  <c r="DK266" i="21"/>
  <c r="CU266" i="21"/>
  <c r="CW266" i="21" s="1"/>
  <c r="CN266" i="21"/>
  <c r="CQ266" i="21" s="1"/>
  <c r="CP266" i="21"/>
  <c r="CO266" i="21"/>
  <c r="CR266" i="21" s="1"/>
  <c r="CD266" i="21"/>
  <c r="CV266" i="21"/>
  <c r="CX266" i="21" s="1"/>
  <c r="CY266" i="21"/>
  <c r="DN265" i="21"/>
  <c r="DO265" i="21"/>
  <c r="DL265" i="21"/>
  <c r="DM265" i="21" s="1"/>
  <c r="DK265" i="21"/>
  <c r="CU265" i="21"/>
  <c r="CW265" i="21" s="1"/>
  <c r="CN265" i="21"/>
  <c r="CQ265" i="21" s="1"/>
  <c r="CP265" i="21"/>
  <c r="CO265" i="21"/>
  <c r="CR265" i="21" s="1"/>
  <c r="CD265" i="21"/>
  <c r="CV265" i="21"/>
  <c r="CX265" i="21" s="1"/>
  <c r="CY265" i="21" s="1"/>
  <c r="DN264" i="21"/>
  <c r="DO264" i="21"/>
  <c r="DL264" i="21"/>
  <c r="DM264" i="21" s="1"/>
  <c r="DK264" i="21"/>
  <c r="CU264" i="21"/>
  <c r="CW264" i="21" s="1"/>
  <c r="CN264" i="21"/>
  <c r="CQ264" i="21" s="1"/>
  <c r="CP264" i="21"/>
  <c r="CO264" i="21"/>
  <c r="CR264" i="21" s="1"/>
  <c r="CD264" i="21"/>
  <c r="CV264" i="21"/>
  <c r="CX264" i="21" s="1"/>
  <c r="CY264" i="21"/>
  <c r="DN263" i="21"/>
  <c r="DO263" i="21"/>
  <c r="DL263" i="21"/>
  <c r="DM263" i="21" s="1"/>
  <c r="DK263" i="21"/>
  <c r="CU263" i="21"/>
  <c r="CW263" i="21" s="1"/>
  <c r="CN263" i="21"/>
  <c r="CQ263" i="21" s="1"/>
  <c r="CP263" i="21"/>
  <c r="CO263" i="21"/>
  <c r="CR263" i="21" s="1"/>
  <c r="CD263" i="21"/>
  <c r="CV263" i="21"/>
  <c r="CX263" i="21" s="1"/>
  <c r="CY263" i="21"/>
  <c r="DN262" i="21"/>
  <c r="DO262" i="21"/>
  <c r="DL262" i="21"/>
  <c r="DM262" i="21" s="1"/>
  <c r="DK262" i="21"/>
  <c r="CU262" i="21"/>
  <c r="CW262" i="21" s="1"/>
  <c r="CY262" i="21" s="1"/>
  <c r="CN262" i="21"/>
  <c r="CQ262" i="21" s="1"/>
  <c r="CP262" i="21"/>
  <c r="CO262" i="21"/>
  <c r="CR262" i="21" s="1"/>
  <c r="CD262" i="21"/>
  <c r="CV262" i="21"/>
  <c r="CX262" i="21" s="1"/>
  <c r="DN261" i="21"/>
  <c r="DO261" i="21"/>
  <c r="DL261" i="21"/>
  <c r="DM261" i="21" s="1"/>
  <c r="DK261" i="21"/>
  <c r="CU261" i="21"/>
  <c r="CW261" i="21" s="1"/>
  <c r="CN261" i="21"/>
  <c r="CQ261" i="21" s="1"/>
  <c r="CP261" i="21"/>
  <c r="CO261" i="21"/>
  <c r="CR261" i="21" s="1"/>
  <c r="CD261" i="21"/>
  <c r="CV261" i="21"/>
  <c r="CX261" i="21" s="1"/>
  <c r="DN260" i="21"/>
  <c r="DO260" i="21"/>
  <c r="DL260" i="21"/>
  <c r="DM260" i="21" s="1"/>
  <c r="DK260" i="21"/>
  <c r="CU260" i="21"/>
  <c r="CW260" i="21" s="1"/>
  <c r="CN260" i="21"/>
  <c r="CQ260" i="21" s="1"/>
  <c r="CP260" i="21"/>
  <c r="CO260" i="21"/>
  <c r="CR260" i="21" s="1"/>
  <c r="CD260" i="21"/>
  <c r="CV260" i="21"/>
  <c r="CX260" i="21" s="1"/>
  <c r="CY260" i="21" s="1"/>
  <c r="DN259" i="21"/>
  <c r="DO259" i="21"/>
  <c r="DL259" i="21"/>
  <c r="DM259" i="21" s="1"/>
  <c r="DK259" i="21"/>
  <c r="CU259" i="21"/>
  <c r="CW259" i="21" s="1"/>
  <c r="CN259" i="21"/>
  <c r="CQ259" i="21" s="1"/>
  <c r="CP259" i="21"/>
  <c r="CO259" i="21"/>
  <c r="CR259" i="21" s="1"/>
  <c r="CD259" i="21"/>
  <c r="CV259" i="21"/>
  <c r="CX259" i="21" s="1"/>
  <c r="CY259" i="21" s="1"/>
  <c r="DN258" i="21"/>
  <c r="DO258" i="21"/>
  <c r="DL258" i="21"/>
  <c r="DM258" i="21" s="1"/>
  <c r="DK258" i="21"/>
  <c r="CU258" i="21"/>
  <c r="CW258" i="21" s="1"/>
  <c r="CN258" i="21"/>
  <c r="CQ258" i="21" s="1"/>
  <c r="CP258" i="21"/>
  <c r="CO258" i="21"/>
  <c r="CR258" i="21" s="1"/>
  <c r="CD258" i="21"/>
  <c r="CV258" i="21"/>
  <c r="CX258" i="21" s="1"/>
  <c r="CY258" i="21"/>
  <c r="DN257" i="21"/>
  <c r="DO257" i="21"/>
  <c r="DL257" i="21"/>
  <c r="DM257" i="21" s="1"/>
  <c r="DK257" i="21"/>
  <c r="CU257" i="21"/>
  <c r="CW257" i="21" s="1"/>
  <c r="CN257" i="21"/>
  <c r="CQ257" i="21" s="1"/>
  <c r="CP257" i="21"/>
  <c r="CO257" i="21"/>
  <c r="CR257" i="21" s="1"/>
  <c r="CD257" i="21"/>
  <c r="CV257" i="21"/>
  <c r="CX257" i="21" s="1"/>
  <c r="CY257" i="21" s="1"/>
  <c r="DN256" i="21"/>
  <c r="DO256" i="21"/>
  <c r="DL256" i="21"/>
  <c r="DM256" i="21" s="1"/>
  <c r="DK256" i="21"/>
  <c r="CU256" i="21"/>
  <c r="CW256" i="21" s="1"/>
  <c r="CN256" i="21"/>
  <c r="CQ256" i="21" s="1"/>
  <c r="CP256" i="21"/>
  <c r="CO256" i="21"/>
  <c r="CR256" i="21" s="1"/>
  <c r="CD256" i="21"/>
  <c r="CV256" i="21"/>
  <c r="CX256" i="21" s="1"/>
  <c r="CY256" i="21"/>
  <c r="DN255" i="21"/>
  <c r="DO255" i="21"/>
  <c r="DL255" i="21"/>
  <c r="DM255" i="21" s="1"/>
  <c r="DK255" i="21"/>
  <c r="CU255" i="21"/>
  <c r="CW255" i="21" s="1"/>
  <c r="CN255" i="21"/>
  <c r="CQ255" i="21" s="1"/>
  <c r="CP255" i="21"/>
  <c r="CO255" i="21"/>
  <c r="CR255" i="21" s="1"/>
  <c r="CD255" i="21"/>
  <c r="CV255" i="21"/>
  <c r="CX255" i="21" s="1"/>
  <c r="CY255" i="21"/>
  <c r="DN254" i="21"/>
  <c r="DO254" i="21"/>
  <c r="DL254" i="21"/>
  <c r="DM254" i="21" s="1"/>
  <c r="DK254" i="21"/>
  <c r="CU254" i="21"/>
  <c r="CW254" i="21" s="1"/>
  <c r="CY254" i="21" s="1"/>
  <c r="CN254" i="21"/>
  <c r="CQ254" i="21" s="1"/>
  <c r="CP254" i="21"/>
  <c r="CO254" i="21"/>
  <c r="CR254" i="21" s="1"/>
  <c r="CD254" i="21"/>
  <c r="CV254" i="21"/>
  <c r="CX254" i="21" s="1"/>
  <c r="DN253" i="21"/>
  <c r="DO253" i="21"/>
  <c r="DL253" i="21"/>
  <c r="DM253" i="21" s="1"/>
  <c r="DK253" i="21"/>
  <c r="CU253" i="21"/>
  <c r="CW253" i="21" s="1"/>
  <c r="CN253" i="21"/>
  <c r="CQ253" i="21" s="1"/>
  <c r="CP253" i="21"/>
  <c r="CO253" i="21"/>
  <c r="CR253" i="21" s="1"/>
  <c r="CD253" i="21"/>
  <c r="CV253" i="21"/>
  <c r="CX253" i="21" s="1"/>
  <c r="CY253" i="21" s="1"/>
  <c r="DN252" i="21"/>
  <c r="DO252" i="21"/>
  <c r="DL252" i="21"/>
  <c r="DM252" i="21" s="1"/>
  <c r="DK252" i="21"/>
  <c r="CU252" i="21"/>
  <c r="CW252" i="21" s="1"/>
  <c r="CN252" i="21"/>
  <c r="CQ252" i="21" s="1"/>
  <c r="CP252" i="21"/>
  <c r="CO252" i="21"/>
  <c r="CR252" i="21" s="1"/>
  <c r="CD252" i="21"/>
  <c r="CV252" i="21"/>
  <c r="CX252" i="21" s="1"/>
  <c r="CY252" i="21" s="1"/>
  <c r="DN251" i="21"/>
  <c r="DO251" i="21"/>
  <c r="DL251" i="21"/>
  <c r="DM251" i="21" s="1"/>
  <c r="DK251" i="21"/>
  <c r="CU251" i="21"/>
  <c r="CW251" i="21" s="1"/>
  <c r="CN251" i="21"/>
  <c r="CQ251" i="21" s="1"/>
  <c r="CP251" i="21"/>
  <c r="CO251" i="21"/>
  <c r="CR251" i="21" s="1"/>
  <c r="CD251" i="21"/>
  <c r="CV251" i="21"/>
  <c r="CX251" i="21" s="1"/>
  <c r="CY251" i="21" s="1"/>
  <c r="DN250" i="21"/>
  <c r="DO250" i="21"/>
  <c r="DL250" i="21"/>
  <c r="DM250" i="21" s="1"/>
  <c r="DK250" i="21"/>
  <c r="CU250" i="21"/>
  <c r="CW250" i="21" s="1"/>
  <c r="CN250" i="21"/>
  <c r="CQ250" i="21" s="1"/>
  <c r="CP250" i="21"/>
  <c r="CO250" i="21"/>
  <c r="CR250" i="21" s="1"/>
  <c r="CD250" i="21"/>
  <c r="CV250" i="21"/>
  <c r="CX250" i="21" s="1"/>
  <c r="CY250" i="21"/>
  <c r="DN249" i="21"/>
  <c r="DO249" i="21"/>
  <c r="DL249" i="21"/>
  <c r="DM249" i="21" s="1"/>
  <c r="DK249" i="21"/>
  <c r="CU249" i="21"/>
  <c r="CW249" i="21" s="1"/>
  <c r="CN249" i="21"/>
  <c r="CQ249" i="21" s="1"/>
  <c r="CS249" i="21" s="1"/>
  <c r="CT249" i="21" s="1"/>
  <c r="CZ249" i="21" s="1"/>
  <c r="DA249" i="21" s="1"/>
  <c r="N249" i="21" s="1"/>
  <c r="DB249" i="21" s="1"/>
  <c r="CO249" i="21"/>
  <c r="CR249" i="21"/>
  <c r="CP249" i="21"/>
  <c r="CD249" i="21"/>
  <c r="CV249" i="21"/>
  <c r="CX249" i="21" s="1"/>
  <c r="CY249" i="21" s="1"/>
  <c r="DN248" i="21"/>
  <c r="DO248" i="21"/>
  <c r="DL248" i="21"/>
  <c r="DK248" i="21"/>
  <c r="DM248" i="21"/>
  <c r="CU248" i="21"/>
  <c r="CW248" i="21"/>
  <c r="CN248" i="21"/>
  <c r="CQ248" i="21" s="1"/>
  <c r="CS248" i="21" s="1"/>
  <c r="CO248" i="21"/>
  <c r="CR248" i="21" s="1"/>
  <c r="CP248" i="21"/>
  <c r="CD248" i="21"/>
  <c r="CV248" i="21"/>
  <c r="CX248" i="21" s="1"/>
  <c r="CY248" i="21"/>
  <c r="DN247" i="21"/>
  <c r="DO247" i="21"/>
  <c r="DL247" i="21"/>
  <c r="DK247" i="21"/>
  <c r="DM247" i="21" s="1"/>
  <c r="CU247" i="21"/>
  <c r="CW247" i="21"/>
  <c r="CY247" i="21" s="1"/>
  <c r="CZ247" i="21" s="1"/>
  <c r="CN247" i="21"/>
  <c r="CQ247" i="21"/>
  <c r="CO247" i="21"/>
  <c r="CR247" i="21" s="1"/>
  <c r="CS247" i="21"/>
  <c r="CT247" i="21" s="1"/>
  <c r="CP247" i="21"/>
  <c r="CD247" i="21"/>
  <c r="CV247" i="21"/>
  <c r="CX247" i="21"/>
  <c r="DA247" i="21"/>
  <c r="N247" i="21" s="1"/>
  <c r="DB247" i="21" s="1"/>
  <c r="DN246" i="21"/>
  <c r="DO246" i="21" s="1"/>
  <c r="DL246" i="21"/>
  <c r="DK246" i="21"/>
  <c r="DM246" i="21" s="1"/>
  <c r="CU246" i="21"/>
  <c r="CW246" i="21" s="1"/>
  <c r="CN246" i="21"/>
  <c r="CQ246" i="21"/>
  <c r="CS246" i="21" s="1"/>
  <c r="CT246" i="21" s="1"/>
  <c r="CO246" i="21"/>
  <c r="CR246" i="21"/>
  <c r="CP246" i="21"/>
  <c r="CD246" i="21"/>
  <c r="CV246" i="21"/>
  <c r="CX246" i="21"/>
  <c r="CY246" i="21" s="1"/>
  <c r="DN245" i="21"/>
  <c r="DO245" i="21"/>
  <c r="DL245" i="21"/>
  <c r="DM245" i="21" s="1"/>
  <c r="DK245" i="21"/>
  <c r="CU245" i="21"/>
  <c r="CW245" i="21" s="1"/>
  <c r="CN245" i="21"/>
  <c r="CQ245" i="21" s="1"/>
  <c r="CO245" i="21"/>
  <c r="CR245" i="21"/>
  <c r="CP245" i="21"/>
  <c r="CD245" i="21"/>
  <c r="CV245" i="21"/>
  <c r="CX245" i="21" s="1"/>
  <c r="DN244" i="21"/>
  <c r="DO244" i="21"/>
  <c r="DL244" i="21"/>
  <c r="DK244" i="21"/>
  <c r="DM244" i="21"/>
  <c r="CU244" i="21"/>
  <c r="CW244" i="21"/>
  <c r="CN244" i="21"/>
  <c r="CQ244" i="21" s="1"/>
  <c r="CO244" i="21"/>
  <c r="CR244" i="21" s="1"/>
  <c r="CP244" i="21"/>
  <c r="CD244" i="21"/>
  <c r="CV244" i="21"/>
  <c r="CX244" i="21" s="1"/>
  <c r="CY244" i="21"/>
  <c r="DN243" i="21"/>
  <c r="DO243" i="21"/>
  <c r="DL243" i="21"/>
  <c r="DK243" i="21"/>
  <c r="DM243" i="21" s="1"/>
  <c r="CU243" i="21"/>
  <c r="CW243" i="21"/>
  <c r="CY243" i="21" s="1"/>
  <c r="CN243" i="21"/>
  <c r="CQ243" i="21"/>
  <c r="CO243" i="21"/>
  <c r="CR243" i="21" s="1"/>
  <c r="CS243" i="21" s="1"/>
  <c r="CT243" i="21" s="1"/>
  <c r="CP243" i="21"/>
  <c r="CD243" i="21"/>
  <c r="CV243" i="21"/>
  <c r="CX243" i="21"/>
  <c r="DN242" i="21"/>
  <c r="DO242" i="21" s="1"/>
  <c r="DL242" i="21"/>
  <c r="DK242" i="21"/>
  <c r="DM242" i="21" s="1"/>
  <c r="CU242" i="21"/>
  <c r="CW242" i="21" s="1"/>
  <c r="CN242" i="21"/>
  <c r="CQ242" i="21"/>
  <c r="CS242" i="21" s="1"/>
  <c r="CT242" i="21" s="1"/>
  <c r="CO242" i="21"/>
  <c r="CR242" i="21"/>
  <c r="CP242" i="21"/>
  <c r="CD242" i="21"/>
  <c r="CV242" i="21"/>
  <c r="CX242" i="21"/>
  <c r="DN241" i="21"/>
  <c r="DO241" i="21"/>
  <c r="DL241" i="21"/>
  <c r="DM241" i="21" s="1"/>
  <c r="DK241" i="21"/>
  <c r="CU241" i="21"/>
  <c r="CW241" i="21" s="1"/>
  <c r="CN241" i="21"/>
  <c r="CQ241" i="21" s="1"/>
  <c r="CO241" i="21"/>
  <c r="CR241" i="21"/>
  <c r="CP241" i="21"/>
  <c r="CD241" i="21"/>
  <c r="CV241" i="21"/>
  <c r="CX241" i="21" s="1"/>
  <c r="CY241" i="21" s="1"/>
  <c r="DN240" i="21"/>
  <c r="DO240" i="21"/>
  <c r="DL240" i="21"/>
  <c r="DK240" i="21"/>
  <c r="DM240" i="21"/>
  <c r="CU240" i="21"/>
  <c r="CW240" i="21"/>
  <c r="CN240" i="21"/>
  <c r="CQ240" i="21" s="1"/>
  <c r="CO240" i="21"/>
  <c r="CR240" i="21" s="1"/>
  <c r="CP240" i="21"/>
  <c r="CD240" i="21"/>
  <c r="CV240" i="21"/>
  <c r="CX240" i="21" s="1"/>
  <c r="CY240" i="21" s="1"/>
  <c r="DN239" i="21"/>
  <c r="DO239" i="21"/>
  <c r="DL239" i="21"/>
  <c r="DK239" i="21"/>
  <c r="DM239" i="21" s="1"/>
  <c r="CU239" i="21"/>
  <c r="CW239" i="21"/>
  <c r="CN239" i="21"/>
  <c r="CQ239" i="21"/>
  <c r="CP239" i="21"/>
  <c r="CO239" i="21"/>
  <c r="CR239" i="21"/>
  <c r="CD239" i="21"/>
  <c r="CV239" i="21"/>
  <c r="CX239" i="21"/>
  <c r="CY239" i="21" s="1"/>
  <c r="DN238" i="21"/>
  <c r="DO238" i="21"/>
  <c r="DL238" i="21"/>
  <c r="DK238" i="21"/>
  <c r="DM238" i="21" s="1"/>
  <c r="CU238" i="21"/>
  <c r="CW238" i="21"/>
  <c r="CN238" i="21"/>
  <c r="CQ238" i="21"/>
  <c r="CP238" i="21"/>
  <c r="CO238" i="21"/>
  <c r="CR238" i="21"/>
  <c r="CD238" i="21"/>
  <c r="CV238" i="21"/>
  <c r="CX238" i="21"/>
  <c r="CY238" i="21" s="1"/>
  <c r="DN237" i="21"/>
  <c r="DO237" i="21"/>
  <c r="DL237" i="21"/>
  <c r="DK237" i="21"/>
  <c r="DM237" i="21" s="1"/>
  <c r="CU237" i="21"/>
  <c r="CW237" i="21" s="1"/>
  <c r="CN237" i="21"/>
  <c r="CQ237" i="21"/>
  <c r="CP237" i="21"/>
  <c r="CO237" i="21"/>
  <c r="CR237" i="21"/>
  <c r="CD237" i="21"/>
  <c r="CV237" i="21"/>
  <c r="CX237" i="21" s="1"/>
  <c r="CY237" i="21" s="1"/>
  <c r="DN236" i="21"/>
  <c r="DO236" i="21"/>
  <c r="DL236" i="21"/>
  <c r="DK236" i="21"/>
  <c r="DM236" i="21" s="1"/>
  <c r="CU236" i="21"/>
  <c r="CW236" i="21"/>
  <c r="CN236" i="21"/>
  <c r="CQ236" i="21"/>
  <c r="CP236" i="21"/>
  <c r="CO236" i="21"/>
  <c r="CR236" i="21"/>
  <c r="CD236" i="21"/>
  <c r="CV236" i="21"/>
  <c r="CX236" i="21"/>
  <c r="CY236" i="21" s="1"/>
  <c r="DN235" i="21"/>
  <c r="DO235" i="21"/>
  <c r="DL235" i="21"/>
  <c r="DK235" i="21"/>
  <c r="DM235" i="21" s="1"/>
  <c r="CU235" i="21"/>
  <c r="CW235" i="21"/>
  <c r="CN235" i="21"/>
  <c r="CQ235" i="21"/>
  <c r="CP235" i="21"/>
  <c r="CO235" i="21"/>
  <c r="CR235" i="21"/>
  <c r="CD235" i="21"/>
  <c r="CV235" i="21"/>
  <c r="CX235" i="21"/>
  <c r="CY235" i="21" s="1"/>
  <c r="DN234" i="21"/>
  <c r="DO234" i="21"/>
  <c r="DL234" i="21"/>
  <c r="DK234" i="21"/>
  <c r="DM234" i="21" s="1"/>
  <c r="CU234" i="21"/>
  <c r="CW234" i="21"/>
  <c r="CN234" i="21"/>
  <c r="CQ234" i="21"/>
  <c r="CP234" i="21"/>
  <c r="CO234" i="21"/>
  <c r="CR234" i="21"/>
  <c r="CD234" i="21"/>
  <c r="CV234" i="21"/>
  <c r="CX234" i="21"/>
  <c r="CY234" i="21" s="1"/>
  <c r="DN233" i="21"/>
  <c r="DO233" i="21"/>
  <c r="DL233" i="21"/>
  <c r="DK233" i="21"/>
  <c r="DM233" i="21" s="1"/>
  <c r="CU233" i="21"/>
  <c r="CW233" i="21" s="1"/>
  <c r="CN233" i="21"/>
  <c r="CQ233" i="21"/>
  <c r="CP233" i="21"/>
  <c r="CO233" i="21"/>
  <c r="CR233" i="21"/>
  <c r="CD233" i="21"/>
  <c r="CV233" i="21"/>
  <c r="CX233" i="21" s="1"/>
  <c r="DN232" i="21"/>
  <c r="DO232" i="21"/>
  <c r="DL232" i="21"/>
  <c r="DK232" i="21"/>
  <c r="DM232" i="21" s="1"/>
  <c r="CU232" i="21"/>
  <c r="CW232" i="21"/>
  <c r="CN232" i="21"/>
  <c r="CQ232" i="21"/>
  <c r="CP232" i="21"/>
  <c r="CO232" i="21"/>
  <c r="CR232" i="21"/>
  <c r="CD232" i="21"/>
  <c r="CV232" i="21"/>
  <c r="CX232" i="21"/>
  <c r="CY232" i="21" s="1"/>
  <c r="DN231" i="21"/>
  <c r="DO231" i="21"/>
  <c r="DL231" i="21"/>
  <c r="DK231" i="21"/>
  <c r="DM231" i="21" s="1"/>
  <c r="CU231" i="21"/>
  <c r="CW231" i="21"/>
  <c r="CN231" i="21"/>
  <c r="CQ231" i="21"/>
  <c r="CP231" i="21"/>
  <c r="CO231" i="21"/>
  <c r="CR231" i="21"/>
  <c r="CD231" i="21"/>
  <c r="CV231" i="21"/>
  <c r="CX231" i="21"/>
  <c r="CY231" i="21" s="1"/>
  <c r="DN230" i="21"/>
  <c r="DO230" i="21"/>
  <c r="DL230" i="21"/>
  <c r="DK230" i="21"/>
  <c r="DM230" i="21" s="1"/>
  <c r="CU230" i="21"/>
  <c r="CW230" i="21"/>
  <c r="CN230" i="21"/>
  <c r="CQ230" i="21"/>
  <c r="CP230" i="21"/>
  <c r="CO230" i="21"/>
  <c r="CR230" i="21"/>
  <c r="CD230" i="21"/>
  <c r="CV230" i="21"/>
  <c r="CX230" i="21"/>
  <c r="CY230" i="21" s="1"/>
  <c r="DN229" i="21"/>
  <c r="DO229" i="21"/>
  <c r="DL229" i="21"/>
  <c r="DK229" i="21"/>
  <c r="DM229" i="21" s="1"/>
  <c r="CU229" i="21"/>
  <c r="CW229" i="21" s="1"/>
  <c r="CN229" i="21"/>
  <c r="CQ229" i="21"/>
  <c r="CP229" i="21"/>
  <c r="CO229" i="21"/>
  <c r="CR229" i="21"/>
  <c r="CD229" i="21"/>
  <c r="CV229" i="21"/>
  <c r="CX229" i="21" s="1"/>
  <c r="DN228" i="21"/>
  <c r="DO228" i="21"/>
  <c r="DL228" i="21"/>
  <c r="DK228" i="21"/>
  <c r="DM228" i="21" s="1"/>
  <c r="CU228" i="21"/>
  <c r="CW228" i="21"/>
  <c r="CN228" i="21"/>
  <c r="CQ228" i="21"/>
  <c r="CP228" i="21"/>
  <c r="CO228" i="21"/>
  <c r="CR228" i="21"/>
  <c r="CD228" i="21"/>
  <c r="CV228" i="21"/>
  <c r="CX228" i="21"/>
  <c r="CY228" i="21" s="1"/>
  <c r="DN227" i="21"/>
  <c r="DO227" i="21"/>
  <c r="DL227" i="21"/>
  <c r="DK227" i="21"/>
  <c r="DM227" i="21" s="1"/>
  <c r="CU227" i="21"/>
  <c r="CW227" i="21"/>
  <c r="CN227" i="21"/>
  <c r="CQ227" i="21"/>
  <c r="CP227" i="21"/>
  <c r="CO227" i="21"/>
  <c r="CR227" i="21"/>
  <c r="CD227" i="21"/>
  <c r="CV227" i="21"/>
  <c r="CX227" i="21"/>
  <c r="CY227" i="21" s="1"/>
  <c r="DN226" i="21"/>
  <c r="DO226" i="21"/>
  <c r="DL226" i="21"/>
  <c r="DK226" i="21"/>
  <c r="DM226" i="21" s="1"/>
  <c r="CU226" i="21"/>
  <c r="CW226" i="21"/>
  <c r="CN226" i="21"/>
  <c r="CQ226" i="21"/>
  <c r="CP226" i="21"/>
  <c r="CO226" i="21"/>
  <c r="CR226" i="21"/>
  <c r="CD226" i="21"/>
  <c r="CV226" i="21"/>
  <c r="CX226" i="21"/>
  <c r="CY226" i="21" s="1"/>
  <c r="DN225" i="21"/>
  <c r="DO225" i="21"/>
  <c r="DL225" i="21"/>
  <c r="DK225" i="21"/>
  <c r="DM225" i="21" s="1"/>
  <c r="CU225" i="21"/>
  <c r="CW225" i="21" s="1"/>
  <c r="CN225" i="21"/>
  <c r="CQ225" i="21"/>
  <c r="CP225" i="21"/>
  <c r="CO225" i="21"/>
  <c r="CR225" i="21"/>
  <c r="CD225" i="21"/>
  <c r="CV225" i="21"/>
  <c r="CX225" i="21" s="1"/>
  <c r="DN224" i="21"/>
  <c r="DO224" i="21"/>
  <c r="DL224" i="21"/>
  <c r="DK224" i="21"/>
  <c r="DM224" i="21" s="1"/>
  <c r="CU224" i="21"/>
  <c r="CW224" i="21"/>
  <c r="CN224" i="21"/>
  <c r="CQ224" i="21"/>
  <c r="CP224" i="21"/>
  <c r="CO224" i="21"/>
  <c r="CR224" i="21"/>
  <c r="CD224" i="21"/>
  <c r="CV224" i="21"/>
  <c r="CX224" i="21"/>
  <c r="CY224" i="21" s="1"/>
  <c r="DN223" i="21"/>
  <c r="DO223" i="21"/>
  <c r="DL223" i="21"/>
  <c r="DK223" i="21"/>
  <c r="DM223" i="21" s="1"/>
  <c r="CU223" i="21"/>
  <c r="CW223" i="21"/>
  <c r="CN223" i="21"/>
  <c r="CQ223" i="21"/>
  <c r="CP223" i="21"/>
  <c r="CO223" i="21"/>
  <c r="CR223" i="21"/>
  <c r="CD223" i="21"/>
  <c r="CV223" i="21"/>
  <c r="CX223" i="21"/>
  <c r="CY223" i="21" s="1"/>
  <c r="DN222" i="21"/>
  <c r="DO222" i="21"/>
  <c r="DL222" i="21"/>
  <c r="DK222" i="21"/>
  <c r="DM222" i="21" s="1"/>
  <c r="CU222" i="21"/>
  <c r="CW222" i="21"/>
  <c r="CN222" i="21"/>
  <c r="CQ222" i="21"/>
  <c r="CP222" i="21"/>
  <c r="CO222" i="21"/>
  <c r="CR222" i="21"/>
  <c r="CD222" i="21"/>
  <c r="CV222" i="21"/>
  <c r="CX222" i="21"/>
  <c r="CY222" i="21" s="1"/>
  <c r="DN221" i="21"/>
  <c r="DO221" i="21"/>
  <c r="DL221" i="21"/>
  <c r="DK221" i="21"/>
  <c r="DM221" i="21" s="1"/>
  <c r="CU221" i="21"/>
  <c r="CW221" i="21" s="1"/>
  <c r="CN221" i="21"/>
  <c r="CQ221" i="21"/>
  <c r="CP221" i="21"/>
  <c r="CO221" i="21"/>
  <c r="CR221" i="21"/>
  <c r="CD221" i="21"/>
  <c r="CV221" i="21"/>
  <c r="CX221" i="21" s="1"/>
  <c r="CY221" i="21" s="1"/>
  <c r="DN220" i="21"/>
  <c r="DO220" i="21"/>
  <c r="DL220" i="21"/>
  <c r="DK220" i="21"/>
  <c r="DM220" i="21" s="1"/>
  <c r="CU220" i="21"/>
  <c r="CW220" i="21"/>
  <c r="CN220" i="21"/>
  <c r="CQ220" i="21"/>
  <c r="CP220" i="21"/>
  <c r="CO220" i="21"/>
  <c r="CR220" i="21"/>
  <c r="CD220" i="21"/>
  <c r="CV220" i="21"/>
  <c r="CX220" i="21"/>
  <c r="CY220" i="21" s="1"/>
  <c r="DN219" i="21"/>
  <c r="DO219" i="21"/>
  <c r="DL219" i="21"/>
  <c r="DK219" i="21"/>
  <c r="DM219" i="21" s="1"/>
  <c r="CU219" i="21"/>
  <c r="CW219" i="21"/>
  <c r="CN219" i="21"/>
  <c r="CQ219" i="21"/>
  <c r="CP219" i="21"/>
  <c r="CO219" i="21"/>
  <c r="CR219" i="21"/>
  <c r="CD219" i="21"/>
  <c r="CV219" i="21"/>
  <c r="CX219" i="21"/>
  <c r="CY219" i="21" s="1"/>
  <c r="DN218" i="21"/>
  <c r="DO218" i="21"/>
  <c r="DL218" i="21"/>
  <c r="DK218" i="21"/>
  <c r="DM218" i="21" s="1"/>
  <c r="CU218" i="21"/>
  <c r="CW218" i="21"/>
  <c r="CN218" i="21"/>
  <c r="CQ218" i="21"/>
  <c r="CP218" i="21"/>
  <c r="CO218" i="21"/>
  <c r="CR218" i="21"/>
  <c r="CD218" i="21"/>
  <c r="CV218" i="21"/>
  <c r="CX218" i="21"/>
  <c r="CY218" i="21" s="1"/>
  <c r="DN217" i="21"/>
  <c r="DO217" i="21"/>
  <c r="DL217" i="21"/>
  <c r="DK217" i="21"/>
  <c r="DM217" i="21" s="1"/>
  <c r="CU217" i="21"/>
  <c r="CW217" i="21" s="1"/>
  <c r="CN217" i="21"/>
  <c r="CQ217" i="21"/>
  <c r="CP217" i="21"/>
  <c r="CO217" i="21"/>
  <c r="CR217" i="21"/>
  <c r="CD217" i="21"/>
  <c r="CV217" i="21"/>
  <c r="CX217" i="21" s="1"/>
  <c r="DN216" i="21"/>
  <c r="DO216" i="21"/>
  <c r="DL216" i="21"/>
  <c r="DK216" i="21"/>
  <c r="DM216" i="21" s="1"/>
  <c r="CU216" i="21"/>
  <c r="CW216" i="21"/>
  <c r="CN216" i="21"/>
  <c r="CQ216" i="21"/>
  <c r="CP216" i="21"/>
  <c r="CO216" i="21"/>
  <c r="CR216" i="21"/>
  <c r="CD216" i="21"/>
  <c r="CV216" i="21"/>
  <c r="CX216" i="21"/>
  <c r="CY216" i="21" s="1"/>
  <c r="DN215" i="21"/>
  <c r="DO215" i="21"/>
  <c r="DL215" i="21"/>
  <c r="DK215" i="21"/>
  <c r="DM215" i="21" s="1"/>
  <c r="CU215" i="21"/>
  <c r="CW215" i="21"/>
  <c r="CN215" i="21"/>
  <c r="CQ215" i="21"/>
  <c r="CP215" i="21"/>
  <c r="CO215" i="21"/>
  <c r="CR215" i="21"/>
  <c r="CD215" i="21"/>
  <c r="CV215" i="21"/>
  <c r="CX215" i="21"/>
  <c r="CY215" i="21" s="1"/>
  <c r="DN214" i="21"/>
  <c r="DO214" i="21"/>
  <c r="DL214" i="21"/>
  <c r="DK214" i="21"/>
  <c r="DM214" i="21" s="1"/>
  <c r="CU214" i="21"/>
  <c r="CW214" i="21"/>
  <c r="CN214" i="21"/>
  <c r="CQ214" i="21"/>
  <c r="CP214" i="21"/>
  <c r="CO214" i="21"/>
  <c r="CR214" i="21"/>
  <c r="CD214" i="21"/>
  <c r="CV214" i="21"/>
  <c r="CX214" i="21"/>
  <c r="CY214" i="21" s="1"/>
  <c r="DN213" i="21"/>
  <c r="DO213" i="21"/>
  <c r="DL213" i="21"/>
  <c r="DK213" i="21"/>
  <c r="DM213" i="21" s="1"/>
  <c r="CU213" i="21"/>
  <c r="CW213" i="21" s="1"/>
  <c r="CN213" i="21"/>
  <c r="CQ213" i="21"/>
  <c r="CP213" i="21"/>
  <c r="CO213" i="21"/>
  <c r="CR213" i="21"/>
  <c r="CD213" i="21"/>
  <c r="CV213" i="21"/>
  <c r="CX213" i="21" s="1"/>
  <c r="DN212" i="21"/>
  <c r="DO212" i="21"/>
  <c r="DL212" i="21"/>
  <c r="DK212" i="21"/>
  <c r="DM212" i="21" s="1"/>
  <c r="CU212" i="21"/>
  <c r="CW212" i="21"/>
  <c r="CN212" i="21"/>
  <c r="CQ212" i="21"/>
  <c r="CP212" i="21"/>
  <c r="CO212" i="21"/>
  <c r="CR212" i="21"/>
  <c r="CD212" i="21"/>
  <c r="CV212" i="21"/>
  <c r="CX212" i="21"/>
  <c r="CY212" i="21" s="1"/>
  <c r="DN211" i="21"/>
  <c r="DO211" i="21"/>
  <c r="DL211" i="21"/>
  <c r="DK211" i="21"/>
  <c r="DM211" i="21" s="1"/>
  <c r="CU211" i="21"/>
  <c r="CW211" i="21"/>
  <c r="CN211" i="21"/>
  <c r="CQ211" i="21"/>
  <c r="CP211" i="21"/>
  <c r="CO211" i="21"/>
  <c r="CR211" i="21"/>
  <c r="CD211" i="21"/>
  <c r="CV211" i="21"/>
  <c r="CX211" i="21"/>
  <c r="CY211" i="21" s="1"/>
  <c r="DN210" i="21"/>
  <c r="DO210" i="21"/>
  <c r="DL210" i="21"/>
  <c r="DK210" i="21"/>
  <c r="DM210" i="21" s="1"/>
  <c r="CU210" i="21"/>
  <c r="CW210" i="21"/>
  <c r="CN210" i="21"/>
  <c r="CQ210" i="21"/>
  <c r="CP210" i="21"/>
  <c r="CO210" i="21"/>
  <c r="CR210" i="21"/>
  <c r="CD210" i="21"/>
  <c r="CV210" i="21"/>
  <c r="CX210" i="21"/>
  <c r="CY210" i="21" s="1"/>
  <c r="DN209" i="21"/>
  <c r="DO209" i="21"/>
  <c r="DL209" i="21"/>
  <c r="DK209" i="21"/>
  <c r="DM209" i="21" s="1"/>
  <c r="CU209" i="21"/>
  <c r="CW209" i="21" s="1"/>
  <c r="CN209" i="21"/>
  <c r="CQ209" i="21"/>
  <c r="CP209" i="21"/>
  <c r="CO209" i="21"/>
  <c r="CR209" i="21"/>
  <c r="CD209" i="21"/>
  <c r="CV209" i="21"/>
  <c r="CX209" i="21" s="1"/>
  <c r="DN208" i="21"/>
  <c r="DO208" i="21"/>
  <c r="DL208" i="21"/>
  <c r="DK208" i="21"/>
  <c r="DM208" i="21" s="1"/>
  <c r="CU208" i="21"/>
  <c r="CW208" i="21"/>
  <c r="CN208" i="21"/>
  <c r="CQ208" i="21"/>
  <c r="CP208" i="21"/>
  <c r="CO208" i="21"/>
  <c r="CR208" i="21"/>
  <c r="CD208" i="21"/>
  <c r="CV208" i="21"/>
  <c r="CX208" i="21"/>
  <c r="CY208" i="21" s="1"/>
  <c r="DN207" i="21"/>
  <c r="DO207" i="21"/>
  <c r="DL207" i="21"/>
  <c r="DK207" i="21"/>
  <c r="DM207" i="21" s="1"/>
  <c r="CU207" i="21"/>
  <c r="CW207" i="21"/>
  <c r="CN207" i="21"/>
  <c r="CQ207" i="21"/>
  <c r="CP207" i="21"/>
  <c r="CO207" i="21"/>
  <c r="CR207" i="21"/>
  <c r="CD207" i="21"/>
  <c r="CV207" i="21"/>
  <c r="CX207" i="21"/>
  <c r="CY207" i="21" s="1"/>
  <c r="DN206" i="21"/>
  <c r="DO206" i="21"/>
  <c r="DL206" i="21"/>
  <c r="DK206" i="21"/>
  <c r="DM206" i="21" s="1"/>
  <c r="CU206" i="21"/>
  <c r="CW206" i="21"/>
  <c r="CN206" i="21"/>
  <c r="CQ206" i="21"/>
  <c r="CP206" i="21"/>
  <c r="CO206" i="21"/>
  <c r="CR206" i="21"/>
  <c r="CD206" i="21"/>
  <c r="CV206" i="21"/>
  <c r="CX206" i="21"/>
  <c r="CY206" i="21" s="1"/>
  <c r="DN205" i="21"/>
  <c r="DO205" i="21"/>
  <c r="DL205" i="21"/>
  <c r="DK205" i="21"/>
  <c r="DM205" i="21" s="1"/>
  <c r="CU205" i="21"/>
  <c r="CW205" i="21" s="1"/>
  <c r="CN205" i="21"/>
  <c r="CQ205" i="21"/>
  <c r="CP205" i="21"/>
  <c r="CO205" i="21"/>
  <c r="CR205" i="21"/>
  <c r="CD205" i="21"/>
  <c r="CV205" i="21"/>
  <c r="CX205" i="21" s="1"/>
  <c r="CY205" i="21" s="1"/>
  <c r="DN204" i="21"/>
  <c r="DO204" i="21"/>
  <c r="DL204" i="21"/>
  <c r="DK204" i="21"/>
  <c r="DM204" i="21" s="1"/>
  <c r="CU204" i="21"/>
  <c r="CW204" i="21"/>
  <c r="CN204" i="21"/>
  <c r="CQ204" i="21"/>
  <c r="CP204" i="21"/>
  <c r="CO204" i="21"/>
  <c r="CR204" i="21"/>
  <c r="CD204" i="21"/>
  <c r="CV204" i="21"/>
  <c r="CX204" i="21"/>
  <c r="CY204" i="21" s="1"/>
  <c r="DN203" i="21"/>
  <c r="DO203" i="21" s="1"/>
  <c r="DL203" i="21"/>
  <c r="DK203" i="21"/>
  <c r="DM203" i="21" s="1"/>
  <c r="CU203" i="21"/>
  <c r="CW203" i="21"/>
  <c r="CN203" i="21"/>
  <c r="CQ203" i="21"/>
  <c r="CP203" i="21"/>
  <c r="CO203" i="21"/>
  <c r="CR203" i="21"/>
  <c r="CD203" i="21"/>
  <c r="CV203" i="21"/>
  <c r="CX203" i="21"/>
  <c r="CY203" i="21" s="1"/>
  <c r="DN202" i="21"/>
  <c r="DO202" i="21"/>
  <c r="DL202" i="21"/>
  <c r="DK202" i="21"/>
  <c r="DM202" i="21" s="1"/>
  <c r="CU202" i="21"/>
  <c r="CW202" i="21"/>
  <c r="CN202" i="21"/>
  <c r="CQ202" i="21"/>
  <c r="CP202" i="21"/>
  <c r="CO202" i="21"/>
  <c r="CR202" i="21"/>
  <c r="CD202" i="21"/>
  <c r="CV202" i="21"/>
  <c r="CX202" i="21"/>
  <c r="CY202" i="21" s="1"/>
  <c r="DN201" i="21"/>
  <c r="DO201" i="21"/>
  <c r="DL201" i="21"/>
  <c r="DK201" i="21"/>
  <c r="DM201" i="21" s="1"/>
  <c r="CU201" i="21"/>
  <c r="CW201" i="21" s="1"/>
  <c r="CN201" i="21"/>
  <c r="CQ201" i="21"/>
  <c r="CP201" i="21"/>
  <c r="CO201" i="21"/>
  <c r="CR201" i="21"/>
  <c r="CD201" i="21"/>
  <c r="CV201" i="21"/>
  <c r="CX201" i="21" s="1"/>
  <c r="CY201" i="21" s="1"/>
  <c r="DN200" i="21"/>
  <c r="DO200" i="21"/>
  <c r="DL200" i="21"/>
  <c r="DK200" i="21"/>
  <c r="DM200" i="21" s="1"/>
  <c r="CU200" i="21"/>
  <c r="CW200" i="21"/>
  <c r="CN200" i="21"/>
  <c r="CQ200" i="21"/>
  <c r="CP200" i="21"/>
  <c r="CO200" i="21"/>
  <c r="CR200" i="21"/>
  <c r="CD200" i="21"/>
  <c r="CV200" i="21"/>
  <c r="CX200" i="21"/>
  <c r="CY200" i="21" s="1"/>
  <c r="DN199" i="21"/>
  <c r="DO199" i="21" s="1"/>
  <c r="DL199" i="21"/>
  <c r="DK199" i="21"/>
  <c r="DM199" i="21" s="1"/>
  <c r="CU199" i="21"/>
  <c r="CW199" i="21"/>
  <c r="CN199" i="21"/>
  <c r="CQ199" i="21"/>
  <c r="CP199" i="21"/>
  <c r="CO199" i="21"/>
  <c r="CR199" i="21"/>
  <c r="CD199" i="21"/>
  <c r="CV199" i="21"/>
  <c r="CX199" i="21"/>
  <c r="CY199" i="21" s="1"/>
  <c r="DN198" i="21"/>
  <c r="DO198" i="21"/>
  <c r="DL198" i="21"/>
  <c r="DK198" i="21"/>
  <c r="DM198" i="21" s="1"/>
  <c r="CU198" i="21"/>
  <c r="CW198" i="21"/>
  <c r="CN198" i="21"/>
  <c r="CQ198" i="21"/>
  <c r="CP198" i="21"/>
  <c r="CO198" i="21"/>
  <c r="CR198" i="21"/>
  <c r="CD198" i="21"/>
  <c r="CV198" i="21"/>
  <c r="CX198" i="21"/>
  <c r="CY198" i="21" s="1"/>
  <c r="DN197" i="21"/>
  <c r="DO197" i="21"/>
  <c r="DL197" i="21"/>
  <c r="DK197" i="21"/>
  <c r="DM197" i="21" s="1"/>
  <c r="CU197" i="21"/>
  <c r="CW197" i="21" s="1"/>
  <c r="CN197" i="21"/>
  <c r="CQ197" i="21"/>
  <c r="CP197" i="21"/>
  <c r="CO197" i="21"/>
  <c r="CR197" i="21"/>
  <c r="CD197" i="21"/>
  <c r="CV197" i="21"/>
  <c r="CX197" i="21" s="1"/>
  <c r="DN196" i="21"/>
  <c r="DO196" i="21"/>
  <c r="DL196" i="21"/>
  <c r="DK196" i="21"/>
  <c r="DM196" i="21" s="1"/>
  <c r="CU196" i="21"/>
  <c r="CW196" i="21"/>
  <c r="CN196" i="21"/>
  <c r="CQ196" i="21"/>
  <c r="CP196" i="21"/>
  <c r="CO196" i="21"/>
  <c r="CR196" i="21"/>
  <c r="CD196" i="21"/>
  <c r="CV196" i="21"/>
  <c r="CX196" i="21"/>
  <c r="CY196" i="21" s="1"/>
  <c r="DN195" i="21"/>
  <c r="DO195" i="21" s="1"/>
  <c r="DL195" i="21"/>
  <c r="DK195" i="21"/>
  <c r="DM195" i="21" s="1"/>
  <c r="CU195" i="21"/>
  <c r="CW195" i="21"/>
  <c r="CN195" i="21"/>
  <c r="CQ195" i="21"/>
  <c r="CP195" i="21"/>
  <c r="CO195" i="21"/>
  <c r="CR195" i="21"/>
  <c r="CD195" i="21"/>
  <c r="CV195" i="21"/>
  <c r="CX195" i="21"/>
  <c r="CY195" i="21" s="1"/>
  <c r="DN194" i="21"/>
  <c r="DO194" i="21"/>
  <c r="DL194" i="21"/>
  <c r="DK194" i="21"/>
  <c r="DM194" i="21" s="1"/>
  <c r="CU194" i="21"/>
  <c r="CW194" i="21"/>
  <c r="CN194" i="21"/>
  <c r="CQ194" i="21"/>
  <c r="CP194" i="21"/>
  <c r="CO194" i="21"/>
  <c r="CR194" i="21"/>
  <c r="CD194" i="21"/>
  <c r="CV194" i="21"/>
  <c r="CX194" i="21"/>
  <c r="CY194" i="21" s="1"/>
  <c r="DN193" i="21"/>
  <c r="DO193" i="21"/>
  <c r="DL193" i="21"/>
  <c r="DK193" i="21"/>
  <c r="DM193" i="21" s="1"/>
  <c r="CU193" i="21"/>
  <c r="CW193" i="21" s="1"/>
  <c r="CN193" i="21"/>
  <c r="CQ193" i="21"/>
  <c r="CP193" i="21"/>
  <c r="CO193" i="21"/>
  <c r="CR193" i="21" s="1"/>
  <c r="CD193" i="21"/>
  <c r="CV193" i="21"/>
  <c r="CX193" i="21" s="1"/>
  <c r="DN192" i="21"/>
  <c r="DO192" i="21"/>
  <c r="DL192" i="21"/>
  <c r="DK192" i="21"/>
  <c r="DM192" i="21" s="1"/>
  <c r="CU192" i="21"/>
  <c r="CW192" i="21"/>
  <c r="CN192" i="21"/>
  <c r="CQ192" i="21"/>
  <c r="CP192" i="21"/>
  <c r="CO192" i="21"/>
  <c r="CR192" i="21" s="1"/>
  <c r="CD192" i="21"/>
  <c r="CV192" i="21"/>
  <c r="CX192" i="21"/>
  <c r="CY192" i="21" s="1"/>
  <c r="DN191" i="21"/>
  <c r="DO191" i="21" s="1"/>
  <c r="DL191" i="21"/>
  <c r="DK191" i="21"/>
  <c r="DM191" i="21" s="1"/>
  <c r="CU191" i="21"/>
  <c r="CW191" i="21"/>
  <c r="CN191" i="21"/>
  <c r="CQ191" i="21"/>
  <c r="CP191" i="21"/>
  <c r="CO191" i="21"/>
  <c r="CR191" i="21"/>
  <c r="CD191" i="21"/>
  <c r="CV191" i="21"/>
  <c r="CX191" i="21"/>
  <c r="CY191" i="21" s="1"/>
  <c r="DN190" i="21"/>
  <c r="DO190" i="21"/>
  <c r="DL190" i="21"/>
  <c r="DK190" i="21"/>
  <c r="CU190" i="21"/>
  <c r="CW190" i="21"/>
  <c r="CN190" i="21"/>
  <c r="CQ190" i="21"/>
  <c r="CP190" i="21"/>
  <c r="CO190" i="21"/>
  <c r="CR190" i="21"/>
  <c r="CD190" i="21"/>
  <c r="CV190" i="21"/>
  <c r="CX190" i="21"/>
  <c r="CY190" i="21" s="1"/>
  <c r="DN189" i="21"/>
  <c r="DO189" i="21"/>
  <c r="DL189" i="21"/>
  <c r="DK189" i="21"/>
  <c r="DM189" i="21" s="1"/>
  <c r="CU189" i="21"/>
  <c r="CW189" i="21" s="1"/>
  <c r="CN189" i="21"/>
  <c r="CQ189" i="21"/>
  <c r="CP189" i="21"/>
  <c r="CO189" i="21"/>
  <c r="CR189" i="21" s="1"/>
  <c r="CD189" i="21"/>
  <c r="CV189" i="21"/>
  <c r="CX189" i="21" s="1"/>
  <c r="DN188" i="21"/>
  <c r="DO188" i="21"/>
  <c r="DL188" i="21"/>
  <c r="DK188" i="21"/>
  <c r="DM188" i="21" s="1"/>
  <c r="CU188" i="21"/>
  <c r="CW188" i="21"/>
  <c r="CN188" i="21"/>
  <c r="CQ188" i="21"/>
  <c r="CP188" i="21"/>
  <c r="CO188" i="21"/>
  <c r="CR188" i="21" s="1"/>
  <c r="CD188" i="21"/>
  <c r="CV188" i="21"/>
  <c r="CX188" i="21"/>
  <c r="CY188" i="21" s="1"/>
  <c r="DN187" i="21"/>
  <c r="DO187" i="21" s="1"/>
  <c r="DL187" i="21"/>
  <c r="DK187" i="21"/>
  <c r="DM187" i="21" s="1"/>
  <c r="CU187" i="21"/>
  <c r="CW187" i="21"/>
  <c r="CN187" i="21"/>
  <c r="CQ187" i="21"/>
  <c r="CP187" i="21"/>
  <c r="CO187" i="21"/>
  <c r="CR187" i="21"/>
  <c r="CD187" i="21"/>
  <c r="CV187" i="21"/>
  <c r="CX187" i="21"/>
  <c r="CY187" i="21" s="1"/>
  <c r="DN186" i="21"/>
  <c r="DO186" i="21"/>
  <c r="DL186" i="21"/>
  <c r="DK186" i="21"/>
  <c r="CU186" i="21"/>
  <c r="CW186" i="21"/>
  <c r="CN186" i="21"/>
  <c r="CQ186" i="21"/>
  <c r="CP186" i="21"/>
  <c r="CO186" i="21"/>
  <c r="CR186" i="21"/>
  <c r="CD186" i="21"/>
  <c r="CV186" i="21"/>
  <c r="CX186" i="21"/>
  <c r="CY186" i="21" s="1"/>
  <c r="DN185" i="21"/>
  <c r="DO185" i="21"/>
  <c r="DL185" i="21"/>
  <c r="DK185" i="21"/>
  <c r="DM185" i="21" s="1"/>
  <c r="CU185" i="21"/>
  <c r="CW185" i="21" s="1"/>
  <c r="CN185" i="21"/>
  <c r="CQ185" i="21"/>
  <c r="CP185" i="21"/>
  <c r="CO185" i="21"/>
  <c r="CR185" i="21" s="1"/>
  <c r="CD185" i="21"/>
  <c r="CV185" i="21"/>
  <c r="CX185" i="21" s="1"/>
  <c r="DN184" i="21"/>
  <c r="DO184" i="21" s="1"/>
  <c r="DL184" i="21"/>
  <c r="DK184" i="21"/>
  <c r="CU184" i="21"/>
  <c r="CW184" i="21"/>
  <c r="CN184" i="21"/>
  <c r="CQ184" i="21"/>
  <c r="CP184" i="21"/>
  <c r="CO184" i="21"/>
  <c r="CR184" i="21"/>
  <c r="CD184" i="21"/>
  <c r="CV184" i="21"/>
  <c r="CX184" i="21"/>
  <c r="CY184" i="21" s="1"/>
  <c r="DN183" i="21"/>
  <c r="DO183" i="21"/>
  <c r="DL183" i="21"/>
  <c r="DK183" i="21"/>
  <c r="DM183" i="21" s="1"/>
  <c r="CU183" i="21"/>
  <c r="CW183" i="21"/>
  <c r="CN183" i="21"/>
  <c r="CQ183" i="21" s="1"/>
  <c r="CP183" i="21"/>
  <c r="CO183" i="21"/>
  <c r="CR183" i="21" s="1"/>
  <c r="CD183" i="21"/>
  <c r="CV183" i="21"/>
  <c r="CX183" i="21"/>
  <c r="CY183" i="21"/>
  <c r="DN182" i="21"/>
  <c r="DO182" i="21"/>
  <c r="DL182" i="21"/>
  <c r="DK182" i="21"/>
  <c r="CU182" i="21"/>
  <c r="CW182" i="21" s="1"/>
  <c r="CN182" i="21"/>
  <c r="CQ182" i="21"/>
  <c r="CS182" i="21" s="1"/>
  <c r="CT182" i="21" s="1"/>
  <c r="CO182" i="21"/>
  <c r="CR182" i="21"/>
  <c r="CP182" i="21"/>
  <c r="CD182" i="21"/>
  <c r="CV182" i="21"/>
  <c r="CX182" i="21"/>
  <c r="CY182" i="21" s="1"/>
  <c r="DN181" i="21"/>
  <c r="DO181" i="21" s="1"/>
  <c r="DL181" i="21"/>
  <c r="DK181" i="21"/>
  <c r="DM181" i="21" s="1"/>
  <c r="CU181" i="21"/>
  <c r="CW181" i="21" s="1"/>
  <c r="CN181" i="21"/>
  <c r="CQ181" i="21" s="1"/>
  <c r="CS181" i="21" s="1"/>
  <c r="CT181" i="21" s="1"/>
  <c r="CO181" i="21"/>
  <c r="CR181" i="21" s="1"/>
  <c r="CP181" i="21"/>
  <c r="CD181" i="21"/>
  <c r="CV181" i="21"/>
  <c r="CX181" i="21" s="1"/>
  <c r="CY181" i="21" s="1"/>
  <c r="DN180" i="21"/>
  <c r="DO180" i="21"/>
  <c r="DL180" i="21"/>
  <c r="DK180" i="21"/>
  <c r="DM180" i="21" s="1"/>
  <c r="CU180" i="21"/>
  <c r="CW180" i="21"/>
  <c r="CN180" i="21"/>
  <c r="CQ180" i="21" s="1"/>
  <c r="CO180" i="21"/>
  <c r="CR180" i="21"/>
  <c r="CS180" i="21" s="1"/>
  <c r="CT180" i="21" s="1"/>
  <c r="CP180" i="21"/>
  <c r="CD180" i="21"/>
  <c r="CV180" i="21"/>
  <c r="CX180" i="21" s="1"/>
  <c r="DN179" i="21"/>
  <c r="DO179" i="21"/>
  <c r="DL179" i="21"/>
  <c r="DK179" i="21"/>
  <c r="DM179" i="21"/>
  <c r="CU179" i="21"/>
  <c r="CW179" i="21" s="1"/>
  <c r="CN179" i="21"/>
  <c r="CQ179" i="21" s="1"/>
  <c r="CS179" i="21" s="1"/>
  <c r="CT179" i="21" s="1"/>
  <c r="CO179" i="21"/>
  <c r="CR179" i="21" s="1"/>
  <c r="CP179" i="21"/>
  <c r="CD179" i="21"/>
  <c r="CV179" i="21"/>
  <c r="CX179" i="21"/>
  <c r="DN178" i="21"/>
  <c r="DO178" i="21"/>
  <c r="DL178" i="21"/>
  <c r="DK178" i="21"/>
  <c r="DM178" i="21" s="1"/>
  <c r="CU178" i="21"/>
  <c r="CW178" i="21"/>
  <c r="CN178" i="21"/>
  <c r="CQ178" i="21" s="1"/>
  <c r="CS178" i="21" s="1"/>
  <c r="CT178" i="21" s="1"/>
  <c r="CO178" i="21"/>
  <c r="CR178" i="21"/>
  <c r="CP178" i="21"/>
  <c r="CD178" i="21"/>
  <c r="CV178" i="21"/>
  <c r="CX178" i="21" s="1"/>
  <c r="CY178" i="21" s="1"/>
  <c r="CZ178" i="21" s="1"/>
  <c r="DA178" i="21" s="1"/>
  <c r="N178" i="21" s="1"/>
  <c r="DB178" i="21" s="1"/>
  <c r="DN177" i="21"/>
  <c r="DO177" i="21"/>
  <c r="DL177" i="21"/>
  <c r="DM177" i="21" s="1"/>
  <c r="DK177" i="21"/>
  <c r="CU177" i="21"/>
  <c r="CW177" i="21" s="1"/>
  <c r="CN177" i="21"/>
  <c r="CQ177" i="21"/>
  <c r="CO177" i="21"/>
  <c r="CR177" i="21"/>
  <c r="CS177" i="21"/>
  <c r="CT177" i="21" s="1"/>
  <c r="CP177" i="21"/>
  <c r="CD177" i="21"/>
  <c r="CV177" i="21"/>
  <c r="CX177" i="21"/>
  <c r="CY177" i="21" s="1"/>
  <c r="DN176" i="21"/>
  <c r="DO176" i="21"/>
  <c r="DL176" i="21"/>
  <c r="DM176" i="21" s="1"/>
  <c r="DK176" i="21"/>
  <c r="CU176" i="21"/>
  <c r="CW176" i="21" s="1"/>
  <c r="CY176" i="21" s="1"/>
  <c r="CZ176" i="21" s="1"/>
  <c r="DA176" i="21" s="1"/>
  <c r="N176" i="21" s="1"/>
  <c r="DB176" i="21" s="1"/>
  <c r="CN176" i="21"/>
  <c r="CQ176" i="21" s="1"/>
  <c r="CO176" i="21"/>
  <c r="CR176" i="21" s="1"/>
  <c r="CS176" i="21" s="1"/>
  <c r="CT176" i="21" s="1"/>
  <c r="CP176" i="21"/>
  <c r="CD176" i="21"/>
  <c r="CV176" i="21"/>
  <c r="CX176" i="21" s="1"/>
  <c r="DN175" i="21"/>
  <c r="DO175" i="21"/>
  <c r="DL175" i="21"/>
  <c r="DK175" i="21"/>
  <c r="DM175" i="21"/>
  <c r="CU175" i="21"/>
  <c r="CW175" i="21"/>
  <c r="CN175" i="21"/>
  <c r="CQ175" i="21"/>
  <c r="CS175" i="21" s="1"/>
  <c r="CT175" i="21" s="1"/>
  <c r="CO175" i="21"/>
  <c r="CR175" i="21" s="1"/>
  <c r="CP175" i="21"/>
  <c r="CD175" i="21"/>
  <c r="CV175" i="21"/>
  <c r="CX175" i="21" s="1"/>
  <c r="CY175" i="21" s="1"/>
  <c r="DN174" i="21"/>
  <c r="DO174" i="21" s="1"/>
  <c r="DL174" i="21"/>
  <c r="DK174" i="21"/>
  <c r="CU174" i="21"/>
  <c r="CW174" i="21"/>
  <c r="CY174" i="21" s="1"/>
  <c r="CZ174" i="21" s="1"/>
  <c r="DA174" i="21" s="1"/>
  <c r="N174" i="21" s="1"/>
  <c r="DB174" i="21" s="1"/>
  <c r="CN174" i="21"/>
  <c r="CQ174" i="21"/>
  <c r="CO174" i="21"/>
  <c r="CR174" i="21" s="1"/>
  <c r="CS174" i="21" s="1"/>
  <c r="CT174" i="21" s="1"/>
  <c r="CP174" i="21"/>
  <c r="CD174" i="21"/>
  <c r="CV174" i="21"/>
  <c r="CX174" i="21"/>
  <c r="DN173" i="21"/>
  <c r="DO173" i="21"/>
  <c r="DL173" i="21"/>
  <c r="DK173" i="21"/>
  <c r="DM173" i="21"/>
  <c r="CU173" i="21"/>
  <c r="CW173" i="21" s="1"/>
  <c r="CN173" i="21"/>
  <c r="CQ173" i="21" s="1"/>
  <c r="CS173" i="21" s="1"/>
  <c r="CT173" i="21" s="1"/>
  <c r="CZ173" i="21" s="1"/>
  <c r="DA173" i="21" s="1"/>
  <c r="N173" i="21" s="1"/>
  <c r="DB173" i="21" s="1"/>
  <c r="CO173" i="21"/>
  <c r="CR173" i="21"/>
  <c r="CP173" i="21"/>
  <c r="CD173" i="21"/>
  <c r="CV173" i="21"/>
  <c r="CX173" i="21" s="1"/>
  <c r="CY173" i="21" s="1"/>
  <c r="DN172" i="21"/>
  <c r="DO172" i="21"/>
  <c r="DL172" i="21"/>
  <c r="DK172" i="21"/>
  <c r="DM172" i="21"/>
  <c r="CU172" i="21"/>
  <c r="CW172" i="21"/>
  <c r="CN172" i="21"/>
  <c r="CQ172" i="21" s="1"/>
  <c r="CS172" i="21" s="1"/>
  <c r="CO172" i="21"/>
  <c r="CR172" i="21"/>
  <c r="CP172" i="21"/>
  <c r="CT172" i="21"/>
  <c r="CD172" i="21"/>
  <c r="CV172" i="21"/>
  <c r="CX172" i="21" s="1"/>
  <c r="CY172" i="21"/>
  <c r="DN171" i="21"/>
  <c r="DO171" i="21" s="1"/>
  <c r="DL171" i="21"/>
  <c r="DK171" i="21"/>
  <c r="DM171" i="21" s="1"/>
  <c r="CU171" i="21"/>
  <c r="CW171" i="21" s="1"/>
  <c r="CN171" i="21"/>
  <c r="CQ171" i="21"/>
  <c r="CS171" i="21" s="1"/>
  <c r="CT171" i="21" s="1"/>
  <c r="CO171" i="21"/>
  <c r="CR171" i="21" s="1"/>
  <c r="CP171" i="21"/>
  <c r="CD171" i="21"/>
  <c r="CV171" i="21"/>
  <c r="CX171" i="21"/>
  <c r="CY171" i="21"/>
  <c r="DN170" i="21"/>
  <c r="DO170" i="21"/>
  <c r="DL170" i="21"/>
  <c r="DK170" i="21"/>
  <c r="DM170" i="21" s="1"/>
  <c r="CU170" i="21"/>
  <c r="CW170" i="21" s="1"/>
  <c r="CN170" i="21"/>
  <c r="CQ170" i="21"/>
  <c r="CS170" i="21" s="1"/>
  <c r="CT170" i="21" s="1"/>
  <c r="CO170" i="21"/>
  <c r="CR170" i="21"/>
  <c r="CP170" i="21"/>
  <c r="CD170" i="21"/>
  <c r="CV170" i="21"/>
  <c r="CX170" i="21"/>
  <c r="DN169" i="21"/>
  <c r="DO169" i="21" s="1"/>
  <c r="DL169" i="21"/>
  <c r="DK169" i="21"/>
  <c r="DM169" i="21" s="1"/>
  <c r="CU169" i="21"/>
  <c r="CW169" i="21" s="1"/>
  <c r="CN169" i="21"/>
  <c r="CQ169" i="21"/>
  <c r="CO169" i="21"/>
  <c r="CR169" i="21" s="1"/>
  <c r="CP169" i="21"/>
  <c r="CD169" i="21"/>
  <c r="CV169" i="21"/>
  <c r="CX169" i="21"/>
  <c r="CY169" i="21"/>
  <c r="DN168" i="21"/>
  <c r="DO168" i="21"/>
  <c r="DL168" i="21"/>
  <c r="DK168" i="21"/>
  <c r="DM168" i="21" s="1"/>
  <c r="CU168" i="21"/>
  <c r="CW168" i="21"/>
  <c r="CN168" i="21"/>
  <c r="CQ168" i="21" s="1"/>
  <c r="CO168" i="21"/>
  <c r="CR168" i="21" s="1"/>
  <c r="CS168" i="21" s="1"/>
  <c r="CT168" i="21" s="1"/>
  <c r="CP168" i="21"/>
  <c r="CD168" i="21"/>
  <c r="CV168" i="21"/>
  <c r="CX168" i="21" s="1"/>
  <c r="CY168" i="21" s="1"/>
  <c r="DN167" i="21"/>
  <c r="DO167" i="21"/>
  <c r="DL167" i="21"/>
  <c r="DK167" i="21"/>
  <c r="DM167" i="21"/>
  <c r="CU167" i="21"/>
  <c r="CW167" i="21"/>
  <c r="CN167" i="21"/>
  <c r="CQ167" i="21" s="1"/>
  <c r="CS167" i="21" s="1"/>
  <c r="CT167" i="21" s="1"/>
  <c r="CO167" i="21"/>
  <c r="CR167" i="21" s="1"/>
  <c r="CP167" i="21"/>
  <c r="CD167" i="21"/>
  <c r="CV167" i="21"/>
  <c r="CX167" i="21"/>
  <c r="CY167" i="21" s="1"/>
  <c r="CZ167" i="21" s="1"/>
  <c r="DA167" i="21" s="1"/>
  <c r="N167" i="21" s="1"/>
  <c r="DB167" i="21" s="1"/>
  <c r="DN166" i="21"/>
  <c r="DO166" i="21" s="1"/>
  <c r="DL166" i="21"/>
  <c r="DK166" i="21"/>
  <c r="DM166" i="21" s="1"/>
  <c r="CU166" i="21"/>
  <c r="CW166" i="21"/>
  <c r="CN166" i="21"/>
  <c r="CQ166" i="21" s="1"/>
  <c r="CO166" i="21"/>
  <c r="CR166" i="21" s="1"/>
  <c r="CP166" i="21"/>
  <c r="CD166" i="21"/>
  <c r="CV166" i="21"/>
  <c r="CX166" i="21" s="1"/>
  <c r="CY166" i="21" s="1"/>
  <c r="DN165" i="21"/>
  <c r="DO165" i="21"/>
  <c r="DL165" i="21"/>
  <c r="DK165" i="21"/>
  <c r="DM165" i="21"/>
  <c r="CU165" i="21"/>
  <c r="CW165" i="21" s="1"/>
  <c r="CN165" i="21"/>
  <c r="CQ165" i="21"/>
  <c r="CS165" i="21" s="1"/>
  <c r="CT165" i="21" s="1"/>
  <c r="CO165" i="21"/>
  <c r="CR165" i="21"/>
  <c r="CP165" i="21"/>
  <c r="CD165" i="21"/>
  <c r="CV165" i="21"/>
  <c r="CX165" i="21"/>
  <c r="CY165" i="21" s="1"/>
  <c r="DN164" i="21"/>
  <c r="DO164" i="21"/>
  <c r="DL164" i="21"/>
  <c r="DM164" i="21" s="1"/>
  <c r="DK164" i="21"/>
  <c r="CU164" i="21"/>
  <c r="CW164" i="21" s="1"/>
  <c r="CN164" i="21"/>
  <c r="CQ164" i="21" s="1"/>
  <c r="CS164" i="21" s="1"/>
  <c r="CT164" i="21" s="1"/>
  <c r="CO164" i="21"/>
  <c r="CR164" i="21"/>
  <c r="CP164" i="21"/>
  <c r="CD164" i="21"/>
  <c r="CV164" i="21"/>
  <c r="CX164" i="21" s="1"/>
  <c r="CY164" i="21" s="1"/>
  <c r="CZ164" i="21" s="1"/>
  <c r="DA164" i="21" s="1"/>
  <c r="N164" i="21" s="1"/>
  <c r="DB164" i="21" s="1"/>
  <c r="DN163" i="21"/>
  <c r="DO163" i="21"/>
  <c r="DL163" i="21"/>
  <c r="DK163" i="21"/>
  <c r="DM163" i="21"/>
  <c r="CU163" i="21"/>
  <c r="CW163" i="21"/>
  <c r="CN163" i="21"/>
  <c r="CQ163" i="21" s="1"/>
  <c r="CO163" i="21"/>
  <c r="CR163" i="21" s="1"/>
  <c r="CP163" i="21"/>
  <c r="CD163" i="21"/>
  <c r="CV163" i="21"/>
  <c r="CX163" i="21" s="1"/>
  <c r="CY163" i="21"/>
  <c r="DN162" i="21"/>
  <c r="DO162" i="21"/>
  <c r="DL162" i="21"/>
  <c r="DK162" i="21"/>
  <c r="DM162" i="21" s="1"/>
  <c r="CU162" i="21"/>
  <c r="CW162" i="21"/>
  <c r="CY162" i="21" s="1"/>
  <c r="CN162" i="21"/>
  <c r="CQ162" i="21"/>
  <c r="CO162" i="21"/>
  <c r="CR162" i="21" s="1"/>
  <c r="CS162" i="21" s="1"/>
  <c r="CT162" i="21" s="1"/>
  <c r="CP162" i="21"/>
  <c r="CD162" i="21"/>
  <c r="CV162" i="21"/>
  <c r="CX162" i="21"/>
  <c r="DN161" i="21"/>
  <c r="DO161" i="21" s="1"/>
  <c r="DL161" i="21"/>
  <c r="DK161" i="21"/>
  <c r="DM161" i="21" s="1"/>
  <c r="CU161" i="21"/>
  <c r="CW161" i="21" s="1"/>
  <c r="CN161" i="21"/>
  <c r="CQ161" i="21"/>
  <c r="CS161" i="21" s="1"/>
  <c r="CO161" i="21"/>
  <c r="CR161" i="21"/>
  <c r="CP161" i="21"/>
  <c r="CT161" i="21"/>
  <c r="CD161" i="21"/>
  <c r="CV161" i="21"/>
  <c r="CX161" i="21"/>
  <c r="CY161" i="21" s="1"/>
  <c r="DN160" i="21"/>
  <c r="DO160" i="21"/>
  <c r="DL160" i="21"/>
  <c r="DM160" i="21" s="1"/>
  <c r="DK160" i="21"/>
  <c r="CU160" i="21"/>
  <c r="CW160" i="21" s="1"/>
  <c r="CV160" i="21"/>
  <c r="CX160" i="21" s="1"/>
  <c r="CY160" i="21" s="1"/>
  <c r="CN160" i="21"/>
  <c r="CQ160" i="21" s="1"/>
  <c r="CS160" i="21" s="1"/>
  <c r="CT160" i="21" s="1"/>
  <c r="CO160" i="21"/>
  <c r="CR160" i="21"/>
  <c r="CP160" i="21"/>
  <c r="CD160" i="21"/>
  <c r="DN159" i="21"/>
  <c r="DO159" i="21" s="1"/>
  <c r="DL159" i="21"/>
  <c r="DK159" i="21"/>
  <c r="DM159" i="21" s="1"/>
  <c r="CU159" i="21"/>
  <c r="CW159" i="21" s="1"/>
  <c r="CN159" i="21"/>
  <c r="CQ159" i="21"/>
  <c r="CP159" i="21"/>
  <c r="CO159" i="21"/>
  <c r="CR159" i="21"/>
  <c r="CD159" i="21"/>
  <c r="CV159" i="21"/>
  <c r="CX159" i="21" s="1"/>
  <c r="DN158" i="21"/>
  <c r="DO158" i="21" s="1"/>
  <c r="DL158" i="21"/>
  <c r="DK158" i="21"/>
  <c r="DM158" i="21" s="1"/>
  <c r="CU158" i="21"/>
  <c r="CW158" i="21" s="1"/>
  <c r="CN158" i="21"/>
  <c r="CQ158" i="21"/>
  <c r="CP158" i="21"/>
  <c r="CO158" i="21"/>
  <c r="CR158" i="21"/>
  <c r="CD158" i="21"/>
  <c r="CV158" i="21"/>
  <c r="CX158" i="21" s="1"/>
  <c r="DN157" i="21"/>
  <c r="DO157" i="21" s="1"/>
  <c r="DL157" i="21"/>
  <c r="DK157" i="21"/>
  <c r="DM157" i="21" s="1"/>
  <c r="CU157" i="21"/>
  <c r="CW157" i="21" s="1"/>
  <c r="CN157" i="21"/>
  <c r="CQ157" i="21"/>
  <c r="CP157" i="21"/>
  <c r="CO157" i="21"/>
  <c r="CR157" i="21"/>
  <c r="CD157" i="21"/>
  <c r="CV157" i="21"/>
  <c r="CX157" i="21" s="1"/>
  <c r="CY157" i="21" s="1"/>
  <c r="DN156" i="21"/>
  <c r="DO156" i="21" s="1"/>
  <c r="DL156" i="21"/>
  <c r="DK156" i="21"/>
  <c r="DM156" i="21" s="1"/>
  <c r="CU156" i="21"/>
  <c r="CW156" i="21" s="1"/>
  <c r="CN156" i="21"/>
  <c r="CQ156" i="21"/>
  <c r="CP156" i="21"/>
  <c r="CO156" i="21"/>
  <c r="CR156" i="21"/>
  <c r="CD156" i="21"/>
  <c r="CV156" i="21"/>
  <c r="CX156" i="21" s="1"/>
  <c r="CY156" i="21" s="1"/>
  <c r="DN155" i="21"/>
  <c r="DO155" i="21" s="1"/>
  <c r="DL155" i="21"/>
  <c r="DK155" i="21"/>
  <c r="DM155" i="21" s="1"/>
  <c r="CU155" i="21"/>
  <c r="CW155" i="21" s="1"/>
  <c r="CN155" i="21"/>
  <c r="CQ155" i="21"/>
  <c r="CP155" i="21"/>
  <c r="CO155" i="21"/>
  <c r="CR155" i="21"/>
  <c r="CD155" i="21"/>
  <c r="CV155" i="21"/>
  <c r="CX155" i="21" s="1"/>
  <c r="CY155" i="21" s="1"/>
  <c r="DN154" i="21"/>
  <c r="DO154" i="21" s="1"/>
  <c r="DL154" i="21"/>
  <c r="DK154" i="21"/>
  <c r="DM154" i="21" s="1"/>
  <c r="CU154" i="21"/>
  <c r="CW154" i="21" s="1"/>
  <c r="CN154" i="21"/>
  <c r="CQ154" i="21"/>
  <c r="CP154" i="21"/>
  <c r="CO154" i="21"/>
  <c r="CR154" i="21"/>
  <c r="CD154" i="21"/>
  <c r="CV154" i="21"/>
  <c r="CX154" i="21" s="1"/>
  <c r="DN153" i="21"/>
  <c r="DO153" i="21" s="1"/>
  <c r="DL153" i="21"/>
  <c r="DK153" i="21"/>
  <c r="DM153" i="21" s="1"/>
  <c r="CU153" i="21"/>
  <c r="CW153" i="21" s="1"/>
  <c r="CN153" i="21"/>
  <c r="CQ153" i="21"/>
  <c r="CP153" i="21"/>
  <c r="CO153" i="21"/>
  <c r="CR153" i="21"/>
  <c r="CD153" i="21"/>
  <c r="CV153" i="21"/>
  <c r="CX153" i="21" s="1"/>
  <c r="CY153" i="21" s="1"/>
  <c r="DN152" i="21"/>
  <c r="DO152" i="21" s="1"/>
  <c r="DL152" i="21"/>
  <c r="DK152" i="21"/>
  <c r="DM152" i="21" s="1"/>
  <c r="CU152" i="21"/>
  <c r="CW152" i="21" s="1"/>
  <c r="CN152" i="21"/>
  <c r="CQ152" i="21"/>
  <c r="CP152" i="21"/>
  <c r="CO152" i="21"/>
  <c r="CR152" i="21"/>
  <c r="CD152" i="21"/>
  <c r="CV152" i="21"/>
  <c r="CX152" i="21" s="1"/>
  <c r="DN151" i="21"/>
  <c r="DO151" i="21" s="1"/>
  <c r="DL151" i="21"/>
  <c r="DK151" i="21"/>
  <c r="DM151" i="21" s="1"/>
  <c r="CU151" i="21"/>
  <c r="CW151" i="21" s="1"/>
  <c r="CN151" i="21"/>
  <c r="CQ151" i="21"/>
  <c r="CP151" i="21"/>
  <c r="CO151" i="21"/>
  <c r="CR151" i="21"/>
  <c r="CD151" i="21"/>
  <c r="CV151" i="21"/>
  <c r="CX151" i="21" s="1"/>
  <c r="DN150" i="21"/>
  <c r="DO150" i="21" s="1"/>
  <c r="DL150" i="21"/>
  <c r="DK150" i="21"/>
  <c r="DM150" i="21" s="1"/>
  <c r="CU150" i="21"/>
  <c r="CW150" i="21" s="1"/>
  <c r="CN150" i="21"/>
  <c r="CQ150" i="21"/>
  <c r="CP150" i="21"/>
  <c r="CO150" i="21"/>
  <c r="CR150" i="21"/>
  <c r="CD150" i="21"/>
  <c r="CV150" i="21"/>
  <c r="CX150" i="21" s="1"/>
  <c r="DN149" i="21"/>
  <c r="DO149" i="21" s="1"/>
  <c r="DL149" i="21"/>
  <c r="DK149" i="21"/>
  <c r="DM149" i="21" s="1"/>
  <c r="CU149" i="21"/>
  <c r="CW149" i="21" s="1"/>
  <c r="CN149" i="21"/>
  <c r="CQ149" i="21"/>
  <c r="CP149" i="21"/>
  <c r="CO149" i="21"/>
  <c r="CR149" i="21"/>
  <c r="CD149" i="21"/>
  <c r="CV149" i="21"/>
  <c r="CX149" i="21" s="1"/>
  <c r="CY149" i="21" s="1"/>
  <c r="DN148" i="21"/>
  <c r="DO148" i="21" s="1"/>
  <c r="DL148" i="21"/>
  <c r="DK148" i="21"/>
  <c r="DM148" i="21" s="1"/>
  <c r="CU148" i="21"/>
  <c r="CW148" i="21" s="1"/>
  <c r="CN148" i="21"/>
  <c r="CQ148" i="21"/>
  <c r="CP148" i="21"/>
  <c r="CO148" i="21"/>
  <c r="CR148" i="21"/>
  <c r="CD148" i="21"/>
  <c r="CV148" i="21"/>
  <c r="CX148" i="21" s="1"/>
  <c r="CY148" i="21" s="1"/>
  <c r="DN147" i="21"/>
  <c r="DO147" i="21" s="1"/>
  <c r="DL147" i="21"/>
  <c r="DK147" i="21"/>
  <c r="DM147" i="21" s="1"/>
  <c r="CU147" i="21"/>
  <c r="CW147" i="21" s="1"/>
  <c r="CN147" i="21"/>
  <c r="CQ147" i="21"/>
  <c r="CP147" i="21"/>
  <c r="CO147" i="21"/>
  <c r="CR147" i="21"/>
  <c r="CD147" i="21"/>
  <c r="CV147" i="21"/>
  <c r="CX147" i="21" s="1"/>
  <c r="CY147" i="21" s="1"/>
  <c r="DN146" i="21"/>
  <c r="DO146" i="21" s="1"/>
  <c r="DL146" i="21"/>
  <c r="DK146" i="21"/>
  <c r="DM146" i="21" s="1"/>
  <c r="CU146" i="21"/>
  <c r="CW146" i="21" s="1"/>
  <c r="CN146" i="21"/>
  <c r="CQ146" i="21"/>
  <c r="CP146" i="21"/>
  <c r="CO146" i="21"/>
  <c r="CR146" i="21"/>
  <c r="CD146" i="21"/>
  <c r="CV146" i="21"/>
  <c r="CX146" i="21" s="1"/>
  <c r="DN145" i="21"/>
  <c r="DO145" i="21" s="1"/>
  <c r="DL145" i="21"/>
  <c r="DK145" i="21"/>
  <c r="DM145" i="21" s="1"/>
  <c r="CU145" i="21"/>
  <c r="CW145" i="21" s="1"/>
  <c r="CN145" i="21"/>
  <c r="CQ145" i="21"/>
  <c r="CP145" i="21"/>
  <c r="CO145" i="21"/>
  <c r="CR145" i="21"/>
  <c r="CD145" i="21"/>
  <c r="CV145" i="21"/>
  <c r="CX145" i="21" s="1"/>
  <c r="CY145" i="21" s="1"/>
  <c r="DN144" i="21"/>
  <c r="DO144" i="21" s="1"/>
  <c r="DL144" i="21"/>
  <c r="DK144" i="21"/>
  <c r="DM144" i="21" s="1"/>
  <c r="CU144" i="21"/>
  <c r="CW144" i="21" s="1"/>
  <c r="CN144" i="21"/>
  <c r="CQ144" i="21"/>
  <c r="CP144" i="21"/>
  <c r="CO144" i="21"/>
  <c r="CR144" i="21"/>
  <c r="CD144" i="21"/>
  <c r="CV144" i="21"/>
  <c r="CX144" i="21" s="1"/>
  <c r="CY144" i="21"/>
  <c r="DN143" i="21"/>
  <c r="DO143" i="21" s="1"/>
  <c r="DL143" i="21"/>
  <c r="DK143" i="21"/>
  <c r="DM143" i="21" s="1"/>
  <c r="CU143" i="21"/>
  <c r="CW143" i="21" s="1"/>
  <c r="CN143" i="21"/>
  <c r="CQ143" i="21"/>
  <c r="CP143" i="21"/>
  <c r="CO143" i="21"/>
  <c r="CR143" i="21"/>
  <c r="CD143" i="21"/>
  <c r="CV143" i="21"/>
  <c r="CX143" i="21" s="1"/>
  <c r="CY143" i="21" s="1"/>
  <c r="DN142" i="21"/>
  <c r="DO142" i="21" s="1"/>
  <c r="DL142" i="21"/>
  <c r="DK142" i="21"/>
  <c r="DM142" i="21" s="1"/>
  <c r="CU142" i="21"/>
  <c r="CW142" i="21" s="1"/>
  <c r="CN142" i="21"/>
  <c r="CQ142" i="21"/>
  <c r="CP142" i="21"/>
  <c r="CO142" i="21"/>
  <c r="CR142" i="21"/>
  <c r="CD142" i="21"/>
  <c r="CV142" i="21"/>
  <c r="CX142" i="21" s="1"/>
  <c r="CY142" i="21"/>
  <c r="DN141" i="21"/>
  <c r="DO141" i="21" s="1"/>
  <c r="DL141" i="21"/>
  <c r="DK141" i="21"/>
  <c r="DM141" i="21" s="1"/>
  <c r="CU141" i="21"/>
  <c r="CW141" i="21" s="1"/>
  <c r="CN141" i="21"/>
  <c r="CQ141" i="21"/>
  <c r="CP141" i="21"/>
  <c r="CO141" i="21"/>
  <c r="CR141" i="21"/>
  <c r="CD141" i="21"/>
  <c r="CV141" i="21"/>
  <c r="CX141" i="21" s="1"/>
  <c r="CY141" i="21" s="1"/>
  <c r="DN140" i="21"/>
  <c r="DO140" i="21" s="1"/>
  <c r="DL140" i="21"/>
  <c r="DK140" i="21"/>
  <c r="DM140" i="21" s="1"/>
  <c r="CU140" i="21"/>
  <c r="CW140" i="21" s="1"/>
  <c r="CN140" i="21"/>
  <c r="CQ140" i="21"/>
  <c r="CP140" i="21"/>
  <c r="CO140" i="21"/>
  <c r="CR140" i="21"/>
  <c r="CD140" i="21"/>
  <c r="CV140" i="21"/>
  <c r="CX140" i="21" s="1"/>
  <c r="CY140" i="21"/>
  <c r="DN139" i="21"/>
  <c r="DO139" i="21" s="1"/>
  <c r="DL139" i="21"/>
  <c r="DK139" i="21"/>
  <c r="DM139" i="21" s="1"/>
  <c r="CU139" i="21"/>
  <c r="CW139" i="21" s="1"/>
  <c r="CN139" i="21"/>
  <c r="CQ139" i="21"/>
  <c r="CP139" i="21"/>
  <c r="CO139" i="21"/>
  <c r="CR139" i="21"/>
  <c r="CD139" i="21"/>
  <c r="CV139" i="21"/>
  <c r="CX139" i="21" s="1"/>
  <c r="CY139" i="21" s="1"/>
  <c r="DN138" i="21"/>
  <c r="DO138" i="21" s="1"/>
  <c r="DL138" i="21"/>
  <c r="DK138" i="21"/>
  <c r="DM138" i="21" s="1"/>
  <c r="CU138" i="21"/>
  <c r="CW138" i="21" s="1"/>
  <c r="CN138" i="21"/>
  <c r="CQ138" i="21"/>
  <c r="CP138" i="21"/>
  <c r="CO138" i="21"/>
  <c r="CR138" i="21"/>
  <c r="CD138" i="21"/>
  <c r="CV138" i="21"/>
  <c r="CX138" i="21" s="1"/>
  <c r="CY138" i="21"/>
  <c r="DN137" i="21"/>
  <c r="DO137" i="21" s="1"/>
  <c r="DL137" i="21"/>
  <c r="DK137" i="21"/>
  <c r="DM137" i="21" s="1"/>
  <c r="CU137" i="21"/>
  <c r="CW137" i="21" s="1"/>
  <c r="CN137" i="21"/>
  <c r="CQ137" i="21"/>
  <c r="CP137" i="21"/>
  <c r="CO137" i="21"/>
  <c r="CR137" i="21"/>
  <c r="CD137" i="21"/>
  <c r="CV137" i="21"/>
  <c r="CX137" i="21" s="1"/>
  <c r="CY137" i="21" s="1"/>
  <c r="DN136" i="21"/>
  <c r="DO136" i="21" s="1"/>
  <c r="DL136" i="21"/>
  <c r="DK136" i="21"/>
  <c r="DM136" i="21" s="1"/>
  <c r="CU136" i="21"/>
  <c r="CW136" i="21" s="1"/>
  <c r="CN136" i="21"/>
  <c r="CQ136" i="21"/>
  <c r="CP136" i="21"/>
  <c r="CO136" i="21"/>
  <c r="CR136" i="21"/>
  <c r="CD136" i="21"/>
  <c r="CV136" i="21"/>
  <c r="CX136" i="21" s="1"/>
  <c r="CY136" i="21"/>
  <c r="DN135" i="21"/>
  <c r="DO135" i="21" s="1"/>
  <c r="DL135" i="21"/>
  <c r="DK135" i="21"/>
  <c r="DM135" i="21" s="1"/>
  <c r="CU135" i="21"/>
  <c r="CW135" i="21" s="1"/>
  <c r="CN135" i="21"/>
  <c r="CQ135" i="21"/>
  <c r="CP135" i="21"/>
  <c r="CO135" i="21"/>
  <c r="CR135" i="21"/>
  <c r="CD135" i="21"/>
  <c r="CV135" i="21"/>
  <c r="CX135" i="21" s="1"/>
  <c r="CY135" i="21" s="1"/>
  <c r="CZ135" i="21" s="1"/>
  <c r="DA135" i="21" s="1"/>
  <c r="N135" i="21" s="1"/>
  <c r="DN134" i="21"/>
  <c r="DO134" i="21" s="1"/>
  <c r="DL134" i="21"/>
  <c r="DK134" i="21"/>
  <c r="DM134" i="21" s="1"/>
  <c r="CU134" i="21"/>
  <c r="CW134" i="21" s="1"/>
  <c r="CN134" i="21"/>
  <c r="CQ134" i="21"/>
  <c r="CP134" i="21"/>
  <c r="CO134" i="21"/>
  <c r="CR134" i="21"/>
  <c r="CD134" i="21"/>
  <c r="CV134" i="21"/>
  <c r="CX134" i="21" s="1"/>
  <c r="CY134" i="21"/>
  <c r="DN133" i="21"/>
  <c r="DO133" i="21" s="1"/>
  <c r="DL133" i="21"/>
  <c r="DK133" i="21"/>
  <c r="DM133" i="21" s="1"/>
  <c r="CU133" i="21"/>
  <c r="CW133" i="21" s="1"/>
  <c r="CN133" i="21"/>
  <c r="CQ133" i="21"/>
  <c r="CP133" i="21"/>
  <c r="CO133" i="21"/>
  <c r="CR133" i="21"/>
  <c r="CD133" i="21"/>
  <c r="CV133" i="21"/>
  <c r="CX133" i="21" s="1"/>
  <c r="CY133" i="21" s="1"/>
  <c r="DN132" i="21"/>
  <c r="DO132" i="21" s="1"/>
  <c r="DL132" i="21"/>
  <c r="DK132" i="21"/>
  <c r="DM132" i="21" s="1"/>
  <c r="CU132" i="21"/>
  <c r="CW132" i="21" s="1"/>
  <c r="CN132" i="21"/>
  <c r="CQ132" i="21"/>
  <c r="CP132" i="21"/>
  <c r="CO132" i="21"/>
  <c r="CR132" i="21"/>
  <c r="CD132" i="21"/>
  <c r="CV132" i="21"/>
  <c r="CX132" i="21" s="1"/>
  <c r="CY132" i="21"/>
  <c r="DN131" i="21"/>
  <c r="DO131" i="21" s="1"/>
  <c r="DL131" i="21"/>
  <c r="DK131" i="21"/>
  <c r="DM131" i="21" s="1"/>
  <c r="CU131" i="21"/>
  <c r="CW131" i="21" s="1"/>
  <c r="CN131" i="21"/>
  <c r="CQ131" i="21"/>
  <c r="CP131" i="21"/>
  <c r="CO131" i="21"/>
  <c r="CR131" i="21"/>
  <c r="CD131" i="21"/>
  <c r="CV131" i="21"/>
  <c r="CX131" i="21" s="1"/>
  <c r="CY131" i="21" s="1"/>
  <c r="DN130" i="21"/>
  <c r="DO130" i="21" s="1"/>
  <c r="DL130" i="21"/>
  <c r="DK130" i="21"/>
  <c r="DM130" i="21" s="1"/>
  <c r="CU130" i="21"/>
  <c r="CW130" i="21" s="1"/>
  <c r="CN130" i="21"/>
  <c r="CQ130" i="21"/>
  <c r="CP130" i="21"/>
  <c r="CO130" i="21"/>
  <c r="CR130" i="21"/>
  <c r="CD130" i="21"/>
  <c r="CV130" i="21"/>
  <c r="CX130" i="21" s="1"/>
  <c r="CY130" i="21"/>
  <c r="DN129" i="21"/>
  <c r="DO129" i="21" s="1"/>
  <c r="DL129" i="21"/>
  <c r="DK129" i="21"/>
  <c r="DM129" i="21" s="1"/>
  <c r="CU129" i="21"/>
  <c r="CW129" i="21" s="1"/>
  <c r="CN129" i="21"/>
  <c r="CQ129" i="21"/>
  <c r="CP129" i="21"/>
  <c r="CO129" i="21"/>
  <c r="CR129" i="21" s="1"/>
  <c r="CS129" i="21" s="1"/>
  <c r="CD129" i="21"/>
  <c r="CV129" i="21"/>
  <c r="CX129" i="21" s="1"/>
  <c r="CY129" i="21" s="1"/>
  <c r="DN128" i="21"/>
  <c r="DO128" i="21" s="1"/>
  <c r="DL128" i="21"/>
  <c r="DK128" i="21"/>
  <c r="CU128" i="21"/>
  <c r="CW128" i="21" s="1"/>
  <c r="CY128" i="21" s="1"/>
  <c r="CN128" i="21"/>
  <c r="CQ128" i="21"/>
  <c r="CP128" i="21"/>
  <c r="CO128" i="21"/>
  <c r="CR128" i="21" s="1"/>
  <c r="CD128" i="21"/>
  <c r="CV128" i="21"/>
  <c r="CX128" i="21" s="1"/>
  <c r="DN127" i="21"/>
  <c r="DO127" i="21" s="1"/>
  <c r="DL127" i="21"/>
  <c r="DK127" i="21"/>
  <c r="DM127" i="21" s="1"/>
  <c r="CU127" i="21"/>
  <c r="CW127" i="21" s="1"/>
  <c r="CN127" i="21"/>
  <c r="CQ127" i="21"/>
  <c r="CP127" i="21"/>
  <c r="CO127" i="21"/>
  <c r="CR127" i="21" s="1"/>
  <c r="CS127" i="21" s="1"/>
  <c r="CD127" i="21"/>
  <c r="CV127" i="21"/>
  <c r="CX127" i="21" s="1"/>
  <c r="CY127" i="21" s="1"/>
  <c r="DN126" i="21"/>
  <c r="DO126" i="21" s="1"/>
  <c r="DL126" i="21"/>
  <c r="DK126" i="21"/>
  <c r="CU126" i="21"/>
  <c r="CW126" i="21" s="1"/>
  <c r="CY126" i="21" s="1"/>
  <c r="CZ126" i="21" s="1"/>
  <c r="CN126" i="21"/>
  <c r="CQ126" i="21"/>
  <c r="CP126" i="21"/>
  <c r="CO126" i="21"/>
  <c r="CR126" i="21" s="1"/>
  <c r="CS126" i="21" s="1"/>
  <c r="CD126" i="21"/>
  <c r="CV126" i="21"/>
  <c r="CX126" i="21" s="1"/>
  <c r="DN125" i="21"/>
  <c r="DO125" i="21" s="1"/>
  <c r="DL125" i="21"/>
  <c r="DK125" i="21"/>
  <c r="DM125" i="21" s="1"/>
  <c r="CU125" i="21"/>
  <c r="CW125" i="21" s="1"/>
  <c r="CN125" i="21"/>
  <c r="CQ125" i="21"/>
  <c r="CP125" i="21"/>
  <c r="CO125" i="21"/>
  <c r="CR125" i="21" s="1"/>
  <c r="CS125" i="21" s="1"/>
  <c r="CD125" i="21"/>
  <c r="CV125" i="21"/>
  <c r="CX125" i="21" s="1"/>
  <c r="CY125" i="21" s="1"/>
  <c r="DN124" i="21"/>
  <c r="DO124" i="21" s="1"/>
  <c r="DL124" i="21"/>
  <c r="DK124" i="21"/>
  <c r="CU124" i="21"/>
  <c r="CW124" i="21" s="1"/>
  <c r="CN124" i="21"/>
  <c r="CQ124" i="21"/>
  <c r="CP124" i="21"/>
  <c r="CO124" i="21"/>
  <c r="CR124" i="21" s="1"/>
  <c r="CD124" i="21"/>
  <c r="CV124" i="21"/>
  <c r="CX124" i="21" s="1"/>
  <c r="CY124" i="21"/>
  <c r="DN123" i="21"/>
  <c r="DO123" i="21" s="1"/>
  <c r="DL123" i="21"/>
  <c r="DK123" i="21"/>
  <c r="DM123" i="21" s="1"/>
  <c r="CU123" i="21"/>
  <c r="CW123" i="21" s="1"/>
  <c r="CN123" i="21"/>
  <c r="CQ123" i="21"/>
  <c r="CP123" i="21"/>
  <c r="CO123" i="21"/>
  <c r="CR123" i="21" s="1"/>
  <c r="CS123" i="21" s="1"/>
  <c r="CD123" i="21"/>
  <c r="CV123" i="21"/>
  <c r="CX123" i="21" s="1"/>
  <c r="CY123" i="21" s="1"/>
  <c r="DN122" i="21"/>
  <c r="DO122" i="21" s="1"/>
  <c r="DL122" i="21"/>
  <c r="DK122" i="21"/>
  <c r="CU122" i="21"/>
  <c r="CW122" i="21" s="1"/>
  <c r="CN122" i="21"/>
  <c r="CQ122" i="21"/>
  <c r="CP122" i="21"/>
  <c r="CO122" i="21"/>
  <c r="CR122" i="21" s="1"/>
  <c r="CS122" i="21" s="1"/>
  <c r="CD122" i="21"/>
  <c r="CV122" i="21"/>
  <c r="CX122" i="21" s="1"/>
  <c r="CY122" i="21"/>
  <c r="DN121" i="21"/>
  <c r="DO121" i="21" s="1"/>
  <c r="DL121" i="21"/>
  <c r="DK121" i="21"/>
  <c r="DM121" i="21" s="1"/>
  <c r="CU121" i="21"/>
  <c r="CW121" i="21" s="1"/>
  <c r="CN121" i="21"/>
  <c r="CQ121" i="21"/>
  <c r="CP121" i="21"/>
  <c r="CO121" i="21"/>
  <c r="CR121" i="21" s="1"/>
  <c r="CS121" i="21" s="1"/>
  <c r="CD121" i="21"/>
  <c r="CV121" i="21"/>
  <c r="CX121" i="21" s="1"/>
  <c r="CY121" i="21" s="1"/>
  <c r="CZ121" i="21" s="1"/>
  <c r="DA121" i="21" s="1"/>
  <c r="N121" i="21" s="1"/>
  <c r="DB121" i="21" s="1"/>
  <c r="DN120" i="21"/>
  <c r="DO120" i="21" s="1"/>
  <c r="DL120" i="21"/>
  <c r="DK120" i="21"/>
  <c r="CU120" i="21"/>
  <c r="CW120" i="21" s="1"/>
  <c r="CN120" i="21"/>
  <c r="CQ120" i="21"/>
  <c r="CP120" i="21"/>
  <c r="CO120" i="21"/>
  <c r="CR120" i="21" s="1"/>
  <c r="CD120" i="21"/>
  <c r="CV120" i="21"/>
  <c r="CX120" i="21" s="1"/>
  <c r="CY120" i="21"/>
  <c r="DL119" i="21"/>
  <c r="DK119" i="21"/>
  <c r="DM119" i="21"/>
  <c r="DN119" i="21"/>
  <c r="DO119" i="21" s="1"/>
  <c r="CU119" i="21"/>
  <c r="CW119" i="21" s="1"/>
  <c r="CN119" i="21"/>
  <c r="CQ119" i="21" s="1"/>
  <c r="CS119" i="21" s="1"/>
  <c r="CP119" i="21"/>
  <c r="CO119" i="21"/>
  <c r="CR119" i="21"/>
  <c r="CV119" i="21"/>
  <c r="CX119" i="21"/>
  <c r="CY119" i="21" s="1"/>
  <c r="DL118" i="21"/>
  <c r="DK118" i="21"/>
  <c r="DM118" i="21" s="1"/>
  <c r="DN118" i="21"/>
  <c r="DO118" i="21"/>
  <c r="CU118" i="21"/>
  <c r="CW118" i="21"/>
  <c r="CN118" i="21"/>
  <c r="CQ118" i="21"/>
  <c r="CP118" i="21"/>
  <c r="CO118" i="21"/>
  <c r="CR118" i="21"/>
  <c r="CV118" i="21"/>
  <c r="CX118" i="21" s="1"/>
  <c r="CY118" i="21" s="1"/>
  <c r="DL117" i="21"/>
  <c r="DK117" i="21"/>
  <c r="DM117" i="21" s="1"/>
  <c r="DN117" i="21"/>
  <c r="DO117" i="21"/>
  <c r="CU117" i="21"/>
  <c r="CW117" i="21" s="1"/>
  <c r="CN117" i="21"/>
  <c r="CQ117" i="21" s="1"/>
  <c r="CS117" i="21" s="1"/>
  <c r="CT117" i="21" s="1"/>
  <c r="CZ117" i="21" s="1"/>
  <c r="DA117" i="21" s="1"/>
  <c r="N117" i="21" s="1"/>
  <c r="DB117" i="21" s="1"/>
  <c r="CP117" i="21"/>
  <c r="CO117" i="21"/>
  <c r="CR117" i="21" s="1"/>
  <c r="CV117" i="21"/>
  <c r="CX117" i="21" s="1"/>
  <c r="CY117" i="21" s="1"/>
  <c r="DL116" i="21"/>
  <c r="DK116" i="21"/>
  <c r="DM116" i="21"/>
  <c r="DN116" i="21"/>
  <c r="DO116" i="21" s="1"/>
  <c r="CU116" i="21"/>
  <c r="CW116" i="21"/>
  <c r="CN116" i="21"/>
  <c r="CQ116" i="21"/>
  <c r="CP116" i="21"/>
  <c r="CO116" i="21"/>
  <c r="CR116" i="21" s="1"/>
  <c r="CV116" i="21"/>
  <c r="CX116" i="21"/>
  <c r="CY116" i="21"/>
  <c r="DL115" i="21"/>
  <c r="DK115" i="21"/>
  <c r="DM115" i="21" s="1"/>
  <c r="DN115" i="21"/>
  <c r="DO115" i="21"/>
  <c r="CU115" i="21"/>
  <c r="CW115" i="21"/>
  <c r="CY115" i="21" s="1"/>
  <c r="CN115" i="21"/>
  <c r="CQ115" i="21" s="1"/>
  <c r="CP115" i="21"/>
  <c r="CO115" i="21"/>
  <c r="CR115" i="21"/>
  <c r="CV115" i="21"/>
  <c r="CX115" i="21" s="1"/>
  <c r="DL114" i="21"/>
  <c r="DK114" i="21"/>
  <c r="DM114" i="21"/>
  <c r="DN114" i="21"/>
  <c r="DO114" i="21"/>
  <c r="CU114" i="21"/>
  <c r="CW114" i="21" s="1"/>
  <c r="CN114" i="21"/>
  <c r="CQ114" i="21"/>
  <c r="CP114" i="21"/>
  <c r="CO114" i="21"/>
  <c r="CR114" i="21" s="1"/>
  <c r="CS114" i="21" s="1"/>
  <c r="CV114" i="21"/>
  <c r="CX114" i="21"/>
  <c r="CY114" i="21" s="1"/>
  <c r="DL113" i="21"/>
  <c r="DK113" i="21"/>
  <c r="DN113" i="21"/>
  <c r="DO113" i="21" s="1"/>
  <c r="CU113" i="21"/>
  <c r="CW113" i="21" s="1"/>
  <c r="CN113" i="21"/>
  <c r="CQ113" i="21"/>
  <c r="CP113" i="21"/>
  <c r="CO113" i="21"/>
  <c r="CR113" i="21"/>
  <c r="CV113" i="21"/>
  <c r="CX113" i="21"/>
  <c r="DL112" i="21"/>
  <c r="DK112" i="21"/>
  <c r="DM112" i="21"/>
  <c r="DN112" i="21"/>
  <c r="DO112" i="21"/>
  <c r="CU112" i="21"/>
  <c r="CW112" i="21"/>
  <c r="CN112" i="21"/>
  <c r="CQ112" i="21" s="1"/>
  <c r="CP112" i="21"/>
  <c r="CO112" i="21"/>
  <c r="CR112" i="21" s="1"/>
  <c r="CV112" i="21"/>
  <c r="CX112" i="21" s="1"/>
  <c r="CY112" i="21"/>
  <c r="DL111" i="21"/>
  <c r="DK111" i="21"/>
  <c r="DM111" i="21"/>
  <c r="DN111" i="21"/>
  <c r="DO111" i="21" s="1"/>
  <c r="CU111" i="21"/>
  <c r="CW111" i="21" s="1"/>
  <c r="CN111" i="21"/>
  <c r="CQ111" i="21"/>
  <c r="CP111" i="21"/>
  <c r="CO111" i="21"/>
  <c r="CR111" i="21" s="1"/>
  <c r="CS111" i="21" s="1"/>
  <c r="CV111" i="21"/>
  <c r="CX111" i="21"/>
  <c r="DL110" i="21"/>
  <c r="DK110" i="21"/>
  <c r="DN110" i="21"/>
  <c r="DO110" i="21"/>
  <c r="CU110" i="21"/>
  <c r="CW110" i="21"/>
  <c r="CN110" i="21"/>
  <c r="CQ110" i="21"/>
  <c r="CP110" i="21"/>
  <c r="CO110" i="21"/>
  <c r="CR110" i="21"/>
  <c r="CV110" i="21"/>
  <c r="CX110" i="21" s="1"/>
  <c r="CY110" i="21" s="1"/>
  <c r="DL109" i="21"/>
  <c r="DK109" i="21"/>
  <c r="DM109" i="21" s="1"/>
  <c r="DN109" i="21"/>
  <c r="DO109" i="21"/>
  <c r="CU109" i="21"/>
  <c r="CW109" i="21" s="1"/>
  <c r="CN109" i="21"/>
  <c r="CQ109" i="21" s="1"/>
  <c r="CP109" i="21"/>
  <c r="CO109" i="21"/>
  <c r="CR109" i="21" s="1"/>
  <c r="CV109" i="21"/>
  <c r="CX109" i="21" s="1"/>
  <c r="CY109" i="21" s="1"/>
  <c r="DL108" i="21"/>
  <c r="DM108" i="21" s="1"/>
  <c r="DK108" i="21"/>
  <c r="DN108" i="21"/>
  <c r="DO108" i="21" s="1"/>
  <c r="CU108" i="21"/>
  <c r="CW108" i="21" s="1"/>
  <c r="CN108" i="21"/>
  <c r="CQ108" i="21"/>
  <c r="CP108" i="21"/>
  <c r="CO108" i="21"/>
  <c r="CR108" i="21"/>
  <c r="CV108" i="21"/>
  <c r="CX108" i="21"/>
  <c r="CY108" i="21" s="1"/>
  <c r="DL107" i="21"/>
  <c r="DK107" i="21"/>
  <c r="DM107" i="21" s="1"/>
  <c r="DN107" i="21"/>
  <c r="DO107" i="21" s="1"/>
  <c r="CU107" i="21"/>
  <c r="CW107" i="21"/>
  <c r="CN107" i="21"/>
  <c r="CQ107" i="21" s="1"/>
  <c r="CP107" i="21"/>
  <c r="CO107" i="21"/>
  <c r="CR107" i="21"/>
  <c r="CV107" i="21"/>
  <c r="CX107" i="21" s="1"/>
  <c r="CY107" i="21" s="1"/>
  <c r="DL106" i="21"/>
  <c r="DM106" i="21" s="1"/>
  <c r="DK106" i="21"/>
  <c r="DN106" i="21"/>
  <c r="DO106" i="21"/>
  <c r="CU106" i="21"/>
  <c r="CW106" i="21" s="1"/>
  <c r="CN106" i="21"/>
  <c r="CQ106" i="21" s="1"/>
  <c r="CS106" i="21" s="1"/>
  <c r="CP106" i="21"/>
  <c r="CO106" i="21"/>
  <c r="CR106" i="21" s="1"/>
  <c r="CV106" i="21"/>
  <c r="CX106" i="21" s="1"/>
  <c r="CY106" i="21" s="1"/>
  <c r="DL105" i="21"/>
  <c r="DK105" i="21"/>
  <c r="DN105" i="21"/>
  <c r="DO105" i="21" s="1"/>
  <c r="CU105" i="21"/>
  <c r="CW105" i="21"/>
  <c r="CN105" i="21"/>
  <c r="CQ105" i="21"/>
  <c r="CP105" i="21"/>
  <c r="CO105" i="21"/>
  <c r="CR105" i="21"/>
  <c r="CV105" i="21"/>
  <c r="CX105" i="21"/>
  <c r="CY105" i="21"/>
  <c r="DL104" i="21"/>
  <c r="DK104" i="21"/>
  <c r="DM104" i="21" s="1"/>
  <c r="DN104" i="21"/>
  <c r="DO104" i="21"/>
  <c r="CU104" i="21"/>
  <c r="CW104" i="21"/>
  <c r="CN104" i="21"/>
  <c r="CQ104" i="21" s="1"/>
  <c r="CO104" i="21"/>
  <c r="CR104" i="21" s="1"/>
  <c r="CP104" i="21"/>
  <c r="CV104" i="21"/>
  <c r="CX104" i="21" s="1"/>
  <c r="CY104" i="21" s="1"/>
  <c r="DL103" i="21"/>
  <c r="DK103" i="21"/>
  <c r="DM103" i="21" s="1"/>
  <c r="DN103" i="21"/>
  <c r="DO103" i="21"/>
  <c r="CU103" i="21"/>
  <c r="CW103" i="21" s="1"/>
  <c r="CN103" i="21"/>
  <c r="CQ103" i="21" s="1"/>
  <c r="CO103" i="21"/>
  <c r="CR103" i="21"/>
  <c r="CP103" i="21"/>
  <c r="CV103" i="21"/>
  <c r="CX103" i="21"/>
  <c r="DL102" i="21"/>
  <c r="DM102" i="21" s="1"/>
  <c r="DK102" i="21"/>
  <c r="DN102" i="21"/>
  <c r="DO102" i="21"/>
  <c r="CU102" i="21"/>
  <c r="CW102" i="21" s="1"/>
  <c r="CN102" i="21"/>
  <c r="CQ102" i="21"/>
  <c r="CS102" i="21" s="1"/>
  <c r="CT102" i="21" s="1"/>
  <c r="CO102" i="21"/>
  <c r="CR102" i="21"/>
  <c r="CP102" i="21"/>
  <c r="CV102" i="21"/>
  <c r="CX102" i="21"/>
  <c r="DL101" i="21"/>
  <c r="DK101" i="21"/>
  <c r="DM101" i="21"/>
  <c r="DN101" i="21"/>
  <c r="DO101" i="21" s="1"/>
  <c r="CU101" i="21"/>
  <c r="CW101" i="21" s="1"/>
  <c r="CY101" i="21" s="1"/>
  <c r="CN101" i="21"/>
  <c r="CQ101" i="21"/>
  <c r="CS101" i="21" s="1"/>
  <c r="CT101" i="21" s="1"/>
  <c r="CO101" i="21"/>
  <c r="CR101" i="21"/>
  <c r="CP101" i="21"/>
  <c r="CV101" i="21"/>
  <c r="CX101" i="21"/>
  <c r="DL100" i="21"/>
  <c r="DK100" i="21"/>
  <c r="DM100" i="21"/>
  <c r="DN100" i="21"/>
  <c r="DO100" i="21" s="1"/>
  <c r="CU100" i="21"/>
  <c r="CW100" i="21"/>
  <c r="CN100" i="21"/>
  <c r="CQ100" i="21"/>
  <c r="CS100" i="21" s="1"/>
  <c r="CT100" i="21" s="1"/>
  <c r="CO100" i="21"/>
  <c r="CR100" i="21"/>
  <c r="CP100" i="21"/>
  <c r="CV100" i="21"/>
  <c r="CX100" i="21" s="1"/>
  <c r="CY100" i="21"/>
  <c r="DL99" i="21"/>
  <c r="DK99" i="21"/>
  <c r="DN99" i="21"/>
  <c r="DO99" i="21" s="1"/>
  <c r="CU99" i="21"/>
  <c r="CW99" i="21"/>
  <c r="CN99" i="21"/>
  <c r="CQ99" i="21"/>
  <c r="CO99" i="21"/>
  <c r="CR99" i="21" s="1"/>
  <c r="CS99" i="21"/>
  <c r="CP99" i="21"/>
  <c r="CT99" i="21"/>
  <c r="CZ99" i="21" s="1"/>
  <c r="DA99" i="21" s="1"/>
  <c r="N99" i="21" s="1"/>
  <c r="DB99" i="21" s="1"/>
  <c r="CV99" i="21"/>
  <c r="CX99" i="21" s="1"/>
  <c r="CY99" i="21"/>
  <c r="DL98" i="21"/>
  <c r="DK98" i="21"/>
  <c r="DM98" i="21" s="1"/>
  <c r="DN98" i="21"/>
  <c r="DO98" i="21"/>
  <c r="CU98" i="21"/>
  <c r="CW98" i="21"/>
  <c r="CN98" i="21"/>
  <c r="CQ98" i="21"/>
  <c r="CO98" i="21"/>
  <c r="CR98" i="21" s="1"/>
  <c r="CS98" i="21"/>
  <c r="CT98" i="21" s="1"/>
  <c r="CP98" i="21"/>
  <c r="CV98" i="21"/>
  <c r="CX98" i="21" s="1"/>
  <c r="CY98" i="21" s="1"/>
  <c r="CZ98" i="21" s="1"/>
  <c r="DA98" i="21" s="1"/>
  <c r="N98" i="21" s="1"/>
  <c r="DB98" i="21" s="1"/>
  <c r="DL97" i="21"/>
  <c r="DK97" i="21"/>
  <c r="DM97" i="21" s="1"/>
  <c r="DN97" i="21"/>
  <c r="DO97" i="21"/>
  <c r="CU97" i="21"/>
  <c r="CW97" i="21"/>
  <c r="CN97" i="21"/>
  <c r="CQ97" i="21" s="1"/>
  <c r="CS97" i="21" s="1"/>
  <c r="CT97" i="21" s="1"/>
  <c r="CO97" i="21"/>
  <c r="CR97" i="21" s="1"/>
  <c r="CP97" i="21"/>
  <c r="CV97" i="21"/>
  <c r="CX97" i="21"/>
  <c r="CY97" i="21" s="1"/>
  <c r="CZ97" i="21" s="1"/>
  <c r="DA97" i="21" s="1"/>
  <c r="N97" i="21" s="1"/>
  <c r="DB97" i="21" s="1"/>
  <c r="DL96" i="21"/>
  <c r="DK96" i="21"/>
  <c r="DM96" i="21"/>
  <c r="DN96" i="21"/>
  <c r="DO96" i="21"/>
  <c r="CU96" i="21"/>
  <c r="CW96" i="21"/>
  <c r="CN96" i="21"/>
  <c r="CQ96" i="21" s="1"/>
  <c r="CO96" i="21"/>
  <c r="CR96" i="21" s="1"/>
  <c r="CP96" i="21"/>
  <c r="CV96" i="21"/>
  <c r="CX96" i="21" s="1"/>
  <c r="CY96" i="21" s="1"/>
  <c r="DL95" i="21"/>
  <c r="DK95" i="21"/>
  <c r="DM95" i="21" s="1"/>
  <c r="DN95" i="21"/>
  <c r="DO95" i="21"/>
  <c r="CU95" i="21"/>
  <c r="CW95" i="21" s="1"/>
  <c r="CN95" i="21"/>
  <c r="CQ95" i="21" s="1"/>
  <c r="CS95" i="21" s="1"/>
  <c r="CO95" i="21"/>
  <c r="CR95" i="21"/>
  <c r="CP95" i="21"/>
  <c r="CT95" i="21"/>
  <c r="CV95" i="21"/>
  <c r="CX95" i="21"/>
  <c r="CY95" i="21"/>
  <c r="CZ95" i="21" s="1"/>
  <c r="DA95" i="21" s="1"/>
  <c r="N95" i="21" s="1"/>
  <c r="DB95" i="21" s="1"/>
  <c r="DL94" i="21"/>
  <c r="DK94" i="21"/>
  <c r="DM94" i="21"/>
  <c r="DN94" i="21"/>
  <c r="DO94" i="21"/>
  <c r="CU94" i="21"/>
  <c r="CW94" i="21" s="1"/>
  <c r="CN94" i="21"/>
  <c r="CQ94" i="21"/>
  <c r="CO94" i="21"/>
  <c r="CR94" i="21"/>
  <c r="CP94" i="21"/>
  <c r="CV94" i="21"/>
  <c r="CX94" i="21"/>
  <c r="CY94" i="21"/>
  <c r="DL93" i="21"/>
  <c r="DM93" i="21" s="1"/>
  <c r="DK93" i="21"/>
  <c r="DN93" i="21"/>
  <c r="DO93" i="21" s="1"/>
  <c r="CU93" i="21"/>
  <c r="CW93" i="21" s="1"/>
  <c r="CN93" i="21"/>
  <c r="CQ93" i="21" s="1"/>
  <c r="CS93" i="21" s="1"/>
  <c r="CT93" i="21" s="1"/>
  <c r="CO93" i="21"/>
  <c r="CR93" i="21"/>
  <c r="CP93" i="21"/>
  <c r="CV93" i="21"/>
  <c r="CX93" i="21"/>
  <c r="DL92" i="21"/>
  <c r="DK92" i="21"/>
  <c r="DM92" i="21" s="1"/>
  <c r="DN92" i="21"/>
  <c r="DO92" i="21" s="1"/>
  <c r="CU92" i="21"/>
  <c r="CW92" i="21"/>
  <c r="CN92" i="21"/>
  <c r="CQ92" i="21" s="1"/>
  <c r="CS92" i="21" s="1"/>
  <c r="CT92" i="21" s="1"/>
  <c r="CO92" i="21"/>
  <c r="CR92" i="21"/>
  <c r="CP92" i="21"/>
  <c r="CV92" i="21"/>
  <c r="CX92" i="21"/>
  <c r="CY92" i="21" s="1"/>
  <c r="DL91" i="21"/>
  <c r="DM91" i="21" s="1"/>
  <c r="DK91" i="21"/>
  <c r="DN91" i="21"/>
  <c r="DO91" i="21" s="1"/>
  <c r="CU91" i="21"/>
  <c r="CW91" i="21"/>
  <c r="CN91" i="21"/>
  <c r="CQ91" i="21"/>
  <c r="CS91" i="21" s="1"/>
  <c r="CT91" i="21" s="1"/>
  <c r="CO91" i="21"/>
  <c r="CR91" i="21"/>
  <c r="CP91" i="21"/>
  <c r="CV91" i="21"/>
  <c r="CX91" i="21" s="1"/>
  <c r="CY91" i="21" s="1"/>
  <c r="CZ91" i="21" s="1"/>
  <c r="DA91" i="21" s="1"/>
  <c r="N91" i="21" s="1"/>
  <c r="DB91" i="21" s="1"/>
  <c r="DL90" i="21"/>
  <c r="DK90" i="21"/>
  <c r="DN90" i="21"/>
  <c r="DO90" i="21" s="1"/>
  <c r="CU90" i="21"/>
  <c r="CW90" i="21" s="1"/>
  <c r="CN90" i="21"/>
  <c r="CQ90" i="21"/>
  <c r="CS90" i="21" s="1"/>
  <c r="CT90" i="21" s="1"/>
  <c r="CO90" i="21"/>
  <c r="CR90" i="21" s="1"/>
  <c r="CP90" i="21"/>
  <c r="CV90" i="21"/>
  <c r="CX90" i="21" s="1"/>
  <c r="DL89" i="21"/>
  <c r="DK89" i="21"/>
  <c r="DM89" i="21"/>
  <c r="DN89" i="21"/>
  <c r="DO89" i="21"/>
  <c r="CU89" i="21"/>
  <c r="CW89" i="21"/>
  <c r="CN89" i="21"/>
  <c r="CQ89" i="21"/>
  <c r="CS89" i="21" s="1"/>
  <c r="CT89" i="21" s="1"/>
  <c r="CO89" i="21"/>
  <c r="CR89" i="21"/>
  <c r="CP89" i="21"/>
  <c r="CV89" i="21"/>
  <c r="CX89" i="21" s="1"/>
  <c r="CY89" i="21" s="1"/>
  <c r="DL88" i="21"/>
  <c r="DK88" i="21"/>
  <c r="DM88" i="21" s="1"/>
  <c r="DN88" i="21"/>
  <c r="DO88" i="21"/>
  <c r="CU88" i="21"/>
  <c r="CW88" i="21"/>
  <c r="CN88" i="21"/>
  <c r="CQ88" i="21" s="1"/>
  <c r="CO88" i="21"/>
  <c r="CR88" i="21" s="1"/>
  <c r="CS88" i="21" s="1"/>
  <c r="CT88" i="21" s="1"/>
  <c r="CP88" i="21"/>
  <c r="CV88" i="21"/>
  <c r="CX88" i="21"/>
  <c r="CY88" i="21" s="1"/>
  <c r="DL87" i="21"/>
  <c r="DK87" i="21"/>
  <c r="DM87" i="21" s="1"/>
  <c r="DN87" i="21"/>
  <c r="DO87" i="21"/>
  <c r="CU87" i="21"/>
  <c r="CW87" i="21" s="1"/>
  <c r="CN87" i="21"/>
  <c r="CQ87" i="21" s="1"/>
  <c r="CS87" i="21" s="1"/>
  <c r="CO87" i="21"/>
  <c r="CR87" i="21" s="1"/>
  <c r="CP87" i="21"/>
  <c r="CV87" i="21"/>
  <c r="CX87" i="21" s="1"/>
  <c r="DL86" i="21"/>
  <c r="DM86" i="21" s="1"/>
  <c r="DK86" i="21"/>
  <c r="DN86" i="21"/>
  <c r="DO86" i="21" s="1"/>
  <c r="CU86" i="21"/>
  <c r="CW86" i="21" s="1"/>
  <c r="CN86" i="21"/>
  <c r="CQ86" i="21" s="1"/>
  <c r="CS86" i="21" s="1"/>
  <c r="CT86" i="21" s="1"/>
  <c r="CO86" i="21"/>
  <c r="CR86" i="21" s="1"/>
  <c r="CP86" i="21"/>
  <c r="CV86" i="21"/>
  <c r="CX86" i="21"/>
  <c r="CY86" i="21" s="1"/>
  <c r="CZ86" i="21" s="1"/>
  <c r="DA86" i="21" s="1"/>
  <c r="N86" i="21" s="1"/>
  <c r="DB86" i="21" s="1"/>
  <c r="DL85" i="21"/>
  <c r="DK85" i="21"/>
  <c r="DM85" i="21"/>
  <c r="DN85" i="21"/>
  <c r="DO85" i="21"/>
  <c r="CU85" i="21"/>
  <c r="CW85" i="21"/>
  <c r="CN85" i="21"/>
  <c r="CQ85" i="21" s="1"/>
  <c r="CS85" i="21" s="1"/>
  <c r="CO85" i="21"/>
  <c r="CR85" i="21"/>
  <c r="CP85" i="21"/>
  <c r="CV85" i="21"/>
  <c r="CX85" i="21" s="1"/>
  <c r="CY85" i="21" s="1"/>
  <c r="DL84" i="21"/>
  <c r="DM84" i="21" s="1"/>
  <c r="DK84" i="21"/>
  <c r="DN84" i="21"/>
  <c r="DO84" i="21" s="1"/>
  <c r="CU84" i="21"/>
  <c r="CW84" i="21" s="1"/>
  <c r="CN84" i="21"/>
  <c r="CQ84" i="21" s="1"/>
  <c r="CO84" i="21"/>
  <c r="CR84" i="21" s="1"/>
  <c r="CP84" i="21"/>
  <c r="CV84" i="21"/>
  <c r="CX84" i="21"/>
  <c r="CY84" i="21" s="1"/>
  <c r="DL83" i="21"/>
  <c r="DK83" i="21"/>
  <c r="DM83" i="21"/>
  <c r="DN83" i="21"/>
  <c r="DO83" i="21"/>
  <c r="CU83" i="21"/>
  <c r="CW83" i="21"/>
  <c r="CN83" i="21"/>
  <c r="CQ83" i="21" s="1"/>
  <c r="CS83" i="21" s="1"/>
  <c r="CT83" i="21" s="1"/>
  <c r="CO83" i="21"/>
  <c r="CR83" i="21"/>
  <c r="CP83" i="21"/>
  <c r="CV83" i="21"/>
  <c r="CX83" i="21" s="1"/>
  <c r="CY83" i="21" s="1"/>
  <c r="CZ83" i="21" s="1"/>
  <c r="DA83" i="21" s="1"/>
  <c r="N83" i="21" s="1"/>
  <c r="DB83" i="21" s="1"/>
  <c r="DL82" i="21"/>
  <c r="DK82" i="21"/>
  <c r="DM82" i="21" s="1"/>
  <c r="DN82" i="21"/>
  <c r="DO82" i="21" s="1"/>
  <c r="CU82" i="21"/>
  <c r="CW82" i="21" s="1"/>
  <c r="CN82" i="21"/>
  <c r="CQ82" i="21" s="1"/>
  <c r="CS82" i="21" s="1"/>
  <c r="CT82" i="21" s="1"/>
  <c r="CO82" i="21"/>
  <c r="CR82" i="21" s="1"/>
  <c r="CP82" i="21"/>
  <c r="CV82" i="21"/>
  <c r="CX82" i="21"/>
  <c r="DL81" i="21"/>
  <c r="DK81" i="21"/>
  <c r="DM81" i="21"/>
  <c r="DN81" i="21"/>
  <c r="DO81" i="21"/>
  <c r="CU81" i="21"/>
  <c r="CW81" i="21" s="1"/>
  <c r="CN81" i="21"/>
  <c r="CQ81" i="21"/>
  <c r="CO81" i="21"/>
  <c r="CR81" i="21"/>
  <c r="CP81" i="21"/>
  <c r="CV81" i="21"/>
  <c r="CX81" i="21" s="1"/>
  <c r="DL80" i="21"/>
  <c r="DK80" i="21"/>
  <c r="DM80" i="21" s="1"/>
  <c r="DN80" i="21"/>
  <c r="DO80" i="21" s="1"/>
  <c r="CU80" i="21"/>
  <c r="CW80" i="21" s="1"/>
  <c r="CN80" i="21"/>
  <c r="CQ80" i="21" s="1"/>
  <c r="CO80" i="21"/>
  <c r="CR80" i="21" s="1"/>
  <c r="CP80" i="21"/>
  <c r="CV80" i="21"/>
  <c r="CX80" i="21"/>
  <c r="DL79" i="21"/>
  <c r="DM79" i="21" s="1"/>
  <c r="DK79" i="21"/>
  <c r="DN79" i="21"/>
  <c r="DO79" i="21" s="1"/>
  <c r="CU79" i="21"/>
  <c r="CW79" i="21"/>
  <c r="CN79" i="21"/>
  <c r="CQ79" i="21"/>
  <c r="CS79" i="21" s="1"/>
  <c r="CT79" i="21" s="1"/>
  <c r="CO79" i="21"/>
  <c r="CR79" i="21"/>
  <c r="CP79" i="21"/>
  <c r="CV79" i="21"/>
  <c r="CX79" i="21" s="1"/>
  <c r="CY79" i="21"/>
  <c r="DL78" i="21"/>
  <c r="DK78" i="21"/>
  <c r="DM78" i="21" s="1"/>
  <c r="DN78" i="21"/>
  <c r="DO78" i="21" s="1"/>
  <c r="CU78" i="21"/>
  <c r="CW78" i="21" s="1"/>
  <c r="CN78" i="21"/>
  <c r="CQ78" i="21" s="1"/>
  <c r="CO78" i="21"/>
  <c r="CR78" i="21" s="1"/>
  <c r="CS78" i="21" s="1"/>
  <c r="CT78" i="21" s="1"/>
  <c r="CP78" i="21"/>
  <c r="CV78" i="21"/>
  <c r="CX78" i="21" s="1"/>
  <c r="DL77" i="21"/>
  <c r="DK77" i="21"/>
  <c r="DM77" i="21" s="1"/>
  <c r="DN77" i="21"/>
  <c r="DO77" i="21" s="1"/>
  <c r="CU77" i="21"/>
  <c r="CW77" i="21" s="1"/>
  <c r="CY77" i="21" s="1"/>
  <c r="CN77" i="21"/>
  <c r="CQ77" i="21" s="1"/>
  <c r="CS77" i="21" s="1"/>
  <c r="CT77" i="21" s="1"/>
  <c r="CO77" i="21"/>
  <c r="CR77" i="21" s="1"/>
  <c r="CP77" i="21"/>
  <c r="CV77" i="21"/>
  <c r="CX77" i="21"/>
  <c r="DL76" i="21"/>
  <c r="DK76" i="21"/>
  <c r="DM76" i="21" s="1"/>
  <c r="DN76" i="21"/>
  <c r="DO76" i="21" s="1"/>
  <c r="CU76" i="21"/>
  <c r="CW76" i="21" s="1"/>
  <c r="CN76" i="21"/>
  <c r="CQ76" i="21" s="1"/>
  <c r="CO76" i="21"/>
  <c r="CR76" i="21" s="1"/>
  <c r="CP76" i="21"/>
  <c r="CV76" i="21"/>
  <c r="CX76" i="21"/>
  <c r="CY76" i="21" s="1"/>
  <c r="DL75" i="21"/>
  <c r="DK75" i="21"/>
  <c r="DM75" i="21"/>
  <c r="DN75" i="21"/>
  <c r="DO75" i="21"/>
  <c r="CU75" i="21"/>
  <c r="CW75" i="21"/>
  <c r="CN75" i="21"/>
  <c r="CQ75" i="21" s="1"/>
  <c r="CS75" i="21" s="1"/>
  <c r="CT75" i="21" s="1"/>
  <c r="CO75" i="21"/>
  <c r="CR75" i="21"/>
  <c r="CP75" i="21"/>
  <c r="CV75" i="21"/>
  <c r="CX75" i="21" s="1"/>
  <c r="CY75" i="21" s="1"/>
  <c r="DL74" i="21"/>
  <c r="DK74" i="21"/>
  <c r="DM74" i="21"/>
  <c r="DN74" i="21"/>
  <c r="DO74" i="21"/>
  <c r="CU74" i="21"/>
  <c r="CW74" i="21"/>
  <c r="CN74" i="21"/>
  <c r="CQ74" i="21" s="1"/>
  <c r="CS74" i="21" s="1"/>
  <c r="CO74" i="21"/>
  <c r="CR74" i="21"/>
  <c r="CP74" i="21"/>
  <c r="CV74" i="21"/>
  <c r="CX74" i="21" s="1"/>
  <c r="CY74" i="21" s="1"/>
  <c r="DL73" i="21"/>
  <c r="DK73" i="21"/>
  <c r="DM73" i="21" s="1"/>
  <c r="DN73" i="21"/>
  <c r="DO73" i="21" s="1"/>
  <c r="CU73" i="21"/>
  <c r="CW73" i="21" s="1"/>
  <c r="CN73" i="21"/>
  <c r="CQ73" i="21" s="1"/>
  <c r="CO73" i="21"/>
  <c r="CR73" i="21" s="1"/>
  <c r="CP73" i="21"/>
  <c r="CV73" i="21"/>
  <c r="CX73" i="21"/>
  <c r="CY73" i="21" s="1"/>
  <c r="DL72" i="21"/>
  <c r="DK72" i="21"/>
  <c r="DM72" i="21" s="1"/>
  <c r="DN72" i="21"/>
  <c r="DO72" i="21" s="1"/>
  <c r="CU72" i="21"/>
  <c r="CW72" i="21" s="1"/>
  <c r="CN72" i="21"/>
  <c r="CQ72" i="21" s="1"/>
  <c r="CS72" i="21" s="1"/>
  <c r="CT72" i="21" s="1"/>
  <c r="CO72" i="21"/>
  <c r="CR72" i="21" s="1"/>
  <c r="CP72" i="21"/>
  <c r="CV72" i="21"/>
  <c r="CX72" i="21"/>
  <c r="CY72" i="21" s="1"/>
  <c r="DL71" i="21"/>
  <c r="DK71" i="21"/>
  <c r="DM71" i="21"/>
  <c r="DN71" i="21"/>
  <c r="DO71" i="21"/>
  <c r="CU71" i="21"/>
  <c r="CW71" i="21" s="1"/>
  <c r="CN71" i="21"/>
  <c r="CQ71" i="21"/>
  <c r="CO71" i="21"/>
  <c r="CR71" i="21"/>
  <c r="CP71" i="21"/>
  <c r="CV71" i="21"/>
  <c r="CX71" i="21" s="1"/>
  <c r="CY71" i="21" s="1"/>
  <c r="DL70" i="21"/>
  <c r="DK70" i="21"/>
  <c r="DM70" i="21"/>
  <c r="DN70" i="21"/>
  <c r="DO70" i="21"/>
  <c r="CU70" i="21"/>
  <c r="CW70" i="21" s="1"/>
  <c r="CN70" i="21"/>
  <c r="CQ70" i="21"/>
  <c r="CS70" i="21" s="1"/>
  <c r="CT70" i="21" s="1"/>
  <c r="CO70" i="21"/>
  <c r="CR70" i="21"/>
  <c r="CP70" i="21"/>
  <c r="CV70" i="21"/>
  <c r="CX70" i="21" s="1"/>
  <c r="DL69" i="21"/>
  <c r="DK69" i="21"/>
  <c r="DM69" i="21" s="1"/>
  <c r="DN69" i="21"/>
  <c r="DO69" i="21" s="1"/>
  <c r="CU69" i="21"/>
  <c r="CW69" i="21" s="1"/>
  <c r="CY69" i="21" s="1"/>
  <c r="CN69" i="21"/>
  <c r="CQ69" i="21" s="1"/>
  <c r="CO69" i="21"/>
  <c r="CR69" i="21" s="1"/>
  <c r="CP69" i="21"/>
  <c r="CV69" i="21"/>
  <c r="CX69" i="21"/>
  <c r="DL68" i="21"/>
  <c r="DK68" i="21"/>
  <c r="DM68" i="21" s="1"/>
  <c r="DN68" i="21"/>
  <c r="DO68" i="21" s="1"/>
  <c r="CU68" i="21"/>
  <c r="CW68" i="21" s="1"/>
  <c r="CN68" i="21"/>
  <c r="CQ68" i="21" s="1"/>
  <c r="CO68" i="21"/>
  <c r="CR68" i="21" s="1"/>
  <c r="CP68" i="21"/>
  <c r="CV68" i="21"/>
  <c r="CX68" i="21"/>
  <c r="DL67" i="21"/>
  <c r="DM67" i="21" s="1"/>
  <c r="DK67" i="21"/>
  <c r="DN67" i="21"/>
  <c r="DO67" i="21" s="1"/>
  <c r="CU67" i="21"/>
  <c r="CW67" i="21"/>
  <c r="CN67" i="21"/>
  <c r="CQ67" i="21"/>
  <c r="CS67" i="21" s="1"/>
  <c r="CT67" i="21" s="1"/>
  <c r="CO67" i="21"/>
  <c r="CR67" i="21"/>
  <c r="CP67" i="21"/>
  <c r="CD67" i="21"/>
  <c r="CV67" i="21"/>
  <c r="CX67" i="21"/>
  <c r="DL66" i="21"/>
  <c r="DK66" i="21"/>
  <c r="DM66" i="21" s="1"/>
  <c r="DN66" i="21"/>
  <c r="DO66" i="21" s="1"/>
  <c r="CU66" i="21"/>
  <c r="CW66" i="21" s="1"/>
  <c r="CN66" i="21"/>
  <c r="CQ66" i="21" s="1"/>
  <c r="CS66" i="21" s="1"/>
  <c r="CT66" i="21" s="1"/>
  <c r="CO66" i="21"/>
  <c r="CR66" i="21" s="1"/>
  <c r="CP66" i="21"/>
  <c r="CD66" i="21"/>
  <c r="CV66" i="21"/>
  <c r="CX66" i="21" s="1"/>
  <c r="DL65" i="21"/>
  <c r="DK65" i="21"/>
  <c r="DM65" i="21" s="1"/>
  <c r="DN65" i="21"/>
  <c r="DO65" i="21" s="1"/>
  <c r="CU65" i="21"/>
  <c r="CW65" i="21" s="1"/>
  <c r="CN65" i="21"/>
  <c r="CQ65" i="21" s="1"/>
  <c r="CO65" i="21"/>
  <c r="CR65" i="21" s="1"/>
  <c r="CP65" i="21"/>
  <c r="CD65" i="21"/>
  <c r="CV65" i="21"/>
  <c r="CX65" i="21" s="1"/>
  <c r="CY65" i="21" s="1"/>
  <c r="DL64" i="21"/>
  <c r="DM64" i="21" s="1"/>
  <c r="DK64" i="21"/>
  <c r="DN64" i="21"/>
  <c r="DO64" i="21" s="1"/>
  <c r="CU64" i="21"/>
  <c r="CW64" i="21"/>
  <c r="CN64" i="21"/>
  <c r="CQ64" i="21"/>
  <c r="CS64" i="21" s="1"/>
  <c r="CT64" i="21" s="1"/>
  <c r="CO64" i="21"/>
  <c r="CR64" i="21"/>
  <c r="CP64" i="21"/>
  <c r="CD64" i="21"/>
  <c r="CV64" i="21"/>
  <c r="CX64" i="21"/>
  <c r="CY64" i="21" s="1"/>
  <c r="CZ64" i="21" s="1"/>
  <c r="DL63" i="21"/>
  <c r="DK63" i="21"/>
  <c r="DM63" i="21"/>
  <c r="DN63" i="21"/>
  <c r="DO63" i="21"/>
  <c r="CU63" i="21"/>
  <c r="CW63" i="21" s="1"/>
  <c r="CN63" i="21"/>
  <c r="CQ63" i="21"/>
  <c r="CS63" i="21" s="1"/>
  <c r="CT63" i="21" s="1"/>
  <c r="CO63" i="21"/>
  <c r="CR63" i="21"/>
  <c r="CP63" i="21"/>
  <c r="CD63" i="21"/>
  <c r="CV63" i="21"/>
  <c r="CX63" i="21"/>
  <c r="DL62" i="21"/>
  <c r="DK62" i="21"/>
  <c r="DM62" i="21" s="1"/>
  <c r="DN62" i="21"/>
  <c r="DO62" i="21" s="1"/>
  <c r="CU62" i="21"/>
  <c r="CW62" i="21" s="1"/>
  <c r="CN62" i="21"/>
  <c r="CQ62" i="21" s="1"/>
  <c r="CS62" i="21" s="1"/>
  <c r="CT62" i="21" s="1"/>
  <c r="CZ62" i="21" s="1"/>
  <c r="DA62" i="21" s="1"/>
  <c r="N62" i="21" s="1"/>
  <c r="DB62" i="21" s="1"/>
  <c r="CP62" i="21"/>
  <c r="CO62" i="21"/>
  <c r="CR62" i="21"/>
  <c r="CD62" i="21"/>
  <c r="CV62" i="21"/>
  <c r="CX62" i="21" s="1"/>
  <c r="CY62" i="21" s="1"/>
  <c r="DL61" i="21"/>
  <c r="DK61" i="21"/>
  <c r="DM61" i="21"/>
  <c r="DN61" i="21"/>
  <c r="DO61" i="21"/>
  <c r="CU61" i="21"/>
  <c r="CW61" i="21" s="1"/>
  <c r="CN61" i="21"/>
  <c r="CQ61" i="21"/>
  <c r="CP61" i="21"/>
  <c r="CO61" i="21"/>
  <c r="CR61" i="21" s="1"/>
  <c r="CS61" i="21" s="1"/>
  <c r="CD61" i="21"/>
  <c r="CV61" i="21"/>
  <c r="CX61" i="21" s="1"/>
  <c r="DL60" i="21"/>
  <c r="DK60" i="21"/>
  <c r="DM60" i="21" s="1"/>
  <c r="DN60" i="21"/>
  <c r="DO60" i="21" s="1"/>
  <c r="CU60" i="21"/>
  <c r="CW60" i="21" s="1"/>
  <c r="CN60" i="21"/>
  <c r="CQ60" i="21" s="1"/>
  <c r="CP60" i="21"/>
  <c r="CO60" i="21"/>
  <c r="CR60" i="21"/>
  <c r="CD60" i="21"/>
  <c r="CV60" i="21"/>
  <c r="CX60" i="21" s="1"/>
  <c r="CY60" i="21" s="1"/>
  <c r="DL59" i="21"/>
  <c r="DK59" i="21"/>
  <c r="DM59" i="21"/>
  <c r="DN59" i="21"/>
  <c r="DO59" i="21"/>
  <c r="CU59" i="21"/>
  <c r="CW59" i="21"/>
  <c r="CN59" i="21"/>
  <c r="CQ59" i="21" s="1"/>
  <c r="CP59" i="21"/>
  <c r="CO59" i="21"/>
  <c r="CR59" i="21" s="1"/>
  <c r="CD59" i="21"/>
  <c r="CV59" i="21"/>
  <c r="CX59" i="21"/>
  <c r="DL58" i="21"/>
  <c r="DK58" i="21"/>
  <c r="DM58" i="21" s="1"/>
  <c r="DN58" i="21"/>
  <c r="DO58" i="21" s="1"/>
  <c r="CU58" i="21"/>
  <c r="CW58" i="21" s="1"/>
  <c r="CN58" i="21"/>
  <c r="CQ58" i="21" s="1"/>
  <c r="CS58" i="21" s="1"/>
  <c r="CT58" i="21" s="1"/>
  <c r="CP58" i="21"/>
  <c r="CO58" i="21"/>
  <c r="CR58" i="21"/>
  <c r="CD58" i="21"/>
  <c r="CV58" i="21"/>
  <c r="CX58" i="21" s="1"/>
  <c r="DL57" i="21"/>
  <c r="DK57" i="21"/>
  <c r="DM57" i="21" s="1"/>
  <c r="DN57" i="21"/>
  <c r="DO57" i="21"/>
  <c r="CU57" i="21"/>
  <c r="CW57" i="21"/>
  <c r="CN57" i="21"/>
  <c r="CQ57" i="21"/>
  <c r="CP57" i="21"/>
  <c r="CO57" i="21"/>
  <c r="CR57" i="21" s="1"/>
  <c r="CS57" i="21" s="1"/>
  <c r="CD57" i="21"/>
  <c r="CV57" i="21"/>
  <c r="CX57" i="21"/>
  <c r="DL56" i="21"/>
  <c r="DK56" i="21"/>
  <c r="DM56" i="21" s="1"/>
  <c r="DN56" i="21"/>
  <c r="DO56" i="21" s="1"/>
  <c r="CU56" i="21"/>
  <c r="CW56" i="21" s="1"/>
  <c r="CN56" i="21"/>
  <c r="CQ56" i="21" s="1"/>
  <c r="CP56" i="21"/>
  <c r="CO56" i="21"/>
  <c r="CR56" i="21" s="1"/>
  <c r="CD56" i="21"/>
  <c r="CV56" i="21"/>
  <c r="CX56" i="21" s="1"/>
  <c r="CY56" i="21" s="1"/>
  <c r="CZ56" i="21" s="1"/>
  <c r="DA56" i="21" s="1"/>
  <c r="N56" i="21" s="1"/>
  <c r="DB56" i="21" s="1"/>
  <c r="DL55" i="21"/>
  <c r="DM55" i="21" s="1"/>
  <c r="DK55" i="21"/>
  <c r="DN55" i="21"/>
  <c r="DO55" i="21" s="1"/>
  <c r="CU55" i="21"/>
  <c r="CW55" i="21"/>
  <c r="CN55" i="21"/>
  <c r="CQ55" i="21"/>
  <c r="CP55" i="21"/>
  <c r="CO55" i="21"/>
  <c r="CR55" i="21" s="1"/>
  <c r="CD55" i="21"/>
  <c r="CV55" i="21"/>
  <c r="CX55" i="21"/>
  <c r="DL54" i="21"/>
  <c r="DK54" i="21"/>
  <c r="DM54" i="21" s="1"/>
  <c r="DN54" i="21"/>
  <c r="DO54" i="21" s="1"/>
  <c r="CU54" i="21"/>
  <c r="CW54" i="21" s="1"/>
  <c r="CN54" i="21"/>
  <c r="CQ54" i="21" s="1"/>
  <c r="CP54" i="21"/>
  <c r="CO54" i="21"/>
  <c r="CR54" i="21"/>
  <c r="CD54" i="21"/>
  <c r="CV54" i="21"/>
  <c r="CX54" i="21" s="1"/>
  <c r="DL53" i="21"/>
  <c r="DK53" i="21"/>
  <c r="DM53" i="21"/>
  <c r="DN53" i="21"/>
  <c r="DO53" i="21"/>
  <c r="CU53" i="21"/>
  <c r="CW53" i="21" s="1"/>
  <c r="CN53" i="21"/>
  <c r="CQ53" i="21"/>
  <c r="CP53" i="21"/>
  <c r="CO53" i="21"/>
  <c r="CR53" i="21" s="1"/>
  <c r="CS53" i="21" s="1"/>
  <c r="CT53" i="21" s="1"/>
  <c r="CD53" i="21"/>
  <c r="CV53" i="21"/>
  <c r="CX53" i="21"/>
  <c r="DL52" i="21"/>
  <c r="DK52" i="21"/>
  <c r="DM52" i="21" s="1"/>
  <c r="DN52" i="21"/>
  <c r="DO52" i="21" s="1"/>
  <c r="CU52" i="21"/>
  <c r="CW52" i="21" s="1"/>
  <c r="CN52" i="21"/>
  <c r="CQ52" i="21" s="1"/>
  <c r="CS52" i="21" s="1"/>
  <c r="CT52" i="21" s="1"/>
  <c r="CP52" i="21"/>
  <c r="CO52" i="21"/>
  <c r="CR52" i="21"/>
  <c r="CD52" i="21"/>
  <c r="CV52" i="21"/>
  <c r="CX52" i="21" s="1"/>
  <c r="CY52" i="21" s="1"/>
  <c r="DL51" i="21"/>
  <c r="DK51" i="21"/>
  <c r="DM51" i="21"/>
  <c r="DN51" i="21"/>
  <c r="DO51" i="21"/>
  <c r="CU51" i="21"/>
  <c r="CW51" i="21" s="1"/>
  <c r="CN51" i="21"/>
  <c r="CQ51" i="21"/>
  <c r="CP51" i="21"/>
  <c r="CO51" i="21"/>
  <c r="CR51" i="21" s="1"/>
  <c r="CS51" i="21" s="1"/>
  <c r="CV51" i="21"/>
  <c r="CX51" i="21" s="1"/>
  <c r="CY51" i="21" s="1"/>
  <c r="DL50" i="21"/>
  <c r="DK50" i="21"/>
  <c r="DM50" i="21"/>
  <c r="DN50" i="21"/>
  <c r="DO50" i="21"/>
  <c r="CU50" i="21"/>
  <c r="CW50" i="21"/>
  <c r="CN50" i="21"/>
  <c r="CQ50" i="21" s="1"/>
  <c r="CS50" i="21" s="1"/>
  <c r="CT50" i="21" s="1"/>
  <c r="CP50" i="21"/>
  <c r="CO50" i="21"/>
  <c r="CR50" i="21" s="1"/>
  <c r="CD50" i="21"/>
  <c r="CV50" i="21"/>
  <c r="CX50" i="21"/>
  <c r="CY50" i="21" s="1"/>
  <c r="DL49" i="21"/>
  <c r="DK49" i="21"/>
  <c r="DM49" i="21" s="1"/>
  <c r="DN49" i="21"/>
  <c r="DO49" i="21" s="1"/>
  <c r="CU49" i="21"/>
  <c r="CW49" i="21" s="1"/>
  <c r="CN49" i="21"/>
  <c r="CQ49" i="21" s="1"/>
  <c r="CS49" i="21" s="1"/>
  <c r="CP49" i="21"/>
  <c r="CO49" i="21"/>
  <c r="CR49" i="21"/>
  <c r="CD49" i="21"/>
  <c r="CV49" i="21"/>
  <c r="CX49" i="21" s="1"/>
  <c r="DL48" i="21"/>
  <c r="DK48" i="21"/>
  <c r="DM48" i="21" s="1"/>
  <c r="DN48" i="21"/>
  <c r="DO48" i="21"/>
  <c r="CU48" i="21"/>
  <c r="CW48" i="21"/>
  <c r="CN48" i="21"/>
  <c r="CQ48" i="21"/>
  <c r="CP48" i="21"/>
  <c r="CO48" i="21"/>
  <c r="CR48" i="21" s="1"/>
  <c r="CS48" i="21" s="1"/>
  <c r="CT48" i="21" s="1"/>
  <c r="CD48" i="21"/>
  <c r="CV48" i="21"/>
  <c r="CX48" i="21"/>
  <c r="DL47" i="21"/>
  <c r="DK47" i="21"/>
  <c r="DM47" i="21" s="1"/>
  <c r="DN47" i="21"/>
  <c r="DO47" i="21" s="1"/>
  <c r="CU47" i="21"/>
  <c r="CW47" i="21" s="1"/>
  <c r="CY47" i="21" s="1"/>
  <c r="CN47" i="21"/>
  <c r="CQ47" i="21" s="1"/>
  <c r="CP47" i="21"/>
  <c r="CO47" i="21"/>
  <c r="CR47" i="21" s="1"/>
  <c r="CD47" i="21"/>
  <c r="CV47" i="21"/>
  <c r="CX47" i="21" s="1"/>
  <c r="DL46" i="21"/>
  <c r="DM46" i="21" s="1"/>
  <c r="DK46" i="21"/>
  <c r="DN46" i="21"/>
  <c r="DO46" i="21" s="1"/>
  <c r="CU46" i="21"/>
  <c r="CW46" i="21"/>
  <c r="CN46" i="21"/>
  <c r="CQ46" i="21"/>
  <c r="CP46" i="21"/>
  <c r="CO46" i="21"/>
  <c r="CR46" i="21" s="1"/>
  <c r="CD46" i="21"/>
  <c r="CV46" i="21"/>
  <c r="CX46" i="21"/>
  <c r="CY46" i="21" s="1"/>
  <c r="DL45" i="21"/>
  <c r="DK45" i="21"/>
  <c r="DM45" i="21" s="1"/>
  <c r="DN45" i="21"/>
  <c r="DO45" i="21" s="1"/>
  <c r="CU45" i="21"/>
  <c r="CW45" i="21" s="1"/>
  <c r="CN45" i="21"/>
  <c r="CQ45" i="21" s="1"/>
  <c r="CP45" i="21"/>
  <c r="CO45" i="21"/>
  <c r="CR45" i="21"/>
  <c r="CD45" i="21"/>
  <c r="CV45" i="21"/>
  <c r="CX45" i="21" s="1"/>
  <c r="DL44" i="21"/>
  <c r="DK44" i="21"/>
  <c r="DM44" i="21"/>
  <c r="DN44" i="21"/>
  <c r="DO44" i="21"/>
  <c r="CU44" i="21"/>
  <c r="CW44" i="21" s="1"/>
  <c r="CN44" i="21"/>
  <c r="CQ44" i="21"/>
  <c r="CP44" i="21"/>
  <c r="CO44" i="21"/>
  <c r="CR44" i="21" s="1"/>
  <c r="CD44" i="21"/>
  <c r="CV44" i="21"/>
  <c r="CX44" i="21" s="1"/>
  <c r="DL43" i="21"/>
  <c r="DK43" i="21"/>
  <c r="DM43" i="21" s="1"/>
  <c r="DN43" i="21"/>
  <c r="DO43" i="21" s="1"/>
  <c r="CU43" i="21"/>
  <c r="CW43" i="21" s="1"/>
  <c r="CN43" i="21"/>
  <c r="CQ43" i="21" s="1"/>
  <c r="CS43" i="21" s="1"/>
  <c r="CP43" i="21"/>
  <c r="CO43" i="21"/>
  <c r="CR43" i="21"/>
  <c r="CD43" i="21"/>
  <c r="CV43" i="21"/>
  <c r="CX43" i="21" s="1"/>
  <c r="DL42" i="21"/>
  <c r="DK42" i="21"/>
  <c r="DM42" i="21"/>
  <c r="DN42" i="21"/>
  <c r="DO42" i="21"/>
  <c r="CU42" i="21"/>
  <c r="CW42" i="21"/>
  <c r="CN42" i="21"/>
  <c r="CQ42" i="21" s="1"/>
  <c r="CP42" i="21"/>
  <c r="CO42" i="21"/>
  <c r="CR42" i="21" s="1"/>
  <c r="CD42" i="21"/>
  <c r="CV42" i="21"/>
  <c r="CX42" i="21"/>
  <c r="CY42" i="21" s="1"/>
  <c r="DL41" i="21"/>
  <c r="DK41" i="21"/>
  <c r="DM41" i="21" s="1"/>
  <c r="DN41" i="21"/>
  <c r="DO41" i="21" s="1"/>
  <c r="CU41" i="21"/>
  <c r="CW41" i="21" s="1"/>
  <c r="CN41" i="21"/>
  <c r="CQ41" i="21" s="1"/>
  <c r="CS41" i="21" s="1"/>
  <c r="CT41" i="21" s="1"/>
  <c r="CP41" i="21"/>
  <c r="CO41" i="21"/>
  <c r="CR41" i="21"/>
  <c r="CD41" i="21"/>
  <c r="CV41" i="21"/>
  <c r="CX41" i="21" s="1"/>
  <c r="CY41" i="21" s="1"/>
  <c r="DL40" i="21"/>
  <c r="DK40" i="21"/>
  <c r="DM40" i="21" s="1"/>
  <c r="DN40" i="21"/>
  <c r="DO40" i="21"/>
  <c r="CU40" i="21"/>
  <c r="CW40" i="21"/>
  <c r="CN40" i="21"/>
  <c r="CQ40" i="21"/>
  <c r="CS40" i="21" s="1"/>
  <c r="CT40" i="21" s="1"/>
  <c r="CP40" i="21"/>
  <c r="CO40" i="21"/>
  <c r="CR40" i="21" s="1"/>
  <c r="CD40" i="21"/>
  <c r="CV40" i="21"/>
  <c r="CX40" i="21"/>
  <c r="DL39" i="21"/>
  <c r="DK39" i="21"/>
  <c r="DM39" i="21" s="1"/>
  <c r="DN39" i="21"/>
  <c r="DO39" i="21" s="1"/>
  <c r="CU39" i="21"/>
  <c r="CW39" i="21" s="1"/>
  <c r="CN39" i="21"/>
  <c r="CQ39" i="21" s="1"/>
  <c r="CP39" i="21"/>
  <c r="CO39" i="21"/>
  <c r="CR39" i="21" s="1"/>
  <c r="CD39" i="21"/>
  <c r="CV39" i="21"/>
  <c r="CX39" i="21" s="1"/>
  <c r="DL38" i="21"/>
  <c r="DK38" i="21"/>
  <c r="DM38" i="21"/>
  <c r="DN38" i="21"/>
  <c r="DO38" i="21" s="1"/>
  <c r="CU38" i="21"/>
  <c r="CW38" i="21"/>
  <c r="CN38" i="21"/>
  <c r="CQ38" i="21"/>
  <c r="CP38" i="21"/>
  <c r="CO38" i="21"/>
  <c r="CR38" i="21" s="1"/>
  <c r="CS38" i="21" s="1"/>
  <c r="CT38" i="21" s="1"/>
  <c r="CD38" i="21"/>
  <c r="CV38" i="21"/>
  <c r="CX38" i="21"/>
  <c r="CY38" i="21" s="1"/>
  <c r="DL37" i="21"/>
  <c r="DK37" i="21"/>
  <c r="DM37" i="21" s="1"/>
  <c r="DN37" i="21"/>
  <c r="DO37" i="21" s="1"/>
  <c r="CU37" i="21"/>
  <c r="CW37" i="21" s="1"/>
  <c r="CN37" i="21"/>
  <c r="CQ37" i="21" s="1"/>
  <c r="CS37" i="21" s="1"/>
  <c r="CT37" i="21" s="1"/>
  <c r="CP37" i="21"/>
  <c r="CO37" i="21"/>
  <c r="CR37" i="21"/>
  <c r="CD37" i="21"/>
  <c r="CV37" i="21"/>
  <c r="CX37" i="21" s="1"/>
  <c r="DL36" i="21"/>
  <c r="DK36" i="21"/>
  <c r="DM36" i="21"/>
  <c r="DN36" i="21"/>
  <c r="DO36" i="21"/>
  <c r="CU36" i="21"/>
  <c r="CW36" i="21" s="1"/>
  <c r="CN36" i="21"/>
  <c r="CQ36" i="21"/>
  <c r="CP36" i="21"/>
  <c r="CO36" i="21"/>
  <c r="CR36" i="21" s="1"/>
  <c r="CD36" i="21"/>
  <c r="CV36" i="21"/>
  <c r="CX36" i="21" s="1"/>
  <c r="DL35" i="21"/>
  <c r="DK35" i="21"/>
  <c r="DM35" i="21" s="1"/>
  <c r="DN35" i="21"/>
  <c r="DO35" i="21" s="1"/>
  <c r="CU35" i="21"/>
  <c r="CW35" i="21" s="1"/>
  <c r="CN35" i="21"/>
  <c r="CQ35" i="21" s="1"/>
  <c r="CP35" i="21"/>
  <c r="CO35" i="21"/>
  <c r="CR35" i="21"/>
  <c r="CD35" i="21"/>
  <c r="CV35" i="21"/>
  <c r="CX35" i="21" s="1"/>
  <c r="CY35" i="21" s="1"/>
  <c r="DL34" i="21"/>
  <c r="DK34" i="21"/>
  <c r="DM34" i="21"/>
  <c r="DN34" i="21"/>
  <c r="DO34" i="21"/>
  <c r="CU34" i="21"/>
  <c r="CW34" i="21"/>
  <c r="CN34" i="21"/>
  <c r="CQ34" i="21" s="1"/>
  <c r="CS34" i="21" s="1"/>
  <c r="CT34" i="21" s="1"/>
  <c r="CP34" i="21"/>
  <c r="CO34" i="21"/>
  <c r="CR34" i="21" s="1"/>
  <c r="CD34" i="21"/>
  <c r="CV34" i="21"/>
  <c r="CX34" i="21"/>
  <c r="CY34" i="21" s="1"/>
  <c r="DL33" i="21"/>
  <c r="DK33" i="21"/>
  <c r="DM33" i="21" s="1"/>
  <c r="DN33" i="21"/>
  <c r="DO33" i="21" s="1"/>
  <c r="CU33" i="21"/>
  <c r="CW33" i="21" s="1"/>
  <c r="CN33" i="21"/>
  <c r="CQ33" i="21" s="1"/>
  <c r="CP33" i="21"/>
  <c r="CO33" i="21"/>
  <c r="CR33" i="21"/>
  <c r="CD33" i="21"/>
  <c r="CV33" i="21"/>
  <c r="CX33" i="21" s="1"/>
  <c r="DL32" i="21"/>
  <c r="DK32" i="21"/>
  <c r="DN32" i="21"/>
  <c r="DO32" i="21"/>
  <c r="CU32" i="21"/>
  <c r="CW32" i="21"/>
  <c r="CY32" i="21" s="1"/>
  <c r="CN32" i="21"/>
  <c r="CQ32" i="21"/>
  <c r="CP32" i="21"/>
  <c r="CO32" i="21"/>
  <c r="CR32" i="21" s="1"/>
  <c r="CD32" i="21"/>
  <c r="CV32" i="21"/>
  <c r="CX32" i="21"/>
  <c r="DL31" i="21"/>
  <c r="DK31" i="21"/>
  <c r="DM31" i="21" s="1"/>
  <c r="DN31" i="21"/>
  <c r="DO31" i="21" s="1"/>
  <c r="CU31" i="21"/>
  <c r="CW31" i="21" s="1"/>
  <c r="CN31" i="21"/>
  <c r="CQ31" i="21" s="1"/>
  <c r="CP31" i="21"/>
  <c r="CO31" i="21"/>
  <c r="CR31" i="21" s="1"/>
  <c r="CD31" i="21"/>
  <c r="CV31" i="21"/>
  <c r="CX31" i="21" s="1"/>
  <c r="CY31" i="21" s="1"/>
  <c r="DL30" i="21"/>
  <c r="DK30" i="21"/>
  <c r="DM30" i="21"/>
  <c r="DN30" i="21"/>
  <c r="DO30" i="21" s="1"/>
  <c r="CU30" i="21"/>
  <c r="CW30" i="21"/>
  <c r="CN30" i="21"/>
  <c r="CQ30" i="21"/>
  <c r="CS30" i="21" s="1"/>
  <c r="CT30" i="21" s="1"/>
  <c r="CP30" i="21"/>
  <c r="CO30" i="21"/>
  <c r="CR30" i="21" s="1"/>
  <c r="CD30" i="21"/>
  <c r="CV30" i="21"/>
  <c r="CX30" i="21"/>
  <c r="CY30" i="21" s="1"/>
  <c r="DL29" i="21"/>
  <c r="DK29" i="21"/>
  <c r="DM29" i="21" s="1"/>
  <c r="DN29" i="21"/>
  <c r="DO29" i="21" s="1"/>
  <c r="CU29" i="21"/>
  <c r="CW29" i="21" s="1"/>
  <c r="CN29" i="21"/>
  <c r="CQ29" i="21" s="1"/>
  <c r="CP29" i="21"/>
  <c r="CO29" i="21"/>
  <c r="CR29" i="21"/>
  <c r="CD29" i="21"/>
  <c r="CV29" i="21"/>
  <c r="CX29" i="21" s="1"/>
  <c r="DL28" i="21"/>
  <c r="DM28" i="21" s="1"/>
  <c r="DK28" i="21"/>
  <c r="DN28" i="21"/>
  <c r="DO28" i="21"/>
  <c r="CU28" i="21"/>
  <c r="CW28" i="21" s="1"/>
  <c r="CN28" i="21"/>
  <c r="CQ28" i="21"/>
  <c r="CP28" i="21"/>
  <c r="CO28" i="21"/>
  <c r="CR28" i="21" s="1"/>
  <c r="CD28" i="21"/>
  <c r="CV28" i="21"/>
  <c r="CX28" i="21" s="1"/>
  <c r="CY28" i="21" s="1"/>
  <c r="DL27" i="21"/>
  <c r="DK27" i="21"/>
  <c r="DM27" i="21" s="1"/>
  <c r="DN27" i="21"/>
  <c r="DO27" i="21" s="1"/>
  <c r="CU27" i="21"/>
  <c r="CW27" i="21" s="1"/>
  <c r="CN27" i="21"/>
  <c r="CQ27" i="21" s="1"/>
  <c r="CS27" i="21" s="1"/>
  <c r="CT27" i="21" s="1"/>
  <c r="CP27" i="21"/>
  <c r="CO27" i="21"/>
  <c r="CR27" i="21"/>
  <c r="CD27" i="21"/>
  <c r="CV27" i="21"/>
  <c r="CX27" i="21" s="1"/>
  <c r="CY27" i="21" s="1"/>
  <c r="DL26" i="21"/>
  <c r="DK26" i="21"/>
  <c r="DM26" i="21"/>
  <c r="DN26" i="21"/>
  <c r="DO26" i="21"/>
  <c r="CU26" i="21"/>
  <c r="CW26" i="21"/>
  <c r="CN26" i="21"/>
  <c r="CQ26" i="21" s="1"/>
  <c r="CP26" i="21"/>
  <c r="CO26" i="21"/>
  <c r="CR26" i="21" s="1"/>
  <c r="CD26" i="21"/>
  <c r="CV26" i="21"/>
  <c r="CX26" i="21"/>
  <c r="DL25" i="21"/>
  <c r="DK25" i="21"/>
  <c r="DM25" i="21" s="1"/>
  <c r="DN25" i="21"/>
  <c r="DO25" i="21" s="1"/>
  <c r="CU25" i="21"/>
  <c r="CW25" i="21" s="1"/>
  <c r="CN25" i="21"/>
  <c r="CQ25" i="21" s="1"/>
  <c r="CP25" i="21"/>
  <c r="CO25" i="21"/>
  <c r="CR25" i="21"/>
  <c r="CD25" i="21"/>
  <c r="CV25" i="21"/>
  <c r="CX25" i="21" s="1"/>
  <c r="DL24" i="21"/>
  <c r="DK24" i="21"/>
  <c r="DN24" i="21"/>
  <c r="DO24" i="21"/>
  <c r="CU24" i="21"/>
  <c r="CW24" i="21"/>
  <c r="CN24" i="21"/>
  <c r="CQ24" i="21"/>
  <c r="CS24" i="21" s="1"/>
  <c r="CT24" i="21" s="1"/>
  <c r="CP24" i="21"/>
  <c r="CO24" i="21"/>
  <c r="CR24" i="21" s="1"/>
  <c r="CD24" i="21"/>
  <c r="CV24" i="21"/>
  <c r="CX24" i="21"/>
  <c r="DL23" i="21"/>
  <c r="DK23" i="21"/>
  <c r="DM23" i="21" s="1"/>
  <c r="DN23" i="21"/>
  <c r="DO23" i="21" s="1"/>
  <c r="CU23" i="21"/>
  <c r="CW23" i="21" s="1"/>
  <c r="CN23" i="21"/>
  <c r="CQ23" i="21" s="1"/>
  <c r="CP23" i="21"/>
  <c r="CO23" i="21"/>
  <c r="CR23" i="21" s="1"/>
  <c r="CD23" i="21"/>
  <c r="CV23" i="21"/>
  <c r="CX23" i="21" s="1"/>
  <c r="DL22" i="21"/>
  <c r="DM22" i="21" s="1"/>
  <c r="DK22" i="21"/>
  <c r="DN22" i="21"/>
  <c r="DO22" i="21" s="1"/>
  <c r="CU22" i="21"/>
  <c r="CW22" i="21"/>
  <c r="CN22" i="21"/>
  <c r="CQ22" i="21"/>
  <c r="CP22" i="21"/>
  <c r="CO22" i="21"/>
  <c r="CR22" i="21" s="1"/>
  <c r="CD22" i="21"/>
  <c r="CV22" i="21"/>
  <c r="CX22" i="21"/>
  <c r="DL21" i="21"/>
  <c r="DK21" i="21"/>
  <c r="DM21" i="21" s="1"/>
  <c r="DN21" i="21"/>
  <c r="DO21" i="21" s="1"/>
  <c r="CU21" i="21"/>
  <c r="CW21" i="21" s="1"/>
  <c r="CN21" i="21"/>
  <c r="CQ21" i="21" s="1"/>
  <c r="CP21" i="21"/>
  <c r="CO21" i="21"/>
  <c r="CR21" i="21"/>
  <c r="CD21" i="21"/>
  <c r="CV21" i="21"/>
  <c r="CX21" i="21" s="1"/>
  <c r="DL20" i="21"/>
  <c r="DK20" i="21"/>
  <c r="DM20" i="21"/>
  <c r="DN20" i="21"/>
  <c r="DO20" i="21"/>
  <c r="CU20" i="21"/>
  <c r="CW20" i="21" s="1"/>
  <c r="CN20" i="21"/>
  <c r="CQ20" i="21"/>
  <c r="CP20" i="21"/>
  <c r="CO20" i="21"/>
  <c r="CR20" i="21" s="1"/>
  <c r="CS20" i="21" s="1"/>
  <c r="CT20" i="21" s="1"/>
  <c r="CD20" i="21"/>
  <c r="CV20" i="21"/>
  <c r="CX20" i="21" s="1"/>
  <c r="CY20" i="21" s="1"/>
  <c r="DL19" i="21"/>
  <c r="DK19" i="21"/>
  <c r="DM19" i="21" s="1"/>
  <c r="DN19" i="21"/>
  <c r="DO19" i="21" s="1"/>
  <c r="CU19" i="21"/>
  <c r="CW19" i="21" s="1"/>
  <c r="CN19" i="21"/>
  <c r="CQ19" i="21" s="1"/>
  <c r="CS19" i="21" s="1"/>
  <c r="CT19" i="21" s="1"/>
  <c r="CP19" i="21"/>
  <c r="CO19" i="21"/>
  <c r="CR19" i="21"/>
  <c r="CD19" i="21"/>
  <c r="CV19" i="21"/>
  <c r="CX19" i="21" s="1"/>
  <c r="CY19" i="21" s="1"/>
  <c r="DL18" i="21"/>
  <c r="DK18" i="21"/>
  <c r="DM18" i="21"/>
  <c r="DN18" i="21"/>
  <c r="DO18" i="21"/>
  <c r="CU18" i="21"/>
  <c r="CW18" i="21"/>
  <c r="CN18" i="21"/>
  <c r="CQ18" i="21" s="1"/>
  <c r="CP18" i="21"/>
  <c r="CO18" i="21"/>
  <c r="CR18" i="21" s="1"/>
  <c r="CS18" i="21" s="1"/>
  <c r="CT18" i="21" s="1"/>
  <c r="CD18" i="21"/>
  <c r="CV18" i="21"/>
  <c r="CX18" i="21"/>
  <c r="DL17" i="21"/>
  <c r="DK17" i="21"/>
  <c r="DM17" i="21" s="1"/>
  <c r="DN17" i="21"/>
  <c r="DO17" i="21" s="1"/>
  <c r="CU17" i="21"/>
  <c r="CW17" i="21" s="1"/>
  <c r="CN17" i="21"/>
  <c r="CQ17" i="21" s="1"/>
  <c r="CS17" i="21" s="1"/>
  <c r="CT17" i="21" s="1"/>
  <c r="CP17" i="21"/>
  <c r="CO17" i="21"/>
  <c r="CR17" i="21"/>
  <c r="CD17" i="21"/>
  <c r="CV17" i="21"/>
  <c r="CX17" i="21" s="1"/>
  <c r="CY17" i="21" s="1"/>
  <c r="DL16" i="21"/>
  <c r="DK16" i="21"/>
  <c r="DM16" i="21" s="1"/>
  <c r="DN16" i="21"/>
  <c r="DO16" i="21"/>
  <c r="CU16" i="21"/>
  <c r="CW16" i="21"/>
  <c r="CN16" i="21"/>
  <c r="CQ16" i="21"/>
  <c r="CP16" i="21"/>
  <c r="CO16" i="21"/>
  <c r="CR16" i="21" s="1"/>
  <c r="CD16" i="21"/>
  <c r="CV16" i="21"/>
  <c r="CX16" i="21"/>
  <c r="DL15" i="21"/>
  <c r="DK15" i="21"/>
  <c r="DM15" i="21" s="1"/>
  <c r="DN15" i="21"/>
  <c r="DO15" i="21" s="1"/>
  <c r="CU15" i="21"/>
  <c r="CW15" i="21" s="1"/>
  <c r="CN15" i="21"/>
  <c r="CQ15" i="21" s="1"/>
  <c r="CS15" i="21" s="1"/>
  <c r="CP15" i="21"/>
  <c r="CT15" i="21" s="1"/>
  <c r="CO15" i="21"/>
  <c r="CR15" i="21" s="1"/>
  <c r="CD15" i="21"/>
  <c r="CV15" i="21"/>
  <c r="CX15" i="21" s="1"/>
  <c r="CY15" i="21" s="1"/>
  <c r="DL14" i="21"/>
  <c r="DK14" i="21"/>
  <c r="DM14" i="21" s="1"/>
  <c r="DN14" i="21"/>
  <c r="DO14" i="21" s="1"/>
  <c r="CU14" i="21"/>
  <c r="CW14" i="21" s="1"/>
  <c r="CN14" i="21"/>
  <c r="CQ14" i="21" s="1"/>
  <c r="CP14" i="21"/>
  <c r="CO14" i="21"/>
  <c r="CR14" i="21" s="1"/>
  <c r="CD14" i="21"/>
  <c r="CV14" i="21"/>
  <c r="CX14" i="21" s="1"/>
  <c r="CY14" i="21" s="1"/>
  <c r="DL13" i="21"/>
  <c r="DK13" i="21"/>
  <c r="DM13" i="21" s="1"/>
  <c r="DN13" i="21"/>
  <c r="DO13" i="21" s="1"/>
  <c r="CU13" i="21"/>
  <c r="CW13" i="21" s="1"/>
  <c r="CN13" i="21"/>
  <c r="CQ13" i="21" s="1"/>
  <c r="CP13" i="21"/>
  <c r="CO13" i="21"/>
  <c r="CR13" i="21" s="1"/>
  <c r="CD13" i="21"/>
  <c r="CV13" i="21"/>
  <c r="CX13" i="21" s="1"/>
  <c r="CY13" i="21" s="1"/>
  <c r="DL12" i="21"/>
  <c r="DK12" i="21"/>
  <c r="DM12" i="21" s="1"/>
  <c r="DN12" i="21"/>
  <c r="DO12" i="21" s="1"/>
  <c r="CU12" i="21"/>
  <c r="CW12" i="21" s="1"/>
  <c r="CN12" i="21"/>
  <c r="CQ12" i="21" s="1"/>
  <c r="CP12" i="21"/>
  <c r="CO12" i="21"/>
  <c r="CR12" i="21" s="1"/>
  <c r="CD12" i="21"/>
  <c r="CV12" i="21"/>
  <c r="CX12" i="21" s="1"/>
  <c r="CY12" i="21" s="1"/>
  <c r="CZ12" i="21" s="1"/>
  <c r="DA12" i="21" s="1"/>
  <c r="N12" i="21" s="1"/>
  <c r="DB12" i="21" s="1"/>
  <c r="DL11" i="21"/>
  <c r="DK11" i="21"/>
  <c r="DM11" i="21"/>
  <c r="DN11" i="21"/>
  <c r="DO11" i="21" s="1"/>
  <c r="CU11" i="21"/>
  <c r="CW11" i="21" s="1"/>
  <c r="CN11" i="21"/>
  <c r="CQ11" i="21" s="1"/>
  <c r="CS11" i="21" s="1"/>
  <c r="CT11" i="21" s="1"/>
  <c r="CP11" i="21"/>
  <c r="CO11" i="21"/>
  <c r="CR11" i="21" s="1"/>
  <c r="CD11" i="21"/>
  <c r="CV11" i="21"/>
  <c r="CX11" i="21" s="1"/>
  <c r="CY11" i="21"/>
  <c r="DL10" i="21"/>
  <c r="DK10" i="21"/>
  <c r="DM10" i="21"/>
  <c r="DN10" i="21"/>
  <c r="DO10" i="21" s="1"/>
  <c r="CU10" i="21"/>
  <c r="CW10" i="21" s="1"/>
  <c r="CN10" i="21"/>
  <c r="CQ10" i="21" s="1"/>
  <c r="CS10" i="21" s="1"/>
  <c r="CT10" i="21" s="1"/>
  <c r="CP10" i="21"/>
  <c r="CO10" i="21"/>
  <c r="CR10" i="21" s="1"/>
  <c r="CD10" i="21"/>
  <c r="CV10" i="21"/>
  <c r="CX10" i="21" s="1"/>
  <c r="CY10" i="21"/>
  <c r="CZ10" i="21" s="1"/>
  <c r="DA10" i="21" s="1"/>
  <c r="N10" i="21" s="1"/>
  <c r="DB10" i="21" s="1"/>
  <c r="DL9" i="21"/>
  <c r="DK9" i="21"/>
  <c r="DM9" i="21"/>
  <c r="DN9" i="21"/>
  <c r="DO9" i="21" s="1"/>
  <c r="CU9" i="21"/>
  <c r="CW9" i="21" s="1"/>
  <c r="CN9" i="21"/>
  <c r="CQ9" i="21" s="1"/>
  <c r="CP9" i="21"/>
  <c r="CO9" i="21"/>
  <c r="CR9" i="21" s="1"/>
  <c r="CD9" i="21"/>
  <c r="CV9" i="21"/>
  <c r="CX9" i="21" s="1"/>
  <c r="CY9" i="21"/>
  <c r="DL8" i="21"/>
  <c r="DK8" i="21"/>
  <c r="DM8" i="21" s="1"/>
  <c r="DN8" i="21"/>
  <c r="DO8" i="21" s="1"/>
  <c r="CU8" i="21"/>
  <c r="CW8" i="21" s="1"/>
  <c r="CN8" i="21"/>
  <c r="CQ8" i="21" s="1"/>
  <c r="CP8" i="21"/>
  <c r="CO8" i="21"/>
  <c r="CR8" i="21" s="1"/>
  <c r="CS8" i="21" s="1"/>
  <c r="CT8" i="21" s="1"/>
  <c r="CD8" i="21"/>
  <c r="CV8" i="21"/>
  <c r="CX8" i="21" s="1"/>
  <c r="L4" i="21"/>
  <c r="D4" i="21"/>
  <c r="CY8" i="21"/>
  <c r="CS12" i="21"/>
  <c r="CT12" i="21" s="1"/>
  <c r="CY16" i="21"/>
  <c r="CY21" i="21"/>
  <c r="CS21" i="21"/>
  <c r="CT21" i="21" s="1"/>
  <c r="CS22" i="21"/>
  <c r="CT22" i="21" s="1"/>
  <c r="CY23" i="21"/>
  <c r="CY24" i="21"/>
  <c r="CY25" i="21"/>
  <c r="CS26" i="21"/>
  <c r="CT26" i="21" s="1"/>
  <c r="CS28" i="21"/>
  <c r="CT28" i="21" s="1"/>
  <c r="CY29" i="21"/>
  <c r="CS29" i="21"/>
  <c r="CT29" i="21" s="1"/>
  <c r="CY33" i="21"/>
  <c r="CS36" i="21"/>
  <c r="CT36" i="21" s="1"/>
  <c r="CY37" i="21"/>
  <c r="CY39" i="21"/>
  <c r="CY40" i="21"/>
  <c r="CS42" i="21"/>
  <c r="CT42" i="21" s="1"/>
  <c r="CT43" i="21"/>
  <c r="CS44" i="21"/>
  <c r="CT44" i="21" s="1"/>
  <c r="CY45" i="21"/>
  <c r="CS45" i="21"/>
  <c r="CT45" i="21" s="1"/>
  <c r="CS46" i="21"/>
  <c r="CT46" i="21" s="1"/>
  <c r="CY48" i="21"/>
  <c r="CY49" i="21"/>
  <c r="CT49" i="21"/>
  <c r="CT51" i="21"/>
  <c r="CY53" i="21"/>
  <c r="CS54" i="21"/>
  <c r="CT54" i="21" s="1"/>
  <c r="CY55" i="21"/>
  <c r="CS56" i="21"/>
  <c r="CT56" i="21" s="1"/>
  <c r="CT57" i="21"/>
  <c r="CY58" i="21"/>
  <c r="CZ58" i="21" s="1"/>
  <c r="DA58" i="21" s="1"/>
  <c r="N58" i="21" s="1"/>
  <c r="DB58" i="21" s="1"/>
  <c r="CY59" i="21"/>
  <c r="CS59" i="21"/>
  <c r="CT59" i="21" s="1"/>
  <c r="CS60" i="21"/>
  <c r="CT60" i="21" s="1"/>
  <c r="CY61" i="21"/>
  <c r="CZ61" i="21" s="1"/>
  <c r="DA61" i="21" s="1"/>
  <c r="N61" i="21" s="1"/>
  <c r="DB61" i="21" s="1"/>
  <c r="CT61" i="21"/>
  <c r="CY63" i="21"/>
  <c r="CZ63" i="21" s="1"/>
  <c r="DA63" i="21"/>
  <c r="N63" i="21" s="1"/>
  <c r="DB63" i="21" s="1"/>
  <c r="CY67" i="21"/>
  <c r="CZ77" i="21"/>
  <c r="DA77" i="21"/>
  <c r="N77" i="21" s="1"/>
  <c r="DB77" i="21" s="1"/>
  <c r="CZ160" i="21"/>
  <c r="DA160" i="21"/>
  <c r="N160" i="21" s="1"/>
  <c r="DB160" i="21"/>
  <c r="CS105" i="21"/>
  <c r="CT105" i="21"/>
  <c r="CZ105" i="21"/>
  <c r="DA105" i="21" s="1"/>
  <c r="N105" i="21" s="1"/>
  <c r="DB105" i="21" s="1"/>
  <c r="CT106" i="21"/>
  <c r="CS107" i="21"/>
  <c r="CT107" i="21"/>
  <c r="CS108" i="21"/>
  <c r="CT108" i="21" s="1"/>
  <c r="CS109" i="21"/>
  <c r="CT109" i="21"/>
  <c r="CZ109" i="21" s="1"/>
  <c r="DA109" i="21" s="1"/>
  <c r="N109" i="21" s="1"/>
  <c r="DB109" i="21" s="1"/>
  <c r="CS110" i="21"/>
  <c r="CT110" i="21"/>
  <c r="CT111" i="21"/>
  <c r="CS112" i="21"/>
  <c r="CT112" i="21"/>
  <c r="CZ112" i="21" s="1"/>
  <c r="DA112" i="21" s="1"/>
  <c r="N112" i="21" s="1"/>
  <c r="DB112" i="21" s="1"/>
  <c r="CS113" i="21"/>
  <c r="CT113" i="21"/>
  <c r="CT114" i="21"/>
  <c r="CZ114" i="21" s="1"/>
  <c r="DA114" i="21" s="1"/>
  <c r="N114" i="21" s="1"/>
  <c r="DB114" i="21" s="1"/>
  <c r="CS115" i="21"/>
  <c r="CT115" i="21"/>
  <c r="CS116" i="21"/>
  <c r="CT116" i="21" s="1"/>
  <c r="CZ116" i="21" s="1"/>
  <c r="DA116" i="21" s="1"/>
  <c r="N116" i="21" s="1"/>
  <c r="DB116" i="21" s="1"/>
  <c r="CS118" i="21"/>
  <c r="CT118" i="21"/>
  <c r="CT119" i="21"/>
  <c r="CZ119" i="21" s="1"/>
  <c r="DA119" i="21" s="1"/>
  <c r="N119" i="21" s="1"/>
  <c r="DB119" i="21" s="1"/>
  <c r="CS120" i="21"/>
  <c r="CT120" i="21" s="1"/>
  <c r="CT121" i="21"/>
  <c r="CT122" i="21"/>
  <c r="CT123" i="21"/>
  <c r="CS124" i="21"/>
  <c r="CT124" i="21"/>
  <c r="CT125" i="21"/>
  <c r="CZ125" i="21" s="1"/>
  <c r="DA125" i="21" s="1"/>
  <c r="N125" i="21" s="1"/>
  <c r="DB125" i="21" s="1"/>
  <c r="CT126" i="21"/>
  <c r="DA126" i="21"/>
  <c r="N126" i="21" s="1"/>
  <c r="DB126" i="21" s="1"/>
  <c r="CT127" i="21"/>
  <c r="CS128" i="21"/>
  <c r="CT128" i="21" s="1"/>
  <c r="CT129" i="21"/>
  <c r="CZ129" i="21"/>
  <c r="DA129" i="21" s="1"/>
  <c r="N129" i="21" s="1"/>
  <c r="DB129" i="21" s="1"/>
  <c r="CS130" i="21"/>
  <c r="CT130" i="21"/>
  <c r="CS131" i="21"/>
  <c r="CT131" i="21"/>
  <c r="CS132" i="21"/>
  <c r="CT132" i="21"/>
  <c r="CS133" i="21"/>
  <c r="CT133" i="21"/>
  <c r="CZ133" i="21"/>
  <c r="DA133" i="21" s="1"/>
  <c r="N133" i="21" s="1"/>
  <c r="DB133" i="21" s="1"/>
  <c r="CS134" i="21"/>
  <c r="CT134" i="21"/>
  <c r="CS135" i="21"/>
  <c r="CT135" i="21"/>
  <c r="DB135" i="21"/>
  <c r="CS136" i="21"/>
  <c r="CT136" i="21" s="1"/>
  <c r="CS137" i="21"/>
  <c r="CT137" i="21"/>
  <c r="CZ137" i="21" s="1"/>
  <c r="DA137" i="21"/>
  <c r="N137" i="21" s="1"/>
  <c r="DB137" i="21" s="1"/>
  <c r="CS138" i="21"/>
  <c r="CT138" i="21"/>
  <c r="CS139" i="21"/>
  <c r="CT139" i="21"/>
  <c r="CZ139" i="21" s="1"/>
  <c r="DA139" i="21" s="1"/>
  <c r="N139" i="21" s="1"/>
  <c r="DB139" i="21" s="1"/>
  <c r="CS140" i="21"/>
  <c r="CT140" i="21"/>
  <c r="CS141" i="21"/>
  <c r="CT141" i="21"/>
  <c r="CZ141" i="21"/>
  <c r="DA141" i="21" s="1"/>
  <c r="N141" i="21" s="1"/>
  <c r="DB141" i="21" s="1"/>
  <c r="CS142" i="21"/>
  <c r="CT142" i="21"/>
  <c r="CS143" i="21"/>
  <c r="CT143" i="21" s="1"/>
  <c r="CZ143" i="21" s="1"/>
  <c r="DA143" i="21"/>
  <c r="N143" i="21" s="1"/>
  <c r="DB143" i="21" s="1"/>
  <c r="CS144" i="21"/>
  <c r="CT144" i="21" s="1"/>
  <c r="CZ144" i="21" s="1"/>
  <c r="DA144" i="21" s="1"/>
  <c r="N144" i="21" s="1"/>
  <c r="DB144" i="21" s="1"/>
  <c r="CS145" i="21"/>
  <c r="CT145" i="21" s="1"/>
  <c r="CZ145" i="21"/>
  <c r="DA145" i="21" s="1"/>
  <c r="N145" i="21" s="1"/>
  <c r="DB145" i="21" s="1"/>
  <c r="CS146" i="21"/>
  <c r="CT146" i="21"/>
  <c r="CS147" i="21"/>
  <c r="CT147" i="21" s="1"/>
  <c r="CZ147" i="21" s="1"/>
  <c r="DA147" i="21"/>
  <c r="N147" i="21" s="1"/>
  <c r="DB147" i="21" s="1"/>
  <c r="CS148" i="21"/>
  <c r="CT148" i="21" s="1"/>
  <c r="CZ148" i="21" s="1"/>
  <c r="DA148" i="21" s="1"/>
  <c r="N148" i="21" s="1"/>
  <c r="DB148" i="21" s="1"/>
  <c r="CS149" i="21"/>
  <c r="CT149" i="21" s="1"/>
  <c r="CZ149" i="21" s="1"/>
  <c r="DA149" i="21" s="1"/>
  <c r="N149" i="21" s="1"/>
  <c r="DB149" i="21" s="1"/>
  <c r="CS150" i="21"/>
  <c r="CT150" i="21"/>
  <c r="CS151" i="21"/>
  <c r="CT151" i="21" s="1"/>
  <c r="CS152" i="21"/>
  <c r="CT152" i="21" s="1"/>
  <c r="CS153" i="21"/>
  <c r="CT153" i="21" s="1"/>
  <c r="CZ153" i="21"/>
  <c r="DA153" i="21" s="1"/>
  <c r="N153" i="21" s="1"/>
  <c r="DB153" i="21" s="1"/>
  <c r="CS154" i="21"/>
  <c r="CT154" i="21"/>
  <c r="CS155" i="21"/>
  <c r="CT155" i="21" s="1"/>
  <c r="CZ155" i="21" s="1"/>
  <c r="DA155" i="21" s="1"/>
  <c r="N155" i="21" s="1"/>
  <c r="DB155" i="21" s="1"/>
  <c r="CS156" i="21"/>
  <c r="CT156" i="21" s="1"/>
  <c r="CZ156" i="21" s="1"/>
  <c r="DA156" i="21" s="1"/>
  <c r="N156" i="21" s="1"/>
  <c r="DB156" i="21" s="1"/>
  <c r="CS157" i="21"/>
  <c r="CT157" i="21" s="1"/>
  <c r="CZ157" i="21"/>
  <c r="DA157" i="21" s="1"/>
  <c r="N157" i="21"/>
  <c r="DB157" i="21" s="1"/>
  <c r="CS158" i="21"/>
  <c r="CT158" i="21"/>
  <c r="CS159" i="21"/>
  <c r="CT159" i="21" s="1"/>
  <c r="CS183" i="21"/>
  <c r="CT183" i="21" s="1"/>
  <c r="CZ183" i="21"/>
  <c r="DA183" i="21" s="1"/>
  <c r="N183" i="21" s="1"/>
  <c r="DB183" i="21"/>
  <c r="CS184" i="21"/>
  <c r="CT184" i="21" s="1"/>
  <c r="CZ184" i="21" s="1"/>
  <c r="DA184" i="21" s="1"/>
  <c r="N184" i="21" s="1"/>
  <c r="DB184" i="21" s="1"/>
  <c r="CS185" i="21"/>
  <c r="CT185" i="21"/>
  <c r="CS186" i="21"/>
  <c r="CT186" i="21" s="1"/>
  <c r="CZ186" i="21" s="1"/>
  <c r="DA186" i="21"/>
  <c r="N186" i="21" s="1"/>
  <c r="DB186" i="21" s="1"/>
  <c r="CS187" i="21"/>
  <c r="CT187" i="21" s="1"/>
  <c r="CZ187" i="21" s="1"/>
  <c r="DA187" i="21" s="1"/>
  <c r="N187" i="21" s="1"/>
  <c r="DB187" i="21" s="1"/>
  <c r="CS188" i="21"/>
  <c r="CT188" i="21" s="1"/>
  <c r="CZ188" i="21"/>
  <c r="DA188" i="21" s="1"/>
  <c r="N188" i="21" s="1"/>
  <c r="DB188" i="21" s="1"/>
  <c r="CS189" i="21"/>
  <c r="CT189" i="21"/>
  <c r="CS190" i="21"/>
  <c r="CT190" i="21" s="1"/>
  <c r="CZ190" i="21" s="1"/>
  <c r="DA190" i="21"/>
  <c r="N190" i="21" s="1"/>
  <c r="DB190" i="21" s="1"/>
  <c r="CS191" i="21"/>
  <c r="CT191" i="21" s="1"/>
  <c r="CZ191" i="21"/>
  <c r="DA191" i="21" s="1"/>
  <c r="N191" i="21" s="1"/>
  <c r="DB191" i="21" s="1"/>
  <c r="CS192" i="21"/>
  <c r="CT192" i="21" s="1"/>
  <c r="CZ192" i="21"/>
  <c r="DA192" i="21" s="1"/>
  <c r="N192" i="21" s="1"/>
  <c r="DB192" i="21" s="1"/>
  <c r="CS193" i="21"/>
  <c r="CT193" i="21"/>
  <c r="CS194" i="21"/>
  <c r="CT194" i="21" s="1"/>
  <c r="CZ194" i="21" s="1"/>
  <c r="DA194" i="21" s="1"/>
  <c r="N194" i="21" s="1"/>
  <c r="DB194" i="21" s="1"/>
  <c r="CS195" i="21"/>
  <c r="CT195" i="21" s="1"/>
  <c r="CZ195" i="21"/>
  <c r="DA195" i="21" s="1"/>
  <c r="N195" i="21" s="1"/>
  <c r="DB195" i="21" s="1"/>
  <c r="CS196" i="21"/>
  <c r="CT196" i="21" s="1"/>
  <c r="CZ196" i="21"/>
  <c r="DA196" i="21" s="1"/>
  <c r="N196" i="21" s="1"/>
  <c r="DB196" i="21" s="1"/>
  <c r="CS197" i="21"/>
  <c r="CT197" i="21"/>
  <c r="CS198" i="21"/>
  <c r="CT198" i="21" s="1"/>
  <c r="CZ198" i="21" s="1"/>
  <c r="DA198" i="21"/>
  <c r="N198" i="21" s="1"/>
  <c r="DB198" i="21" s="1"/>
  <c r="CS199" i="21"/>
  <c r="CT199" i="21" s="1"/>
  <c r="CZ199" i="21"/>
  <c r="DA199" i="21" s="1"/>
  <c r="N199" i="21" s="1"/>
  <c r="DB199" i="21" s="1"/>
  <c r="CS200" i="21"/>
  <c r="CT200" i="21" s="1"/>
  <c r="CZ200" i="21" s="1"/>
  <c r="DA200" i="21" s="1"/>
  <c r="N200" i="21" s="1"/>
  <c r="DB200" i="21" s="1"/>
  <c r="CS201" i="21"/>
  <c r="CT201" i="21"/>
  <c r="CZ201" i="21" s="1"/>
  <c r="DA201" i="21" s="1"/>
  <c r="N201" i="21" s="1"/>
  <c r="DB201" i="21" s="1"/>
  <c r="CS202" i="21"/>
  <c r="CT202" i="21" s="1"/>
  <c r="CZ202" i="21" s="1"/>
  <c r="DA202" i="21" s="1"/>
  <c r="N202" i="21" s="1"/>
  <c r="DB202" i="21" s="1"/>
  <c r="CS203" i="21"/>
  <c r="CT203" i="21" s="1"/>
  <c r="CZ203" i="21" s="1"/>
  <c r="DA203" i="21" s="1"/>
  <c r="N203" i="21" s="1"/>
  <c r="DB203" i="21" s="1"/>
  <c r="CS204" i="21"/>
  <c r="CT204" i="21" s="1"/>
  <c r="CZ204" i="21"/>
  <c r="DA204" i="21" s="1"/>
  <c r="N204" i="21" s="1"/>
  <c r="DB204" i="21" s="1"/>
  <c r="CS205" i="21"/>
  <c r="CT205" i="21"/>
  <c r="CZ205" i="21" s="1"/>
  <c r="DA205" i="21" s="1"/>
  <c r="N205" i="21"/>
  <c r="DB205" i="21" s="1"/>
  <c r="CS206" i="21"/>
  <c r="CT206" i="21" s="1"/>
  <c r="CZ206" i="21" s="1"/>
  <c r="DA206" i="21"/>
  <c r="N206" i="21" s="1"/>
  <c r="DB206" i="21" s="1"/>
  <c r="CS207" i="21"/>
  <c r="CT207" i="21" s="1"/>
  <c r="CZ207" i="21"/>
  <c r="DA207" i="21" s="1"/>
  <c r="N207" i="21" s="1"/>
  <c r="DB207" i="21" s="1"/>
  <c r="CS208" i="21"/>
  <c r="CT208" i="21" s="1"/>
  <c r="CZ208" i="21" s="1"/>
  <c r="DA208" i="21" s="1"/>
  <c r="N208" i="21" s="1"/>
  <c r="DB208" i="21" s="1"/>
  <c r="CS209" i="21"/>
  <c r="CT209" i="21"/>
  <c r="CS210" i="21"/>
  <c r="CT210" i="21" s="1"/>
  <c r="CZ210" i="21" s="1"/>
  <c r="DA210" i="21" s="1"/>
  <c r="N210" i="21" s="1"/>
  <c r="DB210" i="21" s="1"/>
  <c r="CS211" i="21"/>
  <c r="CT211" i="21" s="1"/>
  <c r="CZ211" i="21" s="1"/>
  <c r="DA211" i="21" s="1"/>
  <c r="N211" i="21" s="1"/>
  <c r="DB211" i="21" s="1"/>
  <c r="CS212" i="21"/>
  <c r="CT212" i="21" s="1"/>
  <c r="CZ212" i="21"/>
  <c r="DA212" i="21" s="1"/>
  <c r="N212" i="21"/>
  <c r="DB212" i="21" s="1"/>
  <c r="CS213" i="21"/>
  <c r="CT213" i="21"/>
  <c r="CS214" i="21"/>
  <c r="CT214" i="21" s="1"/>
  <c r="CZ214" i="21" s="1"/>
  <c r="DA214" i="21"/>
  <c r="N214" i="21" s="1"/>
  <c r="DB214" i="21" s="1"/>
  <c r="CS215" i="21"/>
  <c r="CT215" i="21" s="1"/>
  <c r="CZ215" i="21"/>
  <c r="DA215" i="21" s="1"/>
  <c r="N215" i="21" s="1"/>
  <c r="DB215" i="21"/>
  <c r="CS216" i="21"/>
  <c r="CT216" i="21" s="1"/>
  <c r="CZ216" i="21" s="1"/>
  <c r="DA216" i="21" s="1"/>
  <c r="N216" i="21" s="1"/>
  <c r="DB216" i="21" s="1"/>
  <c r="CS217" i="21"/>
  <c r="CT217" i="21"/>
  <c r="CS218" i="21"/>
  <c r="CT218" i="21" s="1"/>
  <c r="CZ218" i="21" s="1"/>
  <c r="DA218" i="21"/>
  <c r="N218" i="21" s="1"/>
  <c r="DB218" i="21" s="1"/>
  <c r="CS219" i="21"/>
  <c r="CT219" i="21" s="1"/>
  <c r="CZ219" i="21" s="1"/>
  <c r="DA219" i="21" s="1"/>
  <c r="N219" i="21" s="1"/>
  <c r="DB219" i="21" s="1"/>
  <c r="CS220" i="21"/>
  <c r="CT220" i="21" s="1"/>
  <c r="CZ220" i="21"/>
  <c r="DA220" i="21" s="1"/>
  <c r="N220" i="21" s="1"/>
  <c r="DB220" i="21" s="1"/>
  <c r="CS221" i="21"/>
  <c r="CT221" i="21"/>
  <c r="CZ221" i="21" s="1"/>
  <c r="DA221" i="21" s="1"/>
  <c r="N221" i="21"/>
  <c r="DB221" i="21" s="1"/>
  <c r="CS222" i="21"/>
  <c r="CT222" i="21" s="1"/>
  <c r="CZ222" i="21" s="1"/>
  <c r="DA222" i="21"/>
  <c r="N222" i="21" s="1"/>
  <c r="DB222" i="21" s="1"/>
  <c r="CS223" i="21"/>
  <c r="CT223" i="21" s="1"/>
  <c r="CZ223" i="21"/>
  <c r="DA223" i="21" s="1"/>
  <c r="N223" i="21" s="1"/>
  <c r="DB223" i="21" s="1"/>
  <c r="CS224" i="21"/>
  <c r="CT224" i="21" s="1"/>
  <c r="CZ224" i="21"/>
  <c r="DA224" i="21" s="1"/>
  <c r="N224" i="21" s="1"/>
  <c r="DB224" i="21" s="1"/>
  <c r="CS225" i="21"/>
  <c r="CT225" i="21"/>
  <c r="CS226" i="21"/>
  <c r="CT226" i="21" s="1"/>
  <c r="CZ226" i="21" s="1"/>
  <c r="DA226" i="21" s="1"/>
  <c r="N226" i="21" s="1"/>
  <c r="DB226" i="21" s="1"/>
  <c r="CS227" i="21"/>
  <c r="CT227" i="21" s="1"/>
  <c r="CZ227" i="21"/>
  <c r="DA227" i="21" s="1"/>
  <c r="N227" i="21" s="1"/>
  <c r="DB227" i="21"/>
  <c r="CS228" i="21"/>
  <c r="CT228" i="21" s="1"/>
  <c r="CZ228" i="21"/>
  <c r="DA228" i="21" s="1"/>
  <c r="N228" i="21" s="1"/>
  <c r="DB228" i="21" s="1"/>
  <c r="CS229" i="21"/>
  <c r="CT229" i="21"/>
  <c r="CS230" i="21"/>
  <c r="CT230" i="21" s="1"/>
  <c r="CZ230" i="21" s="1"/>
  <c r="DA230" i="21"/>
  <c r="N230" i="21" s="1"/>
  <c r="DB230" i="21" s="1"/>
  <c r="CS231" i="21"/>
  <c r="CT231" i="21" s="1"/>
  <c r="CZ231" i="21"/>
  <c r="DA231" i="21" s="1"/>
  <c r="N231" i="21" s="1"/>
  <c r="DB231" i="21" s="1"/>
  <c r="CS232" i="21"/>
  <c r="CT232" i="21" s="1"/>
  <c r="CZ232" i="21" s="1"/>
  <c r="DA232" i="21" s="1"/>
  <c r="N232" i="21" s="1"/>
  <c r="DB232" i="21" s="1"/>
  <c r="CS233" i="21"/>
  <c r="CT233" i="21"/>
  <c r="CS234" i="21"/>
  <c r="CT234" i="21" s="1"/>
  <c r="CZ234" i="21" s="1"/>
  <c r="DA234" i="21" s="1"/>
  <c r="N234" i="21" s="1"/>
  <c r="DB234" i="21" s="1"/>
  <c r="CS235" i="21"/>
  <c r="CT235" i="21" s="1"/>
  <c r="CZ235" i="21" s="1"/>
  <c r="DA235" i="21" s="1"/>
  <c r="N235" i="21" s="1"/>
  <c r="DB235" i="21" s="1"/>
  <c r="CS236" i="21"/>
  <c r="CT236" i="21" s="1"/>
  <c r="CZ236" i="21"/>
  <c r="DA236" i="21" s="1"/>
  <c r="N236" i="21" s="1"/>
  <c r="DB236" i="21" s="1"/>
  <c r="CS237" i="21"/>
  <c r="CT237" i="21"/>
  <c r="CZ237" i="21" s="1"/>
  <c r="DA237" i="21" s="1"/>
  <c r="N237" i="21"/>
  <c r="DB237" i="21" s="1"/>
  <c r="CS238" i="21"/>
  <c r="CT238" i="21" s="1"/>
  <c r="CZ238" i="21" s="1"/>
  <c r="DA238" i="21"/>
  <c r="N238" i="21" s="1"/>
  <c r="DB238" i="21" s="1"/>
  <c r="CS239" i="21"/>
  <c r="CT239" i="21" s="1"/>
  <c r="CZ239" i="21"/>
  <c r="DA239" i="21" s="1"/>
  <c r="N239" i="21" s="1"/>
  <c r="DB239" i="21" s="1"/>
  <c r="CS250" i="21"/>
  <c r="CT250" i="21" s="1"/>
  <c r="CZ250" i="21" s="1"/>
  <c r="DA250" i="21" s="1"/>
  <c r="N250" i="21" s="1"/>
  <c r="DB250" i="21" s="1"/>
  <c r="CS251" i="21"/>
  <c r="CT251" i="21"/>
  <c r="CZ251" i="21" s="1"/>
  <c r="DA251" i="21" s="1"/>
  <c r="N251" i="21"/>
  <c r="DB251" i="21" s="1"/>
  <c r="CS252" i="21"/>
  <c r="CT252" i="21" s="1"/>
  <c r="CZ252" i="21" s="1"/>
  <c r="DA252" i="21" s="1"/>
  <c r="N252" i="21" s="1"/>
  <c r="DB252" i="21" s="1"/>
  <c r="CS253" i="21"/>
  <c r="CT253" i="21" s="1"/>
  <c r="CZ253" i="21" s="1"/>
  <c r="DA253" i="21" s="1"/>
  <c r="N253" i="21" s="1"/>
  <c r="DB253" i="21" s="1"/>
  <c r="CS254" i="21"/>
  <c r="CT254" i="21" s="1"/>
  <c r="CZ254" i="21"/>
  <c r="DA254" i="21" s="1"/>
  <c r="N254" i="21"/>
  <c r="DB254" i="21" s="1"/>
  <c r="CS255" i="21"/>
  <c r="CT255" i="21"/>
  <c r="CZ255" i="21" s="1"/>
  <c r="DA255" i="21" s="1"/>
  <c r="N255" i="21"/>
  <c r="DB255" i="21" s="1"/>
  <c r="CS256" i="21"/>
  <c r="CT256" i="21" s="1"/>
  <c r="CZ256" i="21" s="1"/>
  <c r="DA256" i="21"/>
  <c r="N256" i="21" s="1"/>
  <c r="DB256" i="21" s="1"/>
  <c r="CS257" i="21"/>
  <c r="CT257" i="21" s="1"/>
  <c r="CZ257" i="21"/>
  <c r="DA257" i="21" s="1"/>
  <c r="N257" i="21" s="1"/>
  <c r="DB257" i="21"/>
  <c r="CS258" i="21"/>
  <c r="CT258" i="21" s="1"/>
  <c r="CZ258" i="21" s="1"/>
  <c r="DA258" i="21" s="1"/>
  <c r="N258" i="21" s="1"/>
  <c r="DB258" i="21" s="1"/>
  <c r="CS259" i="21"/>
  <c r="CT259" i="21"/>
  <c r="CZ259" i="21" s="1"/>
  <c r="DA259" i="21" s="1"/>
  <c r="N259" i="21" s="1"/>
  <c r="DB259" i="21" s="1"/>
  <c r="CS260" i="21"/>
  <c r="CT260" i="21" s="1"/>
  <c r="CZ260" i="21" s="1"/>
  <c r="DA260" i="21"/>
  <c r="N260" i="21" s="1"/>
  <c r="DB260" i="21" s="1"/>
  <c r="CS261" i="21"/>
  <c r="CT261" i="21" s="1"/>
  <c r="CS262" i="21"/>
  <c r="CT262" i="21" s="1"/>
  <c r="CZ262" i="21"/>
  <c r="DA262" i="21" s="1"/>
  <c r="N262" i="21" s="1"/>
  <c r="DB262" i="21" s="1"/>
  <c r="CS263" i="21"/>
  <c r="CT263" i="21"/>
  <c r="CZ263" i="21" s="1"/>
  <c r="DA263" i="21" s="1"/>
  <c r="N263" i="21" s="1"/>
  <c r="DB263" i="21" s="1"/>
  <c r="CS264" i="21"/>
  <c r="CT264" i="21" s="1"/>
  <c r="CZ264" i="21" s="1"/>
  <c r="DA264" i="21"/>
  <c r="N264" i="21" s="1"/>
  <c r="DB264" i="21" s="1"/>
  <c r="CS265" i="21"/>
  <c r="CT265" i="21" s="1"/>
  <c r="CZ265" i="21"/>
  <c r="DA265" i="21" s="1"/>
  <c r="N265" i="21" s="1"/>
  <c r="DB265" i="21" s="1"/>
  <c r="CS266" i="21"/>
  <c r="CT266" i="21" s="1"/>
  <c r="CZ266" i="21"/>
  <c r="DA266" i="21" s="1"/>
  <c r="N266" i="21"/>
  <c r="DB266" i="21" s="1"/>
  <c r="CS267" i="21"/>
  <c r="CT267" i="21"/>
  <c r="CZ267" i="21" s="1"/>
  <c r="DA267" i="21" s="1"/>
  <c r="N267" i="21" s="1"/>
  <c r="DB267" i="21" s="1"/>
  <c r="CS268" i="21"/>
  <c r="CT268" i="21" s="1"/>
  <c r="CZ268" i="21"/>
  <c r="DA268" i="21"/>
  <c r="N268" i="21"/>
  <c r="DB268" i="21" s="1"/>
  <c r="CS269" i="21"/>
  <c r="CT269" i="21" s="1"/>
  <c r="CZ269" i="21"/>
  <c r="DA269" i="21" s="1"/>
  <c r="N269" i="21" s="1"/>
  <c r="DB269" i="21" s="1"/>
  <c r="CS270" i="21"/>
  <c r="CT270" i="21" s="1"/>
  <c r="CZ270" i="21"/>
  <c r="DA270" i="21" s="1"/>
  <c r="N270" i="21"/>
  <c r="DB270" i="21" s="1"/>
  <c r="CS271" i="21"/>
  <c r="CT271" i="21" s="1"/>
  <c r="CZ271" i="21" s="1"/>
  <c r="DA271" i="21" s="1"/>
  <c r="N271" i="21" s="1"/>
  <c r="DB271" i="21" s="1"/>
  <c r="CS272" i="21"/>
  <c r="CT272" i="21" s="1"/>
  <c r="CZ272" i="21" s="1"/>
  <c r="DA272" i="21" s="1"/>
  <c r="N272" i="21"/>
  <c r="DB272" i="21" s="1"/>
  <c r="CS273" i="21"/>
  <c r="CT273" i="21" s="1"/>
  <c r="CZ273" i="21" s="1"/>
  <c r="DA273" i="21" s="1"/>
  <c r="N273" i="21" s="1"/>
  <c r="DB273" i="21" s="1"/>
  <c r="CS274" i="21"/>
  <c r="CT274" i="21" s="1"/>
  <c r="CZ274" i="21" s="1"/>
  <c r="DA274" i="21" s="1"/>
  <c r="N274" i="21" s="1"/>
  <c r="DB274" i="21" s="1"/>
  <c r="CS275" i="21"/>
  <c r="CT275" i="21"/>
  <c r="CZ275" i="21" s="1"/>
  <c r="DA275" i="21" s="1"/>
  <c r="N275" i="21" s="1"/>
  <c r="DB275" i="21" s="1"/>
  <c r="CS276" i="21"/>
  <c r="CT276" i="21" s="1"/>
  <c r="CZ276" i="21"/>
  <c r="DA276" i="21" s="1"/>
  <c r="N276" i="21" s="1"/>
  <c r="DB276" i="21" s="1"/>
  <c r="CS277" i="21"/>
  <c r="CT277" i="21" s="1"/>
  <c r="CZ277" i="21"/>
  <c r="DA277" i="21" s="1"/>
  <c r="N277" i="21" s="1"/>
  <c r="DB277" i="21" s="1"/>
  <c r="CS278" i="21"/>
  <c r="CT278" i="21" s="1"/>
  <c r="CS279" i="21"/>
  <c r="CT279" i="21"/>
  <c r="CZ279" i="21"/>
  <c r="DA279" i="21" s="1"/>
  <c r="N279" i="21" s="1"/>
  <c r="DB279" i="21" s="1"/>
  <c r="CS280" i="21"/>
  <c r="CT280" i="21" s="1"/>
  <c r="CZ280" i="21" s="1"/>
  <c r="DA280" i="21" s="1"/>
  <c r="N280" i="21" s="1"/>
  <c r="DB280" i="21" s="1"/>
  <c r="CS281" i="21"/>
  <c r="CT281" i="21" s="1"/>
  <c r="CZ281" i="21"/>
  <c r="DA281" i="21" s="1"/>
  <c r="N281" i="21"/>
  <c r="DB281" i="21" s="1"/>
  <c r="CS282" i="21"/>
  <c r="CT282" i="21" s="1"/>
  <c r="CZ282" i="21" s="1"/>
  <c r="DA282" i="21" s="1"/>
  <c r="N282" i="21" s="1"/>
  <c r="DB282" i="21" s="1"/>
  <c r="CS283" i="21"/>
  <c r="CT283" i="21"/>
  <c r="CS284" i="21"/>
  <c r="CT284" i="21" s="1"/>
  <c r="CZ284" i="21"/>
  <c r="DA284" i="21" s="1"/>
  <c r="N284" i="21" s="1"/>
  <c r="DB284" i="21" s="1"/>
  <c r="CS285" i="21"/>
  <c r="CT285" i="21" s="1"/>
  <c r="CZ285" i="21"/>
  <c r="DA285" i="21" s="1"/>
  <c r="N285" i="21"/>
  <c r="DB285" i="21" s="1"/>
  <c r="CS286" i="21"/>
  <c r="CT286" i="21" s="1"/>
  <c r="CS287" i="21"/>
  <c r="CT287" i="21" s="1"/>
  <c r="CS288" i="21"/>
  <c r="CT288" i="21" s="1"/>
  <c r="CS289" i="21"/>
  <c r="CT289" i="21" s="1"/>
  <c r="CS290" i="21"/>
  <c r="CT290" i="21" s="1"/>
  <c r="CS291" i="21"/>
  <c r="CT291" i="21" s="1"/>
  <c r="CS292" i="21"/>
  <c r="CT292" i="21" s="1"/>
  <c r="CS293" i="21"/>
  <c r="CT293" i="21"/>
  <c r="CS294" i="21"/>
  <c r="CT294" i="21" s="1"/>
  <c r="CS295" i="21"/>
  <c r="CT295" i="21" s="1"/>
  <c r="CS296" i="21"/>
  <c r="CT296" i="21" s="1"/>
  <c r="CS297" i="21"/>
  <c r="CT297" i="21"/>
  <c r="CS298" i="21"/>
  <c r="CT298" i="21" s="1"/>
  <c r="CS299" i="21"/>
  <c r="CT299" i="21" s="1"/>
  <c r="CS300" i="21"/>
  <c r="CT300" i="21" s="1"/>
  <c r="CS301" i="21"/>
  <c r="CT301" i="21"/>
  <c r="CS302" i="21"/>
  <c r="CT302" i="21" s="1"/>
  <c r="CU286" i="21"/>
  <c r="CW286" i="21" s="1"/>
  <c r="CV286" i="21"/>
  <c r="CX286" i="21"/>
  <c r="CY286" i="21"/>
  <c r="CZ286" i="21" s="1"/>
  <c r="DA286" i="21" s="1"/>
  <c r="N286" i="21" s="1"/>
  <c r="DB286" i="21" s="1"/>
  <c r="CU287" i="21"/>
  <c r="CW287" i="21" s="1"/>
  <c r="CV287" i="21"/>
  <c r="CX287" i="21"/>
  <c r="CY287" i="21"/>
  <c r="CZ287" i="21" s="1"/>
  <c r="DA287" i="21" s="1"/>
  <c r="N287" i="21" s="1"/>
  <c r="DB287" i="21" s="1"/>
  <c r="CU288" i="21"/>
  <c r="CW288" i="21"/>
  <c r="CV288" i="21"/>
  <c r="CX288" i="21"/>
  <c r="CU289" i="21"/>
  <c r="CW289" i="21"/>
  <c r="CY289" i="21" s="1"/>
  <c r="CZ289" i="21" s="1"/>
  <c r="DA289" i="21" s="1"/>
  <c r="N289" i="21" s="1"/>
  <c r="DB289" i="21" s="1"/>
  <c r="CV289" i="21"/>
  <c r="CX289" i="21" s="1"/>
  <c r="CU290" i="21"/>
  <c r="CW290" i="21" s="1"/>
  <c r="CV290" i="21"/>
  <c r="CX290" i="21"/>
  <c r="CU291" i="21"/>
  <c r="CW291" i="21" s="1"/>
  <c r="CV291" i="21"/>
  <c r="CX291" i="21" s="1"/>
  <c r="CY291" i="21"/>
  <c r="CZ291" i="21" s="1"/>
  <c r="DA291" i="21" s="1"/>
  <c r="N291" i="21" s="1"/>
  <c r="DB291" i="21" s="1"/>
  <c r="CU292" i="21"/>
  <c r="CW292" i="21"/>
  <c r="CV292" i="21"/>
  <c r="CX292" i="21"/>
  <c r="CY292" i="21" s="1"/>
  <c r="CZ292" i="21" s="1"/>
  <c r="DA292" i="21" s="1"/>
  <c r="N292" i="21" s="1"/>
  <c r="DB292" i="21" s="1"/>
  <c r="CU293" i="21"/>
  <c r="CW293" i="21" s="1"/>
  <c r="CV293" i="21"/>
  <c r="CX293" i="21" s="1"/>
  <c r="CY293" i="21" s="1"/>
  <c r="CZ293" i="21" s="1"/>
  <c r="DA293" i="21"/>
  <c r="N293" i="21" s="1"/>
  <c r="DB293" i="21" s="1"/>
  <c r="CU294" i="21"/>
  <c r="CW294" i="21"/>
  <c r="CV294" i="21"/>
  <c r="CX294" i="21"/>
  <c r="CY294" i="21" s="1"/>
  <c r="CZ294" i="21" s="1"/>
  <c r="DA294" i="21" s="1"/>
  <c r="N294" i="21" s="1"/>
  <c r="DB294" i="21" s="1"/>
  <c r="CU295" i="21"/>
  <c r="CW295" i="21" s="1"/>
  <c r="CV295" i="21"/>
  <c r="CX295" i="21"/>
  <c r="CY295" i="21" s="1"/>
  <c r="CZ295" i="21" s="1"/>
  <c r="DA295" i="21" s="1"/>
  <c r="N295" i="21" s="1"/>
  <c r="DB295" i="21" s="1"/>
  <c r="CU296" i="21"/>
  <c r="CW296" i="21"/>
  <c r="CV296" i="21"/>
  <c r="CX296" i="21" s="1"/>
  <c r="CY296" i="21" s="1"/>
  <c r="CZ296" i="21" s="1"/>
  <c r="DA296" i="21" s="1"/>
  <c r="N296" i="21" s="1"/>
  <c r="DB296" i="21" s="1"/>
  <c r="CU297" i="21"/>
  <c r="CW297" i="21" s="1"/>
  <c r="CV297" i="21"/>
  <c r="CX297" i="21" s="1"/>
  <c r="CY297" i="21"/>
  <c r="CU298" i="21"/>
  <c r="CW298" i="21" s="1"/>
  <c r="CV298" i="21"/>
  <c r="CX298" i="21"/>
  <c r="CU299" i="21"/>
  <c r="CW299" i="21" s="1"/>
  <c r="CV299" i="21"/>
  <c r="CX299" i="21" s="1"/>
  <c r="CY299" i="21" s="1"/>
  <c r="CZ299" i="21" s="1"/>
  <c r="DA299" i="21" s="1"/>
  <c r="N299" i="21" s="1"/>
  <c r="DB299" i="21" s="1"/>
  <c r="CU300" i="21"/>
  <c r="CW300" i="21"/>
  <c r="CV300" i="21"/>
  <c r="CX300" i="21"/>
  <c r="CU301" i="21"/>
  <c r="CW301" i="21" s="1"/>
  <c r="CV301" i="21"/>
  <c r="CX301" i="21" s="1"/>
  <c r="CY301" i="21" s="1"/>
  <c r="CZ301" i="21" s="1"/>
  <c r="DA301" i="21" s="1"/>
  <c r="N301" i="21" s="1"/>
  <c r="DB301" i="21" s="1"/>
  <c r="CV302" i="21"/>
  <c r="CX302" i="21"/>
  <c r="CU302" i="21"/>
  <c r="CW302" i="21"/>
  <c r="CU303" i="21"/>
  <c r="CW303" i="21" s="1"/>
  <c r="CY303" i="21" s="1"/>
  <c r="CZ303" i="21" s="1"/>
  <c r="DA303" i="21" s="1"/>
  <c r="N303" i="21" s="1"/>
  <c r="DB303" i="21" s="1"/>
  <c r="CU304" i="21"/>
  <c r="CW304" i="21"/>
  <c r="CY304" i="21"/>
  <c r="CZ304" i="21" s="1"/>
  <c r="DA304" i="21"/>
  <c r="N304" i="21" s="1"/>
  <c r="DB304" i="21" s="1"/>
  <c r="CU305" i="21"/>
  <c r="CW305" i="21"/>
  <c r="CY305" i="21" s="1"/>
  <c r="CU306" i="21"/>
  <c r="CW306" i="21" s="1"/>
  <c r="CY306" i="21"/>
  <c r="CU307" i="21"/>
  <c r="CW307" i="21"/>
  <c r="CY307" i="21" s="1"/>
  <c r="CU308" i="21"/>
  <c r="CW308" i="21"/>
  <c r="CY308" i="21" s="1"/>
  <c r="CZ308" i="21" s="1"/>
  <c r="DA308" i="21" s="1"/>
  <c r="N308" i="21" s="1"/>
  <c r="DB308" i="21" s="1"/>
  <c r="CU309" i="21"/>
  <c r="CW309" i="21"/>
  <c r="CY309" i="21" s="1"/>
  <c r="CZ309" i="21" s="1"/>
  <c r="DA309" i="21" s="1"/>
  <c r="N309" i="21" s="1"/>
  <c r="DB309" i="21" s="1"/>
  <c r="CU310" i="21"/>
  <c r="CW310" i="21" s="1"/>
  <c r="CY310" i="21"/>
  <c r="CZ310" i="21" s="1"/>
  <c r="DA310" i="21" s="1"/>
  <c r="N310" i="21" s="1"/>
  <c r="DB310" i="21" s="1"/>
  <c r="CU311" i="21"/>
  <c r="CW311" i="21" s="1"/>
  <c r="CY311" i="21" s="1"/>
  <c r="CZ311" i="21" s="1"/>
  <c r="DA311" i="21"/>
  <c r="N311" i="21" s="1"/>
  <c r="DB311" i="21" s="1"/>
  <c r="CU312" i="21"/>
  <c r="CW312" i="21"/>
  <c r="CY312" i="21" s="1"/>
  <c r="CZ312" i="21" s="1"/>
  <c r="DA312" i="21" s="1"/>
  <c r="N312" i="21" s="1"/>
  <c r="DB312" i="21" s="1"/>
  <c r="CU313" i="21"/>
  <c r="CW313" i="21"/>
  <c r="CY313" i="21" s="1"/>
  <c r="CZ313" i="21" s="1"/>
  <c r="DA313" i="21" s="1"/>
  <c r="N313" i="21" s="1"/>
  <c r="DB313" i="21" s="1"/>
  <c r="CU314" i="21"/>
  <c r="CW314" i="21" s="1"/>
  <c r="CY314" i="21"/>
  <c r="CZ314" i="21"/>
  <c r="DA314" i="21" s="1"/>
  <c r="N314" i="21" s="1"/>
  <c r="DB314" i="21" s="1"/>
  <c r="CU315" i="21"/>
  <c r="CW315" i="21" s="1"/>
  <c r="CY315" i="21" s="1"/>
  <c r="CU316" i="21"/>
  <c r="CW316" i="21" s="1"/>
  <c r="CY316" i="21" s="1"/>
  <c r="CZ316" i="21" s="1"/>
  <c r="DA316" i="21" s="1"/>
  <c r="N316" i="21" s="1"/>
  <c r="DB316" i="21" s="1"/>
  <c r="CU317" i="21"/>
  <c r="CW317" i="21"/>
  <c r="CY317" i="21"/>
  <c r="CZ317" i="21"/>
  <c r="DA317" i="21" s="1"/>
  <c r="N317" i="21" s="1"/>
  <c r="DB317" i="21" s="1"/>
  <c r="CU318" i="21"/>
  <c r="CW318" i="21" s="1"/>
  <c r="CY318" i="21"/>
  <c r="CZ318" i="21" s="1"/>
  <c r="DA318" i="21" s="1"/>
  <c r="N318" i="21" s="1"/>
  <c r="DB318" i="21" s="1"/>
  <c r="CU319" i="21"/>
  <c r="CW319" i="21" s="1"/>
  <c r="CY319" i="21" s="1"/>
  <c r="CU320" i="21"/>
  <c r="CW320" i="21"/>
  <c r="CY320" i="21"/>
  <c r="CZ320" i="21" s="1"/>
  <c r="DA320" i="21"/>
  <c r="N320" i="21" s="1"/>
  <c r="DB320" i="21" s="1"/>
  <c r="CU321" i="21"/>
  <c r="CW321" i="21"/>
  <c r="CY321" i="21" s="1"/>
  <c r="CZ321" i="21" s="1"/>
  <c r="DA321" i="21" s="1"/>
  <c r="N321" i="21" s="1"/>
  <c r="DB321" i="21" s="1"/>
  <c r="CU322" i="21"/>
  <c r="CW322" i="21" s="1"/>
  <c r="CY322" i="21"/>
  <c r="CU323" i="21"/>
  <c r="CW323" i="21"/>
  <c r="CY323" i="21" s="1"/>
  <c r="CZ323" i="21" s="1"/>
  <c r="DA323" i="21" s="1"/>
  <c r="N323" i="21" s="1"/>
  <c r="DB323" i="21" s="1"/>
  <c r="CU324" i="21"/>
  <c r="CW324" i="21"/>
  <c r="CY324" i="21" s="1"/>
  <c r="CZ324" i="21" s="1"/>
  <c r="DA324" i="21" s="1"/>
  <c r="N324" i="21" s="1"/>
  <c r="DB324" i="21" s="1"/>
  <c r="CF325" i="21"/>
  <c r="CU325" i="21"/>
  <c r="CW325" i="21" s="1"/>
  <c r="CY325" i="21" s="1"/>
  <c r="CZ325" i="21" s="1"/>
  <c r="DA325" i="21" s="1"/>
  <c r="N325" i="21" s="1"/>
  <c r="DB325" i="21"/>
  <c r="CF326" i="21"/>
  <c r="CU326" i="21"/>
  <c r="CW326" i="21"/>
  <c r="CY326" i="21" s="1"/>
  <c r="CZ326" i="21" s="1"/>
  <c r="DA326" i="21" s="1"/>
  <c r="N326" i="21" s="1"/>
  <c r="DB326" i="21" s="1"/>
  <c r="CF327" i="21"/>
  <c r="CU327" i="21"/>
  <c r="CW327" i="21" s="1"/>
  <c r="CY327" i="21" s="1"/>
  <c r="CZ327" i="21" s="1"/>
  <c r="DA327" i="21" s="1"/>
  <c r="N327" i="21" s="1"/>
  <c r="DB327" i="21" s="1"/>
  <c r="CF328" i="21"/>
  <c r="CU328" i="21"/>
  <c r="CW328" i="21"/>
  <c r="CY328" i="21" s="1"/>
  <c r="CZ328" i="21" s="1"/>
  <c r="DA328" i="21" s="1"/>
  <c r="N328" i="21" s="1"/>
  <c r="DB328" i="21" s="1"/>
  <c r="CF329" i="21"/>
  <c r="CU329" i="21"/>
  <c r="CW329" i="21"/>
  <c r="CY329" i="21" s="1"/>
  <c r="CZ329" i="21" s="1"/>
  <c r="DA329" i="21" s="1"/>
  <c r="N329" i="21" s="1"/>
  <c r="DB329" i="21" s="1"/>
  <c r="CF330" i="21"/>
  <c r="CU330" i="21"/>
  <c r="CW330" i="21"/>
  <c r="CY330" i="21"/>
  <c r="CZ330" i="21" s="1"/>
  <c r="DA330" i="21" s="1"/>
  <c r="N330" i="21" s="1"/>
  <c r="DB330" i="21" s="1"/>
  <c r="CY337" i="21"/>
  <c r="CS337" i="21"/>
  <c r="CT337" i="21" s="1"/>
  <c r="CS338" i="21"/>
  <c r="CT338" i="21"/>
  <c r="CY339" i="21"/>
  <c r="CS339" i="21"/>
  <c r="CT339" i="21" s="1"/>
  <c r="CY340" i="21"/>
  <c r="CS340" i="21"/>
  <c r="CT340" i="21" s="1"/>
  <c r="CS341" i="21"/>
  <c r="CT341" i="21"/>
  <c r="CY342" i="21"/>
  <c r="CS342" i="21"/>
  <c r="CT342" i="21"/>
  <c r="CY343" i="21"/>
  <c r="CS343" i="21"/>
  <c r="CT343" i="21" s="1"/>
  <c r="CS344" i="21"/>
  <c r="CT344" i="21"/>
  <c r="CY345" i="21"/>
  <c r="CS345" i="21"/>
  <c r="CT345" i="21"/>
  <c r="CS346" i="21"/>
  <c r="CT346" i="21"/>
  <c r="CY347" i="21"/>
  <c r="CS347" i="21"/>
  <c r="CT347" i="21" s="1"/>
  <c r="CE325" i="21"/>
  <c r="CG325" i="21" s="1"/>
  <c r="L325" i="21" s="1"/>
  <c r="CE326" i="21"/>
  <c r="CG326" i="21"/>
  <c r="L326" i="21" s="1"/>
  <c r="CE327" i="21"/>
  <c r="CG327" i="21" s="1"/>
  <c r="L327" i="21"/>
  <c r="CE328" i="21"/>
  <c r="CG328" i="21" s="1"/>
  <c r="L328" i="21" s="1"/>
  <c r="CE329" i="21"/>
  <c r="CG329" i="21" s="1"/>
  <c r="L329" i="21" s="1"/>
  <c r="CE330" i="21"/>
  <c r="CG330" i="21"/>
  <c r="L330" i="21"/>
  <c r="CE331" i="21"/>
  <c r="CG331" i="21" s="1"/>
  <c r="L331" i="21" s="1"/>
  <c r="CE332" i="21"/>
  <c r="CG332" i="21" s="1"/>
  <c r="L332" i="21" s="1"/>
  <c r="CE333" i="21"/>
  <c r="CG333" i="21" s="1"/>
  <c r="L333" i="21" s="1"/>
  <c r="CE334" i="21"/>
  <c r="CG334" i="21"/>
  <c r="L334" i="21" s="1"/>
  <c r="CE335" i="21"/>
  <c r="CG335" i="21" s="1"/>
  <c r="L335" i="21" s="1"/>
  <c r="CE336" i="21"/>
  <c r="CG336" i="21" s="1"/>
  <c r="L336" i="21" s="1"/>
  <c r="CE337" i="21"/>
  <c r="CG337" i="21"/>
  <c r="L337" i="21"/>
  <c r="CE338" i="21"/>
  <c r="CE339" i="21"/>
  <c r="CG339" i="21" s="1"/>
  <c r="L339" i="21" s="1"/>
  <c r="CE340" i="21"/>
  <c r="CG340" i="21" s="1"/>
  <c r="L340" i="21" s="1"/>
  <c r="CE341" i="21"/>
  <c r="CE342" i="21"/>
  <c r="CG342" i="21"/>
  <c r="L342" i="21"/>
  <c r="CE343" i="21"/>
  <c r="CE344" i="21"/>
  <c r="CE345" i="21"/>
  <c r="CG345" i="21"/>
  <c r="L345" i="21"/>
  <c r="CE346" i="21"/>
  <c r="CE347" i="21"/>
  <c r="CG347" i="21" s="1"/>
  <c r="L347" i="21" s="1"/>
  <c r="DM347" i="21"/>
  <c r="CU348" i="21"/>
  <c r="CW348" i="21" s="1"/>
  <c r="CF348" i="21"/>
  <c r="CE348" i="21"/>
  <c r="CV348" i="21"/>
  <c r="CX348" i="21" s="1"/>
  <c r="CY348" i="21" s="1"/>
  <c r="CZ348" i="21"/>
  <c r="DA348" i="21" s="1"/>
  <c r="N348" i="21" s="1"/>
  <c r="DB348" i="21" s="1"/>
  <c r="DM348" i="21"/>
  <c r="CU349" i="21"/>
  <c r="CW349" i="21" s="1"/>
  <c r="CF349" i="21"/>
  <c r="CE349" i="21"/>
  <c r="CG349" i="21"/>
  <c r="L349" i="21" s="1"/>
  <c r="CV349" i="21"/>
  <c r="CX349" i="21" s="1"/>
  <c r="DM349" i="21"/>
  <c r="CU350" i="21"/>
  <c r="CW350" i="21"/>
  <c r="CF350" i="21"/>
  <c r="CE350" i="21"/>
  <c r="CV350" i="21"/>
  <c r="CX350" i="21"/>
  <c r="CY350" i="21" s="1"/>
  <c r="DM350" i="21"/>
  <c r="CU351" i="21"/>
  <c r="CW351" i="21"/>
  <c r="CF351" i="21"/>
  <c r="CE351" i="21"/>
  <c r="CG351" i="21" s="1"/>
  <c r="L351" i="21" s="1"/>
  <c r="CV351" i="21"/>
  <c r="CX351" i="21"/>
  <c r="DM351" i="21"/>
  <c r="CU352" i="21"/>
  <c r="CW352" i="21" s="1"/>
  <c r="CY352" i="21" s="1"/>
  <c r="CZ352" i="21" s="1"/>
  <c r="DA352" i="21" s="1"/>
  <c r="N352" i="21" s="1"/>
  <c r="DB352" i="21" s="1"/>
  <c r="CF352" i="21"/>
  <c r="CE352" i="21"/>
  <c r="CV352" i="21"/>
  <c r="CX352" i="21"/>
  <c r="DM352" i="21"/>
  <c r="CU353" i="21"/>
  <c r="CW353" i="21"/>
  <c r="CF353" i="21"/>
  <c r="CG353" i="21" s="1"/>
  <c r="L353" i="21" s="1"/>
  <c r="CE353" i="21"/>
  <c r="CV353" i="21"/>
  <c r="CX353" i="21" s="1"/>
  <c r="DM353" i="21"/>
  <c r="CU354" i="21"/>
  <c r="CW354" i="21"/>
  <c r="CF354" i="21"/>
  <c r="CE354" i="21"/>
  <c r="CV354" i="21"/>
  <c r="CX354" i="21"/>
  <c r="DM354" i="21"/>
  <c r="CU355" i="21"/>
  <c r="CW355" i="21"/>
  <c r="CF355" i="21"/>
  <c r="CE355" i="21"/>
  <c r="CG355" i="21"/>
  <c r="L355" i="21"/>
  <c r="CV355" i="21"/>
  <c r="CX355" i="21"/>
  <c r="DM355" i="21"/>
  <c r="CU356" i="21"/>
  <c r="CW356" i="21" s="1"/>
  <c r="CF356" i="21"/>
  <c r="CE356" i="21"/>
  <c r="CV356" i="21"/>
  <c r="CX356" i="21" s="1"/>
  <c r="DM356" i="21"/>
  <c r="CU357" i="21"/>
  <c r="CW357" i="21" s="1"/>
  <c r="CF357" i="21"/>
  <c r="CG357" i="21" s="1"/>
  <c r="L357" i="21" s="1"/>
  <c r="CE357" i="21"/>
  <c r="CV357" i="21"/>
  <c r="CX357" i="21"/>
  <c r="DM357" i="21"/>
  <c r="CF358" i="21"/>
  <c r="CU358" i="21"/>
  <c r="CW358" i="21" s="1"/>
  <c r="CY358" i="21" s="1"/>
  <c r="CZ358" i="21" s="1"/>
  <c r="DA358" i="21" s="1"/>
  <c r="N358" i="21"/>
  <c r="DB358" i="21"/>
  <c r="CF359" i="21"/>
  <c r="CU359" i="21"/>
  <c r="CW359" i="21" s="1"/>
  <c r="CY359" i="21" s="1"/>
  <c r="CZ359" i="21" s="1"/>
  <c r="DA359" i="21" s="1"/>
  <c r="N359" i="21"/>
  <c r="DB359" i="21" s="1"/>
  <c r="CF360" i="21"/>
  <c r="CU360" i="21"/>
  <c r="CW360" i="21" s="1"/>
  <c r="CY360" i="21" s="1"/>
  <c r="CZ360" i="21" s="1"/>
  <c r="DA360" i="21" s="1"/>
  <c r="N360" i="21"/>
  <c r="DB360" i="21"/>
  <c r="CF361" i="21"/>
  <c r="CU361" i="21"/>
  <c r="CW361" i="21" s="1"/>
  <c r="CY361" i="21" s="1"/>
  <c r="CZ361" i="21" s="1"/>
  <c r="DA361" i="21" s="1"/>
  <c r="N361" i="21"/>
  <c r="DB361" i="21" s="1"/>
  <c r="CF362" i="21"/>
  <c r="CU362" i="21"/>
  <c r="CW362" i="21" s="1"/>
  <c r="CY362" i="21" s="1"/>
  <c r="CZ362" i="21" s="1"/>
  <c r="DA362" i="21" s="1"/>
  <c r="N362" i="21"/>
  <c r="DB362" i="21"/>
  <c r="CF363" i="21"/>
  <c r="CU363" i="21"/>
  <c r="CW363" i="21" s="1"/>
  <c r="CY363" i="21" s="1"/>
  <c r="CZ363" i="21" s="1"/>
  <c r="DA363" i="21" s="1"/>
  <c r="N363" i="21"/>
  <c r="DB363" i="21" s="1"/>
  <c r="CF364" i="21"/>
  <c r="CU364" i="21"/>
  <c r="CW364" i="21" s="1"/>
  <c r="CY364" i="21" s="1"/>
  <c r="CZ364" i="21" s="1"/>
  <c r="DA364" i="21" s="1"/>
  <c r="N364" i="21"/>
  <c r="DB364" i="21"/>
  <c r="CF365" i="21"/>
  <c r="CU365" i="21"/>
  <c r="CW365" i="21" s="1"/>
  <c r="CY365" i="21" s="1"/>
  <c r="CZ365" i="21" s="1"/>
  <c r="DA365" i="21" s="1"/>
  <c r="N365" i="21"/>
  <c r="DB365" i="21" s="1"/>
  <c r="CF366" i="21"/>
  <c r="CU366" i="21"/>
  <c r="CW366" i="21" s="1"/>
  <c r="CY366" i="21" s="1"/>
  <c r="CZ366" i="21" s="1"/>
  <c r="DA366" i="21" s="1"/>
  <c r="N366" i="21"/>
  <c r="DB366" i="21"/>
  <c r="CF367" i="21"/>
  <c r="CU367" i="21"/>
  <c r="CW367" i="21" s="1"/>
  <c r="CY367" i="21" s="1"/>
  <c r="CZ367" i="21" s="1"/>
  <c r="DA367" i="21" s="1"/>
  <c r="N367" i="21"/>
  <c r="DB367" i="21" s="1"/>
  <c r="CS378" i="21"/>
  <c r="CT378" i="21" s="1"/>
  <c r="CY379" i="21"/>
  <c r="CS379" i="21"/>
  <c r="CT379" i="21"/>
  <c r="CY380" i="21"/>
  <c r="CS380" i="21"/>
  <c r="CT380" i="21" s="1"/>
  <c r="CS381" i="21"/>
  <c r="CT381" i="21"/>
  <c r="CY382" i="21"/>
  <c r="CS382" i="21"/>
  <c r="CT382" i="21"/>
  <c r="CS383" i="21"/>
  <c r="CT383" i="21"/>
  <c r="CY384" i="21"/>
  <c r="CZ384" i="21"/>
  <c r="DA384" i="21" s="1"/>
  <c r="N384" i="21" s="1"/>
  <c r="DB384" i="21" s="1"/>
  <c r="CY385" i="21"/>
  <c r="CZ385" i="21" s="1"/>
  <c r="DA385" i="21" s="1"/>
  <c r="N385" i="21" s="1"/>
  <c r="DB385" i="21" s="1"/>
  <c r="CY386" i="21"/>
  <c r="CZ386" i="21"/>
  <c r="DA386" i="21"/>
  <c r="N386" i="21" s="1"/>
  <c r="DB386" i="21" s="1"/>
  <c r="CY387" i="21"/>
  <c r="CY388" i="21"/>
  <c r="CZ388" i="21" s="1"/>
  <c r="DA388" i="21" s="1"/>
  <c r="N388" i="21" s="1"/>
  <c r="DB388" i="21" s="1"/>
  <c r="CE358" i="21"/>
  <c r="CG358" i="21"/>
  <c r="L358" i="21" s="1"/>
  <c r="CE359" i="21"/>
  <c r="CG359" i="21" s="1"/>
  <c r="L359" i="21" s="1"/>
  <c r="CE360" i="21"/>
  <c r="CG360" i="21" s="1"/>
  <c r="L360" i="21" s="1"/>
  <c r="CE361" i="21"/>
  <c r="CG361" i="21" s="1"/>
  <c r="L361" i="21" s="1"/>
  <c r="CE362" i="21"/>
  <c r="CG362" i="21"/>
  <c r="L362" i="21"/>
  <c r="CE363" i="21"/>
  <c r="CG363" i="21" s="1"/>
  <c r="L363" i="21" s="1"/>
  <c r="CE364" i="21"/>
  <c r="CG364" i="21"/>
  <c r="L364" i="21" s="1"/>
  <c r="CI364" i="21" s="1"/>
  <c r="CJ364" i="21" s="1"/>
  <c r="CE365" i="21"/>
  <c r="CG365" i="21"/>
  <c r="L365" i="21"/>
  <c r="CE366" i="21"/>
  <c r="CG366" i="21"/>
  <c r="L366" i="21" s="1"/>
  <c r="CE367" i="21"/>
  <c r="CG367" i="21" s="1"/>
  <c r="L367" i="21" s="1"/>
  <c r="CE368" i="21"/>
  <c r="CE369" i="21"/>
  <c r="CE370" i="21"/>
  <c r="CE371" i="21"/>
  <c r="CE372" i="21"/>
  <c r="CE373" i="21"/>
  <c r="CE374" i="21"/>
  <c r="CE375" i="21"/>
  <c r="CE376" i="21"/>
  <c r="CE377" i="21"/>
  <c r="CE378" i="21"/>
  <c r="CE379" i="21"/>
  <c r="CG379" i="21" s="1"/>
  <c r="L379" i="21" s="1"/>
  <c r="CE380" i="21"/>
  <c r="CE381" i="21"/>
  <c r="CG381" i="21"/>
  <c r="L381" i="21"/>
  <c r="CE382" i="21"/>
  <c r="CG382" i="21"/>
  <c r="L382" i="21" s="1"/>
  <c r="CE383" i="21"/>
  <c r="CY391" i="21"/>
  <c r="CS391" i="21"/>
  <c r="CT391" i="21" s="1"/>
  <c r="CS392" i="21"/>
  <c r="CT392" i="21"/>
  <c r="CY393" i="21"/>
  <c r="CS393" i="21"/>
  <c r="CT393" i="21"/>
  <c r="CY394" i="21"/>
  <c r="CS394" i="21"/>
  <c r="CT394" i="21"/>
  <c r="CE384" i="21"/>
  <c r="CG384" i="21"/>
  <c r="L384" i="21" s="1"/>
  <c r="CE385" i="21"/>
  <c r="CG385" i="21" s="1"/>
  <c r="L385" i="21" s="1"/>
  <c r="CE386" i="21"/>
  <c r="CG386" i="21"/>
  <c r="L386" i="21"/>
  <c r="CE387" i="21"/>
  <c r="CG387" i="21" s="1"/>
  <c r="L387" i="21" s="1"/>
  <c r="CH387" i="21" s="1"/>
  <c r="CE388" i="21"/>
  <c r="CE389" i="21"/>
  <c r="CE390" i="21"/>
  <c r="CG390" i="21"/>
  <c r="L390" i="21" s="1"/>
  <c r="CE391" i="21"/>
  <c r="CG391" i="21" s="1"/>
  <c r="L391" i="21" s="1"/>
  <c r="CE392" i="21"/>
  <c r="CE393" i="21"/>
  <c r="CG393" i="21" s="1"/>
  <c r="L393" i="21" s="1"/>
  <c r="CE394" i="21"/>
  <c r="CG394" i="21"/>
  <c r="L394" i="21"/>
  <c r="CE395" i="21"/>
  <c r="CG395" i="21" s="1"/>
  <c r="L395" i="21" s="1"/>
  <c r="CV395" i="21"/>
  <c r="CX395" i="21"/>
  <c r="DM395" i="21"/>
  <c r="CU396" i="21"/>
  <c r="CW396" i="21"/>
  <c r="CF396" i="21"/>
  <c r="CE396" i="21"/>
  <c r="CG396" i="21" s="1"/>
  <c r="L396" i="21" s="1"/>
  <c r="CV396" i="21"/>
  <c r="CX396" i="21"/>
  <c r="DM396" i="21"/>
  <c r="CU397" i="21"/>
  <c r="CW397" i="21" s="1"/>
  <c r="CF397" i="21"/>
  <c r="CE397" i="21"/>
  <c r="CV397" i="21"/>
  <c r="CX397" i="21" s="1"/>
  <c r="CY397" i="21" s="1"/>
  <c r="DM397" i="21"/>
  <c r="CU398" i="21"/>
  <c r="CW398" i="21" s="1"/>
  <c r="CF398" i="21"/>
  <c r="CE398" i="21"/>
  <c r="CG398" i="21"/>
  <c r="L398" i="21" s="1"/>
  <c r="CV398" i="21"/>
  <c r="CX398" i="21" s="1"/>
  <c r="DM398" i="21"/>
  <c r="CU399" i="21"/>
  <c r="CW399" i="21"/>
  <c r="CF399" i="21"/>
  <c r="CE399" i="21"/>
  <c r="CV399" i="21"/>
  <c r="CX399" i="21"/>
  <c r="CY399" i="21" s="1"/>
  <c r="DM399" i="21"/>
  <c r="CV400" i="21"/>
  <c r="CX400" i="21"/>
  <c r="CE400" i="21"/>
  <c r="CU400" i="21"/>
  <c r="CW400" i="21" s="1"/>
  <c r="CF400" i="21"/>
  <c r="CS395" i="21"/>
  <c r="CT395" i="21"/>
  <c r="K20" i="19"/>
  <c r="J20" i="19"/>
  <c r="T4" i="19"/>
  <c r="M405" i="18"/>
  <c r="DN400" i="18"/>
  <c r="DO400" i="18"/>
  <c r="DL400" i="18"/>
  <c r="DM400" i="18" s="1"/>
  <c r="DK400" i="18"/>
  <c r="CR400" i="18"/>
  <c r="CP400" i="18"/>
  <c r="CO400" i="18"/>
  <c r="CN400" i="18"/>
  <c r="CQ400" i="18"/>
  <c r="CS400" i="18" s="1"/>
  <c r="CT400" i="18" s="1"/>
  <c r="CD400" i="18"/>
  <c r="CB400" i="18"/>
  <c r="CV400" i="18"/>
  <c r="CX400" i="18" s="1"/>
  <c r="DN399" i="18"/>
  <c r="DO399" i="18"/>
  <c r="DL399" i="18"/>
  <c r="DM399" i="18" s="1"/>
  <c r="DK399" i="18"/>
  <c r="CR399" i="18"/>
  <c r="CP399" i="18"/>
  <c r="CO399" i="18"/>
  <c r="CN399" i="18"/>
  <c r="CQ399" i="18"/>
  <c r="CS399" i="18" s="1"/>
  <c r="CT399" i="18" s="1"/>
  <c r="CD399" i="18"/>
  <c r="CB399" i="18"/>
  <c r="CV399" i="18"/>
  <c r="CX399" i="18" s="1"/>
  <c r="DN398" i="18"/>
  <c r="DO398" i="18"/>
  <c r="DL398" i="18"/>
  <c r="DM398" i="18" s="1"/>
  <c r="DK398" i="18"/>
  <c r="CR398" i="18"/>
  <c r="CP398" i="18"/>
  <c r="CO398" i="18"/>
  <c r="CN398" i="18"/>
  <c r="CQ398" i="18"/>
  <c r="CD398" i="18"/>
  <c r="CB398" i="18"/>
  <c r="DN397" i="18"/>
  <c r="DO397" i="18" s="1"/>
  <c r="DL397" i="18"/>
  <c r="DM397" i="18" s="1"/>
  <c r="DK397" i="18"/>
  <c r="CR397" i="18"/>
  <c r="CP397" i="18"/>
  <c r="CO397" i="18"/>
  <c r="CN397" i="18"/>
  <c r="CQ397" i="18" s="1"/>
  <c r="CD397" i="18"/>
  <c r="CB397" i="18"/>
  <c r="DN396" i="18"/>
  <c r="DO396" i="18"/>
  <c r="DL396" i="18"/>
  <c r="DM396" i="18" s="1"/>
  <c r="DK396" i="18"/>
  <c r="CR396" i="18"/>
  <c r="CP396" i="18"/>
  <c r="CO396" i="18"/>
  <c r="CN396" i="18"/>
  <c r="CQ396" i="18"/>
  <c r="CD396" i="18"/>
  <c r="CB396" i="18"/>
  <c r="DN395" i="18"/>
  <c r="DO395" i="18" s="1"/>
  <c r="DL395" i="18"/>
  <c r="DM395" i="18" s="1"/>
  <c r="DK395" i="18"/>
  <c r="CR395" i="18"/>
  <c r="CP395" i="18"/>
  <c r="CO395" i="18"/>
  <c r="CN395" i="18"/>
  <c r="CQ395" i="18" s="1"/>
  <c r="CD395" i="18"/>
  <c r="CB395" i="18"/>
  <c r="CV395" i="18"/>
  <c r="CX395" i="18"/>
  <c r="DN394" i="18"/>
  <c r="DO394" i="18" s="1"/>
  <c r="DL394" i="18"/>
  <c r="DM394" i="18" s="1"/>
  <c r="DK394" i="18"/>
  <c r="CP394" i="18"/>
  <c r="CO394" i="18"/>
  <c r="CR394" i="18" s="1"/>
  <c r="CN394" i="18"/>
  <c r="CQ394" i="18" s="1"/>
  <c r="CD394" i="18"/>
  <c r="CB394" i="18"/>
  <c r="DN393" i="18"/>
  <c r="DO393" i="18" s="1"/>
  <c r="DL393" i="18"/>
  <c r="DK393" i="18"/>
  <c r="DM393" i="18"/>
  <c r="CP393" i="18"/>
  <c r="CO393" i="18"/>
  <c r="CR393" i="18" s="1"/>
  <c r="CN393" i="18"/>
  <c r="CQ393" i="18" s="1"/>
  <c r="CD393" i="18"/>
  <c r="CB393" i="18"/>
  <c r="DN392" i="18"/>
  <c r="DO392" i="18" s="1"/>
  <c r="DL392" i="18"/>
  <c r="DM392" i="18" s="1"/>
  <c r="DK392" i="18"/>
  <c r="CP392" i="18"/>
  <c r="CO392" i="18"/>
  <c r="CR392" i="18" s="1"/>
  <c r="CN392" i="18"/>
  <c r="CQ392" i="18" s="1"/>
  <c r="CD392" i="18"/>
  <c r="CB392" i="18"/>
  <c r="DN391" i="18"/>
  <c r="DO391" i="18" s="1"/>
  <c r="DL391" i="18"/>
  <c r="DK391" i="18"/>
  <c r="DM391" i="18" s="1"/>
  <c r="CP391" i="18"/>
  <c r="CO391" i="18"/>
  <c r="CR391" i="18" s="1"/>
  <c r="CN391" i="18"/>
  <c r="CQ391" i="18" s="1"/>
  <c r="CD391" i="18"/>
  <c r="CB391" i="18"/>
  <c r="DN390" i="18"/>
  <c r="DO390" i="18" s="1"/>
  <c r="DL390" i="18"/>
  <c r="DM390" i="18" s="1"/>
  <c r="DK390" i="18"/>
  <c r="CP390" i="18"/>
  <c r="CO390" i="18"/>
  <c r="CR390" i="18" s="1"/>
  <c r="CN390" i="18"/>
  <c r="CQ390" i="18" s="1"/>
  <c r="CD390" i="18"/>
  <c r="CB390" i="18"/>
  <c r="DN389" i="18"/>
  <c r="DO389" i="18" s="1"/>
  <c r="DL389" i="18"/>
  <c r="DK389" i="18"/>
  <c r="DM389" i="18" s="1"/>
  <c r="CP389" i="18"/>
  <c r="CO389" i="18"/>
  <c r="CR389" i="18" s="1"/>
  <c r="CN389" i="18"/>
  <c r="CQ389" i="18" s="1"/>
  <c r="CD389" i="18"/>
  <c r="CB389" i="18"/>
  <c r="DN388" i="18"/>
  <c r="DO388" i="18" s="1"/>
  <c r="DL388" i="18"/>
  <c r="DM388" i="18" s="1"/>
  <c r="DK388" i="18"/>
  <c r="CP388" i="18"/>
  <c r="CO388" i="18"/>
  <c r="CR388" i="18" s="1"/>
  <c r="CN388" i="18"/>
  <c r="CQ388" i="18" s="1"/>
  <c r="CD388" i="18"/>
  <c r="CB388" i="18"/>
  <c r="DN387" i="18"/>
  <c r="DO387" i="18" s="1"/>
  <c r="DL387" i="18"/>
  <c r="DK387" i="18"/>
  <c r="DM387" i="18"/>
  <c r="CP387" i="18"/>
  <c r="CO387" i="18"/>
  <c r="CR387" i="18" s="1"/>
  <c r="CN387" i="18"/>
  <c r="CQ387" i="18" s="1"/>
  <c r="CD387" i="18"/>
  <c r="CB387" i="18"/>
  <c r="DN386" i="18"/>
  <c r="DO386" i="18" s="1"/>
  <c r="DL386" i="18"/>
  <c r="DM386" i="18" s="1"/>
  <c r="DK386" i="18"/>
  <c r="CP386" i="18"/>
  <c r="CO386" i="18"/>
  <c r="CR386" i="18" s="1"/>
  <c r="CN386" i="18"/>
  <c r="CQ386" i="18" s="1"/>
  <c r="CD386" i="18"/>
  <c r="CB386" i="18"/>
  <c r="DN385" i="18"/>
  <c r="DO385" i="18" s="1"/>
  <c r="DL385" i="18"/>
  <c r="DK385" i="18"/>
  <c r="DM385" i="18"/>
  <c r="CR385" i="18"/>
  <c r="CP385" i="18"/>
  <c r="CO385" i="18"/>
  <c r="CN385" i="18"/>
  <c r="CQ385" i="18" s="1"/>
  <c r="CD385" i="18"/>
  <c r="CB385" i="18"/>
  <c r="CV385" i="18" s="1"/>
  <c r="CX385" i="18" s="1"/>
  <c r="CU385" i="18"/>
  <c r="CW385" i="18" s="1"/>
  <c r="DN384" i="18"/>
  <c r="DO384" i="18" s="1"/>
  <c r="DL384" i="18"/>
  <c r="DM384" i="18" s="1"/>
  <c r="DK384" i="18"/>
  <c r="CP384" i="18"/>
  <c r="CO384" i="18"/>
  <c r="CR384" i="18" s="1"/>
  <c r="CN384" i="18"/>
  <c r="CQ384" i="18" s="1"/>
  <c r="CF384" i="18"/>
  <c r="CD384" i="18"/>
  <c r="CB384" i="18"/>
  <c r="CU384" i="18" s="1"/>
  <c r="CW384" i="18" s="1"/>
  <c r="DN383" i="18"/>
  <c r="DO383" i="18" s="1"/>
  <c r="DL383" i="18"/>
  <c r="DK383" i="18"/>
  <c r="DM383" i="18" s="1"/>
  <c r="CU383" i="18"/>
  <c r="CW383" i="18" s="1"/>
  <c r="CP383" i="18"/>
  <c r="CO383" i="18"/>
  <c r="CR383" i="18" s="1"/>
  <c r="CN383" i="18"/>
  <c r="CQ383" i="18" s="1"/>
  <c r="CF383" i="18"/>
  <c r="CD383" i="18"/>
  <c r="CB383" i="18"/>
  <c r="CV383" i="18"/>
  <c r="CX383" i="18"/>
  <c r="DO382" i="18"/>
  <c r="DN382" i="18"/>
  <c r="DL382" i="18"/>
  <c r="DM382" i="18" s="1"/>
  <c r="DK382" i="18"/>
  <c r="CQ382" i="18"/>
  <c r="CP382" i="18"/>
  <c r="CO382" i="18"/>
  <c r="CR382" i="18"/>
  <c r="CN382" i="18"/>
  <c r="CF382" i="18"/>
  <c r="CD382" i="18"/>
  <c r="CB382" i="18"/>
  <c r="CU382" i="18" s="1"/>
  <c r="CW382" i="18" s="1"/>
  <c r="CV382" i="18"/>
  <c r="CX382" i="18" s="1"/>
  <c r="CY382" i="18" s="1"/>
  <c r="DO381" i="18"/>
  <c r="DN381" i="18"/>
  <c r="DL381" i="18"/>
  <c r="DM381" i="18" s="1"/>
  <c r="DK381" i="18"/>
  <c r="CY381" i="18"/>
  <c r="CU381" i="18"/>
  <c r="CW381" i="18" s="1"/>
  <c r="CQ381" i="18"/>
  <c r="CP381" i="18"/>
  <c r="CO381" i="18"/>
  <c r="CR381" i="18" s="1"/>
  <c r="CN381" i="18"/>
  <c r="CF381" i="18"/>
  <c r="CD381" i="18"/>
  <c r="CB381" i="18"/>
  <c r="CV381" i="18"/>
  <c r="CX381" i="18" s="1"/>
  <c r="DO380" i="18"/>
  <c r="DN380" i="18"/>
  <c r="DL380" i="18"/>
  <c r="DK380" i="18"/>
  <c r="DM380" i="18"/>
  <c r="CU380" i="18"/>
  <c r="CW380" i="18" s="1"/>
  <c r="CP380" i="18"/>
  <c r="CO380" i="18"/>
  <c r="CR380" i="18"/>
  <c r="CN380" i="18"/>
  <c r="CQ380" i="18" s="1"/>
  <c r="CD380" i="18"/>
  <c r="CB380" i="18"/>
  <c r="CF380" i="18" s="1"/>
  <c r="CV380" i="18"/>
  <c r="CX380" i="18" s="1"/>
  <c r="CY380" i="18" s="1"/>
  <c r="DN379" i="18"/>
  <c r="DO379" i="18" s="1"/>
  <c r="DL379" i="18"/>
  <c r="DM379" i="18" s="1"/>
  <c r="DK379" i="18"/>
  <c r="CU379" i="18"/>
  <c r="CW379" i="18" s="1"/>
  <c r="CP379" i="18"/>
  <c r="CO379" i="18"/>
  <c r="CR379" i="18" s="1"/>
  <c r="CN379" i="18"/>
  <c r="CQ379" i="18" s="1"/>
  <c r="CF379" i="18"/>
  <c r="CD379" i="18"/>
  <c r="CB379" i="18"/>
  <c r="CV379" i="18"/>
  <c r="CX379" i="18"/>
  <c r="CY379" i="18" s="1"/>
  <c r="DN378" i="18"/>
  <c r="DO378" i="18" s="1"/>
  <c r="DL378" i="18"/>
  <c r="DK378" i="18"/>
  <c r="CR378" i="18"/>
  <c r="CP378" i="18"/>
  <c r="CO378" i="18"/>
  <c r="CN378" i="18"/>
  <c r="CQ378" i="18"/>
  <c r="CS378" i="18" s="1"/>
  <c r="CT378" i="18" s="1"/>
  <c r="CD378" i="18"/>
  <c r="CB378" i="18"/>
  <c r="DN377" i="18"/>
  <c r="DO377" i="18"/>
  <c r="DL377" i="18"/>
  <c r="DK377" i="18"/>
  <c r="CP377" i="18"/>
  <c r="CO377" i="18"/>
  <c r="CR377" i="18" s="1"/>
  <c r="CN377" i="18"/>
  <c r="CQ377" i="18" s="1"/>
  <c r="CD377" i="18"/>
  <c r="CB377" i="18"/>
  <c r="DN376" i="18"/>
  <c r="DO376" i="18" s="1"/>
  <c r="DL376" i="18"/>
  <c r="DK376" i="18"/>
  <c r="CP376" i="18"/>
  <c r="CO376" i="18"/>
  <c r="CR376" i="18" s="1"/>
  <c r="CN376" i="18"/>
  <c r="CQ376" i="18"/>
  <c r="CS376" i="18" s="1"/>
  <c r="CD376" i="18"/>
  <c r="CB376" i="18"/>
  <c r="DN375" i="18"/>
  <c r="DO375" i="18" s="1"/>
  <c r="DL375" i="18"/>
  <c r="DK375" i="18"/>
  <c r="CR375" i="18"/>
  <c r="CP375" i="18"/>
  <c r="CO375" i="18"/>
  <c r="CN375" i="18"/>
  <c r="CQ375" i="18"/>
  <c r="CS375" i="18" s="1"/>
  <c r="CT375" i="18" s="1"/>
  <c r="CD375" i="18"/>
  <c r="CB375" i="18"/>
  <c r="DN374" i="18"/>
  <c r="DO374" i="18" s="1"/>
  <c r="DL374" i="18"/>
  <c r="DK374" i="18"/>
  <c r="CR374" i="18"/>
  <c r="CP374" i="18"/>
  <c r="CO374" i="18"/>
  <c r="CN374" i="18"/>
  <c r="CQ374" i="18"/>
  <c r="CD374" i="18"/>
  <c r="CB374" i="18"/>
  <c r="DN373" i="18"/>
  <c r="DO373" i="18"/>
  <c r="DL373" i="18"/>
  <c r="DK373" i="18"/>
  <c r="CP373" i="18"/>
  <c r="CO373" i="18"/>
  <c r="CR373" i="18" s="1"/>
  <c r="CN373" i="18"/>
  <c r="CQ373" i="18" s="1"/>
  <c r="CD373" i="18"/>
  <c r="CB373" i="18"/>
  <c r="DN372" i="18"/>
  <c r="DO372" i="18"/>
  <c r="DL372" i="18"/>
  <c r="DK372" i="18"/>
  <c r="CR372" i="18"/>
  <c r="CP372" i="18"/>
  <c r="CO372" i="18"/>
  <c r="CN372" i="18"/>
  <c r="CQ372" i="18"/>
  <c r="CS372" i="18"/>
  <c r="CT372" i="18" s="1"/>
  <c r="CD372" i="18"/>
  <c r="CB372" i="18"/>
  <c r="DN371" i="18"/>
  <c r="DO371" i="18"/>
  <c r="DL371" i="18"/>
  <c r="DK371" i="18"/>
  <c r="CR371" i="18"/>
  <c r="CP371" i="18"/>
  <c r="CO371" i="18"/>
  <c r="CN371" i="18"/>
  <c r="CQ371" i="18" s="1"/>
  <c r="CD371" i="18"/>
  <c r="CB371" i="18"/>
  <c r="DN370" i="18"/>
  <c r="DO370" i="18" s="1"/>
  <c r="DL370" i="18"/>
  <c r="DK370" i="18"/>
  <c r="CR370" i="18"/>
  <c r="CP370" i="18"/>
  <c r="CO370" i="18"/>
  <c r="CN370" i="18"/>
  <c r="CQ370" i="18"/>
  <c r="CS370" i="18" s="1"/>
  <c r="CT370" i="18" s="1"/>
  <c r="CD370" i="18"/>
  <c r="CB370" i="18"/>
  <c r="DN369" i="18"/>
  <c r="DO369" i="18"/>
  <c r="DL369" i="18"/>
  <c r="DK369" i="18"/>
  <c r="CP369" i="18"/>
  <c r="CO369" i="18"/>
  <c r="CR369" i="18" s="1"/>
  <c r="CN369" i="18"/>
  <c r="CQ369" i="18" s="1"/>
  <c r="CS369" i="18" s="1"/>
  <c r="CT369" i="18" s="1"/>
  <c r="CD369" i="18"/>
  <c r="CB369" i="18"/>
  <c r="DN368" i="18"/>
  <c r="DO368" i="18" s="1"/>
  <c r="DL368" i="18"/>
  <c r="DK368" i="18"/>
  <c r="CP368" i="18"/>
  <c r="CO368" i="18"/>
  <c r="CR368" i="18" s="1"/>
  <c r="CN368" i="18"/>
  <c r="CQ368" i="18"/>
  <c r="CS368" i="18" s="1"/>
  <c r="CT368" i="18" s="1"/>
  <c r="CD368" i="18"/>
  <c r="CB368" i="18"/>
  <c r="CU368" i="18"/>
  <c r="CW368" i="18" s="1"/>
  <c r="DN367" i="18"/>
  <c r="DO367" i="18"/>
  <c r="DL367" i="18"/>
  <c r="DK367" i="18"/>
  <c r="DM367" i="18" s="1"/>
  <c r="CP367" i="18"/>
  <c r="CO367" i="18"/>
  <c r="CR367" i="18" s="1"/>
  <c r="CN367" i="18"/>
  <c r="CQ367" i="18"/>
  <c r="CD367" i="18"/>
  <c r="CB367" i="18"/>
  <c r="CU367" i="18"/>
  <c r="CW367" i="18"/>
  <c r="DN366" i="18"/>
  <c r="DO366" i="18"/>
  <c r="DL366" i="18"/>
  <c r="DK366" i="18"/>
  <c r="DM366" i="18" s="1"/>
  <c r="CP366" i="18"/>
  <c r="CO366" i="18"/>
  <c r="CR366" i="18" s="1"/>
  <c r="CN366" i="18"/>
  <c r="CQ366" i="18"/>
  <c r="CS366" i="18" s="1"/>
  <c r="CT366" i="18" s="1"/>
  <c r="CD366" i="18"/>
  <c r="CB366" i="18"/>
  <c r="CU366" i="18"/>
  <c r="CW366" i="18" s="1"/>
  <c r="DN365" i="18"/>
  <c r="DO365" i="18"/>
  <c r="DL365" i="18"/>
  <c r="DK365" i="18"/>
  <c r="DM365" i="18" s="1"/>
  <c r="CP365" i="18"/>
  <c r="CO365" i="18"/>
  <c r="CR365" i="18" s="1"/>
  <c r="CN365" i="18"/>
  <c r="CQ365" i="18"/>
  <c r="CD365" i="18"/>
  <c r="CB365" i="18"/>
  <c r="CU365" i="18"/>
  <c r="CW365" i="18"/>
  <c r="DN364" i="18"/>
  <c r="DO364" i="18"/>
  <c r="DL364" i="18"/>
  <c r="DK364" i="18"/>
  <c r="DM364" i="18" s="1"/>
  <c r="CP364" i="18"/>
  <c r="CO364" i="18"/>
  <c r="CR364" i="18" s="1"/>
  <c r="CN364" i="18"/>
  <c r="CQ364" i="18"/>
  <c r="CS364" i="18" s="1"/>
  <c r="CT364" i="18" s="1"/>
  <c r="CD364" i="18"/>
  <c r="CB364" i="18"/>
  <c r="CU364" i="18"/>
  <c r="CW364" i="18" s="1"/>
  <c r="DN363" i="18"/>
  <c r="DO363" i="18"/>
  <c r="DL363" i="18"/>
  <c r="DK363" i="18"/>
  <c r="DM363" i="18" s="1"/>
  <c r="CP363" i="18"/>
  <c r="CO363" i="18"/>
  <c r="CR363" i="18" s="1"/>
  <c r="CN363" i="18"/>
  <c r="CQ363" i="18"/>
  <c r="CD363" i="18"/>
  <c r="CB363" i="18"/>
  <c r="CU363" i="18"/>
  <c r="CW363" i="18"/>
  <c r="DN362" i="18"/>
  <c r="DO362" i="18"/>
  <c r="DL362" i="18"/>
  <c r="DK362" i="18"/>
  <c r="DM362" i="18" s="1"/>
  <c r="CP362" i="18"/>
  <c r="CO362" i="18"/>
  <c r="CR362" i="18" s="1"/>
  <c r="CN362" i="18"/>
  <c r="CQ362" i="18"/>
  <c r="CS362" i="18" s="1"/>
  <c r="CT362" i="18" s="1"/>
  <c r="CD362" i="18"/>
  <c r="CB362" i="18"/>
  <c r="CU362" i="18"/>
  <c r="CW362" i="18" s="1"/>
  <c r="DN361" i="18"/>
  <c r="DO361" i="18"/>
  <c r="DL361" i="18"/>
  <c r="DK361" i="18"/>
  <c r="DM361" i="18" s="1"/>
  <c r="CP361" i="18"/>
  <c r="CO361" i="18"/>
  <c r="CR361" i="18" s="1"/>
  <c r="CN361" i="18"/>
  <c r="CQ361" i="18"/>
  <c r="CD361" i="18"/>
  <c r="CB361" i="18"/>
  <c r="CU361" i="18"/>
  <c r="CW361" i="18"/>
  <c r="DN360" i="18"/>
  <c r="DO360" i="18"/>
  <c r="DL360" i="18"/>
  <c r="DK360" i="18"/>
  <c r="DM360" i="18" s="1"/>
  <c r="CP360" i="18"/>
  <c r="CO360" i="18"/>
  <c r="CR360" i="18" s="1"/>
  <c r="CN360" i="18"/>
  <c r="CQ360" i="18"/>
  <c r="CS360" i="18" s="1"/>
  <c r="CT360" i="18" s="1"/>
  <c r="CD360" i="18"/>
  <c r="CB360" i="18"/>
  <c r="CU360" i="18"/>
  <c r="CW360" i="18" s="1"/>
  <c r="DN359" i="18"/>
  <c r="DO359" i="18"/>
  <c r="DL359" i="18"/>
  <c r="DK359" i="18"/>
  <c r="DM359" i="18" s="1"/>
  <c r="CP359" i="18"/>
  <c r="CO359" i="18"/>
  <c r="CR359" i="18" s="1"/>
  <c r="CN359" i="18"/>
  <c r="CQ359" i="18"/>
  <c r="CD359" i="18"/>
  <c r="CB359" i="18"/>
  <c r="CU359" i="18"/>
  <c r="CW359" i="18"/>
  <c r="DN358" i="18"/>
  <c r="DO358" i="18"/>
  <c r="DL358" i="18"/>
  <c r="DK358" i="18"/>
  <c r="DM358" i="18" s="1"/>
  <c r="CP358" i="18"/>
  <c r="CO358" i="18"/>
  <c r="CR358" i="18" s="1"/>
  <c r="CN358" i="18"/>
  <c r="CQ358" i="18"/>
  <c r="CS358" i="18" s="1"/>
  <c r="CT358" i="18" s="1"/>
  <c r="CD358" i="18"/>
  <c r="CB358" i="18"/>
  <c r="CU358" i="18"/>
  <c r="CW358" i="18" s="1"/>
  <c r="DN357" i="18"/>
  <c r="DO357" i="18"/>
  <c r="DL357" i="18"/>
  <c r="DK357" i="18"/>
  <c r="DM357" i="18" s="1"/>
  <c r="CO357" i="18"/>
  <c r="CR357" i="18"/>
  <c r="CP357" i="18"/>
  <c r="CN357" i="18"/>
  <c r="CQ357" i="18"/>
  <c r="CD357" i="18"/>
  <c r="CU357" i="18"/>
  <c r="CW357" i="18"/>
  <c r="DN356" i="18"/>
  <c r="DO356" i="18" s="1"/>
  <c r="DL356" i="18"/>
  <c r="DM356" i="18" s="1"/>
  <c r="DK356" i="18"/>
  <c r="CO356" i="18"/>
  <c r="CR356" i="18"/>
  <c r="CP356" i="18"/>
  <c r="CN356" i="18"/>
  <c r="CQ356" i="18" s="1"/>
  <c r="CS356" i="18" s="1"/>
  <c r="CD356" i="18"/>
  <c r="DN355" i="18"/>
  <c r="DO355" i="18"/>
  <c r="DL355" i="18"/>
  <c r="DK355" i="18"/>
  <c r="CO355" i="18"/>
  <c r="CR355" i="18" s="1"/>
  <c r="CP355" i="18"/>
  <c r="CN355" i="18"/>
  <c r="CQ355" i="18"/>
  <c r="CD355" i="18"/>
  <c r="DN354" i="18"/>
  <c r="DO354" i="18" s="1"/>
  <c r="DL354" i="18"/>
  <c r="DM354" i="18" s="1"/>
  <c r="DK354" i="18"/>
  <c r="CO354" i="18"/>
  <c r="CR354" i="18"/>
  <c r="CP354" i="18"/>
  <c r="CN354" i="18"/>
  <c r="CQ354" i="18" s="1"/>
  <c r="CD354" i="18"/>
  <c r="DN353" i="18"/>
  <c r="DO353" i="18"/>
  <c r="DL353" i="18"/>
  <c r="DK353" i="18"/>
  <c r="DM353" i="18"/>
  <c r="CO353" i="18"/>
  <c r="CR353" i="18" s="1"/>
  <c r="CP353" i="18"/>
  <c r="CN353" i="18"/>
  <c r="CQ353" i="18"/>
  <c r="CD353" i="18"/>
  <c r="DN352" i="18"/>
  <c r="DO352" i="18"/>
  <c r="DL352" i="18"/>
  <c r="DM352" i="18" s="1"/>
  <c r="DK352" i="18"/>
  <c r="CO352" i="18"/>
  <c r="CR352" i="18"/>
  <c r="CP352" i="18"/>
  <c r="CN352" i="18"/>
  <c r="CQ352" i="18"/>
  <c r="CD352" i="18"/>
  <c r="DL351" i="18"/>
  <c r="DK351" i="18"/>
  <c r="DM351" i="18" s="1"/>
  <c r="DN351" i="18"/>
  <c r="DO351" i="18" s="1"/>
  <c r="CP351" i="18"/>
  <c r="CO351" i="18"/>
  <c r="CR351" i="18" s="1"/>
  <c r="CN351" i="18"/>
  <c r="CQ351" i="18"/>
  <c r="CD351" i="18"/>
  <c r="DL350" i="18"/>
  <c r="DK350" i="18"/>
  <c r="CP350" i="18"/>
  <c r="CO350" i="18"/>
  <c r="CR350" i="18" s="1"/>
  <c r="CN350" i="18"/>
  <c r="CQ350" i="18"/>
  <c r="CD350" i="18"/>
  <c r="DL349" i="18"/>
  <c r="DM349" i="18" s="1"/>
  <c r="DK349" i="18"/>
  <c r="DN349" i="18"/>
  <c r="DO349" i="18"/>
  <c r="CP349" i="18"/>
  <c r="CO349" i="18"/>
  <c r="CR349" i="18" s="1"/>
  <c r="CN349" i="18"/>
  <c r="CQ349" i="18" s="1"/>
  <c r="CD349" i="18"/>
  <c r="CU349" i="18"/>
  <c r="CW349" i="18"/>
  <c r="DL348" i="18"/>
  <c r="DK348" i="18"/>
  <c r="DM348" i="18" s="1"/>
  <c r="DN348" i="18"/>
  <c r="DO348" i="18" s="1"/>
  <c r="CP348" i="18"/>
  <c r="CO348" i="18"/>
  <c r="CR348" i="18"/>
  <c r="CN348" i="18"/>
  <c r="CQ348" i="18"/>
  <c r="CD348" i="18"/>
  <c r="CV348" i="18"/>
  <c r="CX348" i="18" s="1"/>
  <c r="DL347" i="18"/>
  <c r="DK347" i="18"/>
  <c r="DM347" i="18"/>
  <c r="DN347" i="18"/>
  <c r="DO347" i="18"/>
  <c r="CN347" i="18"/>
  <c r="CQ347" i="18"/>
  <c r="CP347" i="18"/>
  <c r="CO347" i="18"/>
  <c r="CR347" i="18"/>
  <c r="CD347" i="18"/>
  <c r="CV347" i="18"/>
  <c r="CX347" i="18"/>
  <c r="DL346" i="18"/>
  <c r="DK346" i="18"/>
  <c r="DM346" i="18" s="1"/>
  <c r="DN346" i="18"/>
  <c r="DO346" i="18"/>
  <c r="CN346" i="18"/>
  <c r="CQ346" i="18" s="1"/>
  <c r="CP346" i="18"/>
  <c r="CO346" i="18"/>
  <c r="CR346" i="18"/>
  <c r="CD346" i="18"/>
  <c r="CV346" i="18"/>
  <c r="CX346" i="18"/>
  <c r="DL345" i="18"/>
  <c r="DM345" i="18" s="1"/>
  <c r="DK345" i="18"/>
  <c r="DN345" i="18"/>
  <c r="DO345" i="18"/>
  <c r="CN345" i="18"/>
  <c r="CQ345" i="18"/>
  <c r="CP345" i="18"/>
  <c r="CO345" i="18"/>
  <c r="CR345" i="18" s="1"/>
  <c r="CD345" i="18"/>
  <c r="CV345" i="18"/>
  <c r="CX345" i="18"/>
  <c r="DL344" i="18"/>
  <c r="DK344" i="18"/>
  <c r="DM344" i="18"/>
  <c r="DN344" i="18"/>
  <c r="DO344" i="18" s="1"/>
  <c r="CN344" i="18"/>
  <c r="CQ344" i="18" s="1"/>
  <c r="CP344" i="18"/>
  <c r="CO344" i="18"/>
  <c r="CR344" i="18"/>
  <c r="CD344" i="18"/>
  <c r="CV344" i="18"/>
  <c r="CX344" i="18" s="1"/>
  <c r="DL343" i="18"/>
  <c r="DM343" i="18" s="1"/>
  <c r="DK343" i="18"/>
  <c r="DN343" i="18"/>
  <c r="DO343" i="18"/>
  <c r="CN343" i="18"/>
  <c r="CQ343" i="18"/>
  <c r="CP343" i="18"/>
  <c r="CO343" i="18"/>
  <c r="CR343" i="18" s="1"/>
  <c r="CD343" i="18"/>
  <c r="CV343" i="18"/>
  <c r="CX343" i="18"/>
  <c r="DL342" i="18"/>
  <c r="DK342" i="18"/>
  <c r="DN342" i="18"/>
  <c r="DO342" i="18" s="1"/>
  <c r="CN342" i="18"/>
  <c r="CQ342" i="18" s="1"/>
  <c r="CP342" i="18"/>
  <c r="CO342" i="18"/>
  <c r="CR342" i="18" s="1"/>
  <c r="CD342" i="18"/>
  <c r="CV342" i="18"/>
  <c r="CX342" i="18" s="1"/>
  <c r="DL341" i="18"/>
  <c r="DM341" i="18" s="1"/>
  <c r="DK341" i="18"/>
  <c r="DN341" i="18"/>
  <c r="DO341" i="18" s="1"/>
  <c r="CN341" i="18"/>
  <c r="CQ341" i="18"/>
  <c r="CP341" i="18"/>
  <c r="CO341" i="18"/>
  <c r="CR341" i="18" s="1"/>
  <c r="CD341" i="18"/>
  <c r="CV341" i="18"/>
  <c r="CX341" i="18"/>
  <c r="DL340" i="18"/>
  <c r="DK340" i="18"/>
  <c r="DM340" i="18" s="1"/>
  <c r="DN340" i="18"/>
  <c r="DO340" i="18" s="1"/>
  <c r="CN340" i="18"/>
  <c r="CQ340" i="18"/>
  <c r="CP340" i="18"/>
  <c r="CO340" i="18"/>
  <c r="CR340" i="18"/>
  <c r="CD340" i="18"/>
  <c r="CV340" i="18"/>
  <c r="CX340" i="18" s="1"/>
  <c r="DL339" i="18"/>
  <c r="DK339" i="18"/>
  <c r="DM339" i="18" s="1"/>
  <c r="DN339" i="18"/>
  <c r="DO339" i="18"/>
  <c r="CN339" i="18"/>
  <c r="CQ339" i="18"/>
  <c r="CP339" i="18"/>
  <c r="CO339" i="18"/>
  <c r="CR339" i="18"/>
  <c r="CD339" i="18"/>
  <c r="CV339" i="18"/>
  <c r="CX339" i="18"/>
  <c r="DL338" i="18"/>
  <c r="DK338" i="18"/>
  <c r="DM338" i="18" s="1"/>
  <c r="DN338" i="18"/>
  <c r="DO338" i="18"/>
  <c r="CN338" i="18"/>
  <c r="CQ338" i="18" s="1"/>
  <c r="CP338" i="18"/>
  <c r="CO338" i="18"/>
  <c r="CR338" i="18"/>
  <c r="CD338" i="18"/>
  <c r="CV338" i="18"/>
  <c r="CX338" i="18"/>
  <c r="DL337" i="18"/>
  <c r="DM337" i="18" s="1"/>
  <c r="DK337" i="18"/>
  <c r="DN337" i="18"/>
  <c r="DO337" i="18"/>
  <c r="CN337" i="18"/>
  <c r="CQ337" i="18"/>
  <c r="CP337" i="18"/>
  <c r="CO337" i="18"/>
  <c r="CR337" i="18" s="1"/>
  <c r="CD337" i="18"/>
  <c r="CV337" i="18"/>
  <c r="CX337" i="18"/>
  <c r="DL336" i="18"/>
  <c r="DK336" i="18"/>
  <c r="DM336" i="18"/>
  <c r="DN336" i="18"/>
  <c r="DO336" i="18" s="1"/>
  <c r="CN336" i="18"/>
  <c r="CQ336" i="18" s="1"/>
  <c r="CP336" i="18"/>
  <c r="CO336" i="18"/>
  <c r="CR336" i="18"/>
  <c r="CD336" i="18"/>
  <c r="CV336" i="18"/>
  <c r="CX336" i="18" s="1"/>
  <c r="DL335" i="18"/>
  <c r="DM335" i="18" s="1"/>
  <c r="DK335" i="18"/>
  <c r="DN335" i="18"/>
  <c r="DO335" i="18"/>
  <c r="CN335" i="18"/>
  <c r="CQ335" i="18" s="1"/>
  <c r="CP335" i="18"/>
  <c r="CO335" i="18"/>
  <c r="CR335" i="18" s="1"/>
  <c r="CD335" i="18"/>
  <c r="CV335" i="18"/>
  <c r="CX335" i="18"/>
  <c r="DL334" i="18"/>
  <c r="DK334" i="18"/>
  <c r="DN334" i="18"/>
  <c r="DO334" i="18" s="1"/>
  <c r="CN334" i="18"/>
  <c r="CQ334" i="18" s="1"/>
  <c r="CP334" i="18"/>
  <c r="CO334" i="18"/>
  <c r="CR334" i="18"/>
  <c r="CD334" i="18"/>
  <c r="CV334" i="18"/>
  <c r="CX334" i="18" s="1"/>
  <c r="DL333" i="18"/>
  <c r="DM333" i="18" s="1"/>
  <c r="DK333" i="18"/>
  <c r="DN333" i="18"/>
  <c r="DO333" i="18"/>
  <c r="CN333" i="18"/>
  <c r="CQ333" i="18"/>
  <c r="CP333" i="18"/>
  <c r="CO333" i="18"/>
  <c r="CR333" i="18" s="1"/>
  <c r="CD333" i="18"/>
  <c r="CV333" i="18"/>
  <c r="CX333" i="18"/>
  <c r="DL332" i="18"/>
  <c r="DK332" i="18"/>
  <c r="DM332" i="18" s="1"/>
  <c r="DN332" i="18"/>
  <c r="DO332" i="18" s="1"/>
  <c r="CN332" i="18"/>
  <c r="CQ332" i="18"/>
  <c r="CP332" i="18"/>
  <c r="CO332" i="18"/>
  <c r="CR332" i="18"/>
  <c r="CD332" i="18"/>
  <c r="CV332" i="18"/>
  <c r="CX332" i="18" s="1"/>
  <c r="DL331" i="18"/>
  <c r="DK331" i="18"/>
  <c r="DM331" i="18"/>
  <c r="DN331" i="18"/>
  <c r="DO331" i="18"/>
  <c r="CN331" i="18"/>
  <c r="CQ331" i="18"/>
  <c r="CP331" i="18"/>
  <c r="CO331" i="18"/>
  <c r="CR331" i="18"/>
  <c r="CD331" i="18"/>
  <c r="CV331" i="18"/>
  <c r="CX331" i="18"/>
  <c r="DL330" i="18"/>
  <c r="DK330" i="18"/>
  <c r="DM330" i="18" s="1"/>
  <c r="DN330" i="18"/>
  <c r="DO330" i="18"/>
  <c r="CN330" i="18"/>
  <c r="CQ330" i="18" s="1"/>
  <c r="CP330" i="18"/>
  <c r="CO330" i="18"/>
  <c r="CR330" i="18"/>
  <c r="CD330" i="18"/>
  <c r="CV330" i="18"/>
  <c r="CX330" i="18"/>
  <c r="DL329" i="18"/>
  <c r="DK329" i="18"/>
  <c r="DM329" i="18"/>
  <c r="DN329" i="18"/>
  <c r="DO329" i="18"/>
  <c r="CN329" i="18"/>
  <c r="CQ329" i="18"/>
  <c r="CP329" i="18"/>
  <c r="CO329" i="18"/>
  <c r="CR329" i="18" s="1"/>
  <c r="CD329" i="18"/>
  <c r="CV329" i="18"/>
  <c r="CX329" i="18"/>
  <c r="DL328" i="18"/>
  <c r="DK328" i="18"/>
  <c r="DM328" i="18"/>
  <c r="DN328" i="18"/>
  <c r="DO328" i="18" s="1"/>
  <c r="CN328" i="18"/>
  <c r="CQ328" i="18" s="1"/>
  <c r="CP328" i="18"/>
  <c r="CO328" i="18"/>
  <c r="CR328" i="18"/>
  <c r="CD328" i="18"/>
  <c r="CV328" i="18"/>
  <c r="CX328" i="18" s="1"/>
  <c r="DL327" i="18"/>
  <c r="DM327" i="18" s="1"/>
  <c r="DK327" i="18"/>
  <c r="DN327" i="18"/>
  <c r="DO327" i="18"/>
  <c r="CN327" i="18"/>
  <c r="CQ327" i="18" s="1"/>
  <c r="CP327" i="18"/>
  <c r="CO327" i="18"/>
  <c r="CR327" i="18" s="1"/>
  <c r="CD327" i="18"/>
  <c r="CV327" i="18"/>
  <c r="CX327" i="18"/>
  <c r="DL326" i="18"/>
  <c r="DK326" i="18"/>
  <c r="DM326" i="18" s="1"/>
  <c r="DN326" i="18"/>
  <c r="DO326" i="18" s="1"/>
  <c r="CN326" i="18"/>
  <c r="CQ326" i="18" s="1"/>
  <c r="CP326" i="18"/>
  <c r="CO326" i="18"/>
  <c r="CR326" i="18" s="1"/>
  <c r="CD326" i="18"/>
  <c r="CV326" i="18"/>
  <c r="CX326" i="18" s="1"/>
  <c r="DL325" i="18"/>
  <c r="DM325" i="18" s="1"/>
  <c r="DK325" i="18"/>
  <c r="DN325" i="18"/>
  <c r="DO325" i="18"/>
  <c r="CN325" i="18"/>
  <c r="CQ325" i="18"/>
  <c r="CP325" i="18"/>
  <c r="CO325" i="18"/>
  <c r="CR325" i="18" s="1"/>
  <c r="CD325" i="18"/>
  <c r="DL324" i="18"/>
  <c r="DK324" i="18"/>
  <c r="DN324" i="18"/>
  <c r="DO324" i="18" s="1"/>
  <c r="CN324" i="18"/>
  <c r="CQ324" i="18" s="1"/>
  <c r="CP324" i="18"/>
  <c r="CO324" i="18"/>
  <c r="CR324" i="18" s="1"/>
  <c r="CD324" i="18"/>
  <c r="DL323" i="18"/>
  <c r="DK323" i="18"/>
  <c r="DM323" i="18"/>
  <c r="DN323" i="18"/>
  <c r="DO323" i="18"/>
  <c r="CN323" i="18"/>
  <c r="CQ323" i="18" s="1"/>
  <c r="CP323" i="18"/>
  <c r="CO323" i="18"/>
  <c r="CR323" i="18" s="1"/>
  <c r="CD323" i="18"/>
  <c r="DL322" i="18"/>
  <c r="DK322" i="18"/>
  <c r="DM322" i="18"/>
  <c r="DN322" i="18"/>
  <c r="DO322" i="18" s="1"/>
  <c r="CN322" i="18"/>
  <c r="CQ322" i="18" s="1"/>
  <c r="CP322" i="18"/>
  <c r="CO322" i="18"/>
  <c r="CR322" i="18"/>
  <c r="CD322" i="18"/>
  <c r="DL321" i="18"/>
  <c r="DK321" i="18"/>
  <c r="DM321" i="18"/>
  <c r="DN321" i="18"/>
  <c r="DO321" i="18"/>
  <c r="CN321" i="18"/>
  <c r="CQ321" i="18"/>
  <c r="CP321" i="18"/>
  <c r="CO321" i="18"/>
  <c r="CR321" i="18" s="1"/>
  <c r="CD321" i="18"/>
  <c r="DL320" i="18"/>
  <c r="DK320" i="18"/>
  <c r="DM320" i="18" s="1"/>
  <c r="DN320" i="18"/>
  <c r="DO320" i="18"/>
  <c r="CN320" i="18"/>
  <c r="CQ320" i="18" s="1"/>
  <c r="CP320" i="18"/>
  <c r="CO320" i="18"/>
  <c r="CR320" i="18"/>
  <c r="CD320" i="18"/>
  <c r="DL319" i="18"/>
  <c r="DK319" i="18"/>
  <c r="DM319" i="18" s="1"/>
  <c r="DN319" i="18"/>
  <c r="DO319" i="18"/>
  <c r="CN319" i="18"/>
  <c r="CQ319" i="18"/>
  <c r="CP319" i="18"/>
  <c r="CO319" i="18"/>
  <c r="CR319" i="18"/>
  <c r="CD319" i="18"/>
  <c r="DL318" i="18"/>
  <c r="DK318" i="18"/>
  <c r="DM318" i="18" s="1"/>
  <c r="DN318" i="18"/>
  <c r="DO318" i="18" s="1"/>
  <c r="CN318" i="18"/>
  <c r="CQ318" i="18"/>
  <c r="CP318" i="18"/>
  <c r="CO318" i="18"/>
  <c r="CR318" i="18"/>
  <c r="CD318" i="18"/>
  <c r="CV318" i="18"/>
  <c r="CX318" i="18" s="1"/>
  <c r="DL317" i="18"/>
  <c r="DK317" i="18"/>
  <c r="DM317" i="18"/>
  <c r="DN317" i="18"/>
  <c r="DO317" i="18"/>
  <c r="CU317" i="18"/>
  <c r="CW317" i="18"/>
  <c r="CN317" i="18"/>
  <c r="CQ317" i="18"/>
  <c r="CP317" i="18"/>
  <c r="CO317" i="18"/>
  <c r="CR317" i="18" s="1"/>
  <c r="CD317" i="18"/>
  <c r="CV317" i="18"/>
  <c r="CX317" i="18"/>
  <c r="DL316" i="18"/>
  <c r="DK316" i="18"/>
  <c r="DM316" i="18"/>
  <c r="DN316" i="18"/>
  <c r="DO316" i="18" s="1"/>
  <c r="CU316" i="18"/>
  <c r="CW316" i="18" s="1"/>
  <c r="CP316" i="18"/>
  <c r="CO316" i="18"/>
  <c r="CR316" i="18"/>
  <c r="CN316" i="18"/>
  <c r="CQ316" i="18"/>
  <c r="CD316" i="18"/>
  <c r="CV316" i="18"/>
  <c r="CX316" i="18" s="1"/>
  <c r="DL315" i="18"/>
  <c r="DK315" i="18"/>
  <c r="CU315" i="18"/>
  <c r="CW315" i="18"/>
  <c r="CP315" i="18"/>
  <c r="CO315" i="18"/>
  <c r="CR315" i="18"/>
  <c r="CN315" i="18"/>
  <c r="CQ315" i="18"/>
  <c r="CS315" i="18" s="1"/>
  <c r="CT315" i="18" s="1"/>
  <c r="CD315" i="18"/>
  <c r="CV315" i="18"/>
  <c r="CX315" i="18" s="1"/>
  <c r="DL314" i="18"/>
  <c r="DK314" i="18"/>
  <c r="CP314" i="18"/>
  <c r="CO314" i="18"/>
  <c r="CR314" i="18"/>
  <c r="CN314" i="18"/>
  <c r="CQ314" i="18" s="1"/>
  <c r="CS314" i="18" s="1"/>
  <c r="CT314" i="18"/>
  <c r="CD314" i="18"/>
  <c r="CV314" i="18"/>
  <c r="CX314" i="18" s="1"/>
  <c r="DL313" i="18"/>
  <c r="DK313" i="18"/>
  <c r="CU313" i="18"/>
  <c r="CW313" i="18" s="1"/>
  <c r="CP313" i="18"/>
  <c r="CO313" i="18"/>
  <c r="CR313" i="18"/>
  <c r="CS313" i="18" s="1"/>
  <c r="CT313" i="18" s="1"/>
  <c r="CN313" i="18"/>
  <c r="CQ313" i="18"/>
  <c r="CD313" i="18"/>
  <c r="CV313" i="18"/>
  <c r="CX313" i="18" s="1"/>
  <c r="DL312" i="18"/>
  <c r="DK312" i="18"/>
  <c r="CU312" i="18"/>
  <c r="CW312" i="18"/>
  <c r="CP312" i="18"/>
  <c r="CO312" i="18"/>
  <c r="CR312" i="18"/>
  <c r="CN312" i="18"/>
  <c r="CQ312" i="18"/>
  <c r="CS312" i="18" s="1"/>
  <c r="CT312" i="18" s="1"/>
  <c r="CD312" i="18"/>
  <c r="CV312" i="18"/>
  <c r="CX312" i="18" s="1"/>
  <c r="DL311" i="18"/>
  <c r="DK311" i="18"/>
  <c r="CP311" i="18"/>
  <c r="CO311" i="18"/>
  <c r="CR311" i="18"/>
  <c r="CN311" i="18"/>
  <c r="CQ311" i="18"/>
  <c r="CS311" i="18" s="1"/>
  <c r="CT311" i="18" s="1"/>
  <c r="CD311" i="18"/>
  <c r="CV311" i="18"/>
  <c r="CX311" i="18" s="1"/>
  <c r="DL310" i="18"/>
  <c r="DK310" i="18"/>
  <c r="DM310" i="18"/>
  <c r="DN310" i="18"/>
  <c r="DO310" i="18"/>
  <c r="CP310" i="18"/>
  <c r="CO310" i="18"/>
  <c r="CR310" i="18" s="1"/>
  <c r="CN310" i="18"/>
  <c r="CQ310" i="18"/>
  <c r="CD310" i="18"/>
  <c r="CV310" i="18"/>
  <c r="CX310" i="18"/>
  <c r="DL309" i="18"/>
  <c r="DK309" i="18"/>
  <c r="DM309" i="18" s="1"/>
  <c r="DN309" i="18"/>
  <c r="DO309" i="18"/>
  <c r="CN309" i="18"/>
  <c r="CQ309" i="18" s="1"/>
  <c r="CP309" i="18"/>
  <c r="CO309" i="18"/>
  <c r="CR309" i="18"/>
  <c r="CD309" i="18"/>
  <c r="CV309" i="18"/>
  <c r="CX309" i="18"/>
  <c r="DL308" i="18"/>
  <c r="DK308" i="18"/>
  <c r="DM308" i="18"/>
  <c r="DN308" i="18"/>
  <c r="DO308" i="18"/>
  <c r="CN308" i="18"/>
  <c r="CQ308" i="18"/>
  <c r="CP308" i="18"/>
  <c r="CO308" i="18"/>
  <c r="CR308" i="18" s="1"/>
  <c r="CD308" i="18"/>
  <c r="CV308" i="18"/>
  <c r="CX308" i="18"/>
  <c r="DL307" i="18"/>
  <c r="DK307" i="18"/>
  <c r="DM307" i="18"/>
  <c r="DN307" i="18"/>
  <c r="DO307" i="18" s="1"/>
  <c r="CN307" i="18"/>
  <c r="CQ307" i="18" s="1"/>
  <c r="CP307" i="18"/>
  <c r="CO307" i="18"/>
  <c r="CR307" i="18"/>
  <c r="CD307" i="18"/>
  <c r="CV307" i="18"/>
  <c r="CX307" i="18" s="1"/>
  <c r="DL306" i="18"/>
  <c r="DK306" i="18"/>
  <c r="DM306" i="18"/>
  <c r="DN306" i="18"/>
  <c r="DO306" i="18"/>
  <c r="CN306" i="18"/>
  <c r="CQ306" i="18" s="1"/>
  <c r="CP306" i="18"/>
  <c r="CO306" i="18"/>
  <c r="CR306" i="18" s="1"/>
  <c r="CD306" i="18"/>
  <c r="CV306" i="18"/>
  <c r="CX306" i="18"/>
  <c r="DL305" i="18"/>
  <c r="DK305" i="18"/>
  <c r="DM305" i="18" s="1"/>
  <c r="DN305" i="18"/>
  <c r="DO305" i="18" s="1"/>
  <c r="CN305" i="18"/>
  <c r="CQ305" i="18" s="1"/>
  <c r="CP305" i="18"/>
  <c r="CO305" i="18"/>
  <c r="CR305" i="18"/>
  <c r="CD305" i="18"/>
  <c r="CV305" i="18"/>
  <c r="CX305" i="18" s="1"/>
  <c r="DL304" i="18"/>
  <c r="DM304" i="18" s="1"/>
  <c r="DK304" i="18"/>
  <c r="DN304" i="18"/>
  <c r="DO304" i="18" s="1"/>
  <c r="CN304" i="18"/>
  <c r="CQ304" i="18"/>
  <c r="CP304" i="18"/>
  <c r="CO304" i="18"/>
  <c r="CR304" i="18" s="1"/>
  <c r="CD304" i="18"/>
  <c r="CV304" i="18"/>
  <c r="CX304" i="18"/>
  <c r="DL303" i="18"/>
  <c r="DK303" i="18"/>
  <c r="DM303" i="18" s="1"/>
  <c r="DN303" i="18"/>
  <c r="DO303" i="18" s="1"/>
  <c r="CN303" i="18"/>
  <c r="CQ303" i="18"/>
  <c r="CP303" i="18"/>
  <c r="CO303" i="18"/>
  <c r="CR303" i="18"/>
  <c r="CD303" i="18"/>
  <c r="CV303" i="18"/>
  <c r="CX303" i="18" s="1"/>
  <c r="DL302" i="18"/>
  <c r="DK302" i="18"/>
  <c r="DM302" i="18" s="1"/>
  <c r="DN302" i="18"/>
  <c r="DO302" i="18"/>
  <c r="CN302" i="18"/>
  <c r="CQ302" i="18"/>
  <c r="CP302" i="18"/>
  <c r="CO302" i="18"/>
  <c r="CR302" i="18"/>
  <c r="CD302" i="18"/>
  <c r="CV302" i="18"/>
  <c r="CX302" i="18"/>
  <c r="DL301" i="18"/>
  <c r="DK301" i="18"/>
  <c r="DM301" i="18" s="1"/>
  <c r="DN301" i="18"/>
  <c r="DO301" i="18"/>
  <c r="CN301" i="18"/>
  <c r="CQ301" i="18" s="1"/>
  <c r="CP301" i="18"/>
  <c r="CO301" i="18"/>
  <c r="CR301" i="18"/>
  <c r="CD301" i="18"/>
  <c r="CV301" i="18"/>
  <c r="CX301" i="18"/>
  <c r="DL300" i="18"/>
  <c r="DK300" i="18"/>
  <c r="DM300" i="18"/>
  <c r="DN300" i="18"/>
  <c r="DO300" i="18"/>
  <c r="CN300" i="18"/>
  <c r="CQ300" i="18"/>
  <c r="CP300" i="18"/>
  <c r="CO300" i="18"/>
  <c r="CR300" i="18" s="1"/>
  <c r="CD300" i="18"/>
  <c r="CV300" i="18"/>
  <c r="CX300" i="18"/>
  <c r="DL299" i="18"/>
  <c r="DK299" i="18"/>
  <c r="DM299" i="18"/>
  <c r="DN299" i="18"/>
  <c r="DO299" i="18" s="1"/>
  <c r="CN299" i="18"/>
  <c r="CQ299" i="18" s="1"/>
  <c r="CP299" i="18"/>
  <c r="CO299" i="18"/>
  <c r="CR299" i="18"/>
  <c r="CD299" i="18"/>
  <c r="CV299" i="18"/>
  <c r="CX299" i="18" s="1"/>
  <c r="DL298" i="18"/>
  <c r="DK298" i="18"/>
  <c r="DM298" i="18"/>
  <c r="DN298" i="18"/>
  <c r="DO298" i="18"/>
  <c r="CN298" i="18"/>
  <c r="CQ298" i="18" s="1"/>
  <c r="CP298" i="18"/>
  <c r="CO298" i="18"/>
  <c r="CR298" i="18" s="1"/>
  <c r="CD298" i="18"/>
  <c r="CV298" i="18"/>
  <c r="CX298" i="18"/>
  <c r="DL297" i="18"/>
  <c r="DK297" i="18"/>
  <c r="DM297" i="18" s="1"/>
  <c r="DN297" i="18"/>
  <c r="DO297" i="18" s="1"/>
  <c r="CN297" i="18"/>
  <c r="CQ297" i="18" s="1"/>
  <c r="CP297" i="18"/>
  <c r="CO297" i="18"/>
  <c r="CR297" i="18"/>
  <c r="CD297" i="18"/>
  <c r="CV297" i="18"/>
  <c r="CX297" i="18" s="1"/>
  <c r="DL296" i="18"/>
  <c r="DM296" i="18" s="1"/>
  <c r="DK296" i="18"/>
  <c r="DN296" i="18"/>
  <c r="DO296" i="18" s="1"/>
  <c r="CN296" i="18"/>
  <c r="CQ296" i="18"/>
  <c r="CP296" i="18"/>
  <c r="CO296" i="18"/>
  <c r="CR296" i="18" s="1"/>
  <c r="CD296" i="18"/>
  <c r="CV296" i="18"/>
  <c r="CX296" i="18"/>
  <c r="DL295" i="18"/>
  <c r="DK295" i="18"/>
  <c r="DM295" i="18" s="1"/>
  <c r="DN295" i="18"/>
  <c r="DO295" i="18" s="1"/>
  <c r="CN295" i="18"/>
  <c r="CQ295" i="18"/>
  <c r="CP295" i="18"/>
  <c r="CO295" i="18"/>
  <c r="CR295" i="18"/>
  <c r="CD295" i="18"/>
  <c r="CV295" i="18"/>
  <c r="CX295" i="18" s="1"/>
  <c r="DL294" i="18"/>
  <c r="DK294" i="18"/>
  <c r="DM294" i="18"/>
  <c r="DN294" i="18"/>
  <c r="DO294" i="18"/>
  <c r="CN294" i="18"/>
  <c r="CQ294" i="18"/>
  <c r="CP294" i="18"/>
  <c r="CO294" i="18"/>
  <c r="CR294" i="18"/>
  <c r="CD294" i="18"/>
  <c r="CV294" i="18"/>
  <c r="CX294" i="18"/>
  <c r="DL293" i="18"/>
  <c r="DK293" i="18"/>
  <c r="DM293" i="18" s="1"/>
  <c r="DN293" i="18"/>
  <c r="DO293" i="18"/>
  <c r="CN293" i="18"/>
  <c r="CQ293" i="18" s="1"/>
  <c r="CP293" i="18"/>
  <c r="CO293" i="18"/>
  <c r="CR293" i="18"/>
  <c r="CD293" i="18"/>
  <c r="DL292" i="18"/>
  <c r="DK292" i="18"/>
  <c r="DM292" i="18"/>
  <c r="DN292" i="18"/>
  <c r="DO292" i="18"/>
  <c r="CN292" i="18"/>
  <c r="CQ292" i="18"/>
  <c r="CP292" i="18"/>
  <c r="CO292" i="18"/>
  <c r="CR292" i="18"/>
  <c r="CD292" i="18"/>
  <c r="DL291" i="18"/>
  <c r="DK291" i="18"/>
  <c r="DM291" i="18" s="1"/>
  <c r="DN291" i="18"/>
  <c r="DO291" i="18" s="1"/>
  <c r="CN291" i="18"/>
  <c r="CQ291" i="18"/>
  <c r="CP291" i="18"/>
  <c r="CO291" i="18"/>
  <c r="CR291" i="18"/>
  <c r="CD291" i="18"/>
  <c r="DL290" i="18"/>
  <c r="DM290" i="18" s="1"/>
  <c r="DK290" i="18"/>
  <c r="DN290" i="18"/>
  <c r="DO290" i="18"/>
  <c r="CN290" i="18"/>
  <c r="CQ290" i="18"/>
  <c r="CP290" i="18"/>
  <c r="CO290" i="18"/>
  <c r="CR290" i="18" s="1"/>
  <c r="CD290" i="18"/>
  <c r="DL289" i="18"/>
  <c r="DK289" i="18"/>
  <c r="DN289" i="18"/>
  <c r="DO289" i="18" s="1"/>
  <c r="CN289" i="18"/>
  <c r="CQ289" i="18" s="1"/>
  <c r="CP289" i="18"/>
  <c r="CO289" i="18"/>
  <c r="CR289" i="18"/>
  <c r="CD289" i="18"/>
  <c r="DL288" i="18"/>
  <c r="DK288" i="18"/>
  <c r="DM288" i="18"/>
  <c r="DN288" i="18"/>
  <c r="DO288" i="18"/>
  <c r="CN288" i="18"/>
  <c r="CQ288" i="18"/>
  <c r="CP288" i="18"/>
  <c r="CO288" i="18"/>
  <c r="CR288" i="18" s="1"/>
  <c r="CD288" i="18"/>
  <c r="DL287" i="18"/>
  <c r="DK287" i="18"/>
  <c r="DM287" i="18"/>
  <c r="DN287" i="18"/>
  <c r="DO287" i="18" s="1"/>
  <c r="CN287" i="18"/>
  <c r="CQ287" i="18" s="1"/>
  <c r="CP287" i="18"/>
  <c r="CO287" i="18"/>
  <c r="CR287" i="18"/>
  <c r="CD287" i="18"/>
  <c r="DL286" i="18"/>
  <c r="DK286" i="18"/>
  <c r="DM286" i="18"/>
  <c r="DN286" i="18"/>
  <c r="DO286" i="18"/>
  <c r="CN286" i="18"/>
  <c r="CQ286" i="18"/>
  <c r="CP286" i="18"/>
  <c r="CO286" i="18"/>
  <c r="CR286" i="18" s="1"/>
  <c r="CD286" i="18"/>
  <c r="DL285" i="18"/>
  <c r="DK285" i="18"/>
  <c r="DM285" i="18" s="1"/>
  <c r="DN285" i="18"/>
  <c r="DO285" i="18"/>
  <c r="CN285" i="18"/>
  <c r="CQ285" i="18" s="1"/>
  <c r="CP285" i="18"/>
  <c r="CO285" i="18"/>
  <c r="CR285" i="18"/>
  <c r="CD285" i="18"/>
  <c r="DL284" i="18"/>
  <c r="DK284" i="18"/>
  <c r="DM284" i="18"/>
  <c r="DN284" i="18"/>
  <c r="DO284" i="18"/>
  <c r="CN284" i="18"/>
  <c r="CQ284" i="18"/>
  <c r="CP284" i="18"/>
  <c r="CO284" i="18"/>
  <c r="CR284" i="18"/>
  <c r="CD284" i="18"/>
  <c r="DL283" i="18"/>
  <c r="DK283" i="18"/>
  <c r="DM283" i="18" s="1"/>
  <c r="DN283" i="18"/>
  <c r="DO283" i="18" s="1"/>
  <c r="CN283" i="18"/>
  <c r="CQ283" i="18"/>
  <c r="CP283" i="18"/>
  <c r="CO283" i="18"/>
  <c r="CR283" i="18"/>
  <c r="CD283" i="18"/>
  <c r="DL282" i="18"/>
  <c r="DM282" i="18" s="1"/>
  <c r="DK282" i="18"/>
  <c r="DN282" i="18"/>
  <c r="DO282" i="18"/>
  <c r="CP282" i="18"/>
  <c r="CO282" i="18"/>
  <c r="CR282" i="18" s="1"/>
  <c r="CN282" i="18"/>
  <c r="CQ282" i="18" s="1"/>
  <c r="CD282" i="18"/>
  <c r="CV282" i="18"/>
  <c r="CX282" i="18" s="1"/>
  <c r="DL281" i="18"/>
  <c r="DK281" i="18"/>
  <c r="DM281" i="18" s="1"/>
  <c r="DN281" i="18"/>
  <c r="DO281" i="18" s="1"/>
  <c r="CN281" i="18"/>
  <c r="CQ281" i="18"/>
  <c r="CP281" i="18"/>
  <c r="CO281" i="18"/>
  <c r="CR281" i="18"/>
  <c r="CD281" i="18"/>
  <c r="CV281" i="18"/>
  <c r="CX281" i="18" s="1"/>
  <c r="DL280" i="18"/>
  <c r="DK280" i="18"/>
  <c r="DM280" i="18"/>
  <c r="DN280" i="18"/>
  <c r="DO280" i="18"/>
  <c r="CN280" i="18"/>
  <c r="CQ280" i="18"/>
  <c r="CP280" i="18"/>
  <c r="CO280" i="18"/>
  <c r="CR280" i="18" s="1"/>
  <c r="CD280" i="18"/>
  <c r="CV280" i="18"/>
  <c r="CX280" i="18"/>
  <c r="DL279" i="18"/>
  <c r="DK279" i="18"/>
  <c r="DM279" i="18" s="1"/>
  <c r="DN279" i="18"/>
  <c r="DO279" i="18"/>
  <c r="CN279" i="18"/>
  <c r="CQ279" i="18" s="1"/>
  <c r="CP279" i="18"/>
  <c r="CO279" i="18"/>
  <c r="CR279" i="18"/>
  <c r="CD279" i="18"/>
  <c r="CV279" i="18"/>
  <c r="CX279" i="18"/>
  <c r="DL278" i="18"/>
  <c r="DK278" i="18"/>
  <c r="DM278" i="18"/>
  <c r="DN278" i="18"/>
  <c r="DO278" i="18"/>
  <c r="CN278" i="18"/>
  <c r="CQ278" i="18"/>
  <c r="CP278" i="18"/>
  <c r="CO278" i="18"/>
  <c r="CR278" i="18" s="1"/>
  <c r="CD278" i="18"/>
  <c r="CV278" i="18"/>
  <c r="CX278" i="18"/>
  <c r="DL277" i="18"/>
  <c r="DK277" i="18"/>
  <c r="DM277" i="18" s="1"/>
  <c r="DN277" i="18"/>
  <c r="DO277" i="18" s="1"/>
  <c r="CN277" i="18"/>
  <c r="CQ277" i="18" s="1"/>
  <c r="CP277" i="18"/>
  <c r="CO277" i="18"/>
  <c r="CR277" i="18"/>
  <c r="CD277" i="18"/>
  <c r="CV277" i="18"/>
  <c r="CX277" i="18" s="1"/>
  <c r="DL276" i="18"/>
  <c r="DK276" i="18"/>
  <c r="DM276" i="18"/>
  <c r="DN276" i="18"/>
  <c r="DO276" i="18"/>
  <c r="CN276" i="18"/>
  <c r="CQ276" i="18"/>
  <c r="CP276" i="18"/>
  <c r="CO276" i="18"/>
  <c r="CR276" i="18" s="1"/>
  <c r="CD276" i="18"/>
  <c r="CV276" i="18"/>
  <c r="CX276" i="18"/>
  <c r="DL275" i="18"/>
  <c r="DK275" i="18"/>
  <c r="DN275" i="18"/>
  <c r="DO275" i="18" s="1"/>
  <c r="CN275" i="18"/>
  <c r="CQ275" i="18" s="1"/>
  <c r="CP275" i="18"/>
  <c r="CO275" i="18"/>
  <c r="CR275" i="18"/>
  <c r="CD275" i="18"/>
  <c r="CV275" i="18"/>
  <c r="CX275" i="18" s="1"/>
  <c r="DL274" i="18"/>
  <c r="DM274" i="18" s="1"/>
  <c r="DK274" i="18"/>
  <c r="DN274" i="18"/>
  <c r="DO274" i="18"/>
  <c r="CN274" i="18"/>
  <c r="CQ274" i="18"/>
  <c r="CP274" i="18"/>
  <c r="CO274" i="18"/>
  <c r="CR274" i="18" s="1"/>
  <c r="CD274" i="18"/>
  <c r="CV274" i="18"/>
  <c r="CX274" i="18" s="1"/>
  <c r="DL273" i="18"/>
  <c r="DK273" i="18"/>
  <c r="DM273" i="18" s="1"/>
  <c r="DN273" i="18"/>
  <c r="DO273" i="18" s="1"/>
  <c r="CN273" i="18"/>
  <c r="CQ273" i="18" s="1"/>
  <c r="CP273" i="18"/>
  <c r="CO273" i="18"/>
  <c r="CR273" i="18"/>
  <c r="CD273" i="18"/>
  <c r="CV273" i="18"/>
  <c r="CX273" i="18" s="1"/>
  <c r="DL272" i="18"/>
  <c r="DK272" i="18"/>
  <c r="DM272" i="18" s="1"/>
  <c r="DN272" i="18"/>
  <c r="DO272" i="18"/>
  <c r="CP272" i="18"/>
  <c r="CO272" i="18"/>
  <c r="CR272" i="18" s="1"/>
  <c r="CN272" i="18"/>
  <c r="CQ272" i="18" s="1"/>
  <c r="CD272" i="18"/>
  <c r="CU272" i="18"/>
  <c r="CW272" i="18"/>
  <c r="DL271" i="18"/>
  <c r="DK271" i="18"/>
  <c r="DM271" i="18" s="1"/>
  <c r="DN271" i="18"/>
  <c r="DO271" i="18"/>
  <c r="CP271" i="18"/>
  <c r="CO271" i="18"/>
  <c r="CR271" i="18"/>
  <c r="CN271" i="18"/>
  <c r="CQ271" i="18"/>
  <c r="CD271" i="18"/>
  <c r="CU271" i="18"/>
  <c r="CW271" i="18"/>
  <c r="DL270" i="18"/>
  <c r="DK270" i="18"/>
  <c r="DM270" i="18"/>
  <c r="DN270" i="18"/>
  <c r="DO270" i="18"/>
  <c r="CP270" i="18"/>
  <c r="CO270" i="18"/>
  <c r="CR270" i="18"/>
  <c r="CN270" i="18"/>
  <c r="CQ270" i="18" s="1"/>
  <c r="CD270" i="18"/>
  <c r="CU270" i="18"/>
  <c r="CW270" i="18"/>
  <c r="DL269" i="18"/>
  <c r="DK269" i="18"/>
  <c r="DM269" i="18"/>
  <c r="DN269" i="18"/>
  <c r="DO269" i="18" s="1"/>
  <c r="CP269" i="18"/>
  <c r="CO269" i="18"/>
  <c r="CR269" i="18"/>
  <c r="CN269" i="18"/>
  <c r="CQ269" i="18"/>
  <c r="CD269" i="18"/>
  <c r="CU269" i="18"/>
  <c r="CW269" i="18" s="1"/>
  <c r="DL268" i="18"/>
  <c r="DK268" i="18"/>
  <c r="DM268" i="18"/>
  <c r="DN268" i="18"/>
  <c r="DO268" i="18"/>
  <c r="CP268" i="18"/>
  <c r="CO268" i="18"/>
  <c r="CR268" i="18" s="1"/>
  <c r="CN268" i="18"/>
  <c r="CQ268" i="18" s="1"/>
  <c r="CD268" i="18"/>
  <c r="CU268" i="18"/>
  <c r="CW268" i="18"/>
  <c r="DL267" i="18"/>
  <c r="DK267" i="18"/>
  <c r="DM267" i="18" s="1"/>
  <c r="CP267" i="18"/>
  <c r="CO267" i="18"/>
  <c r="CR267" i="18"/>
  <c r="CN267" i="18"/>
  <c r="CQ267" i="18" s="1"/>
  <c r="CD267" i="18"/>
  <c r="CU267" i="18"/>
  <c r="CW267" i="18" s="1"/>
  <c r="DL266" i="18"/>
  <c r="DK266" i="18"/>
  <c r="DM266" i="18" s="1"/>
  <c r="DN266" i="18"/>
  <c r="DO266" i="18" s="1"/>
  <c r="CP266" i="18"/>
  <c r="CO266" i="18"/>
  <c r="CR266" i="18"/>
  <c r="CN266" i="18"/>
  <c r="CQ266" i="18"/>
  <c r="CD266" i="18"/>
  <c r="CU266" i="18"/>
  <c r="CW266" i="18" s="1"/>
  <c r="DL265" i="18"/>
  <c r="DK265" i="18"/>
  <c r="CP265" i="18"/>
  <c r="CO265" i="18"/>
  <c r="CR265" i="18"/>
  <c r="CN265" i="18"/>
  <c r="CQ265" i="18" s="1"/>
  <c r="CS265" i="18" s="1"/>
  <c r="CD265" i="18"/>
  <c r="CU265" i="18"/>
  <c r="CW265" i="18"/>
  <c r="DL264" i="18"/>
  <c r="DK264" i="18"/>
  <c r="DM264" i="18"/>
  <c r="DN264" i="18"/>
  <c r="DO264" i="18" s="1"/>
  <c r="CP264" i="18"/>
  <c r="CO264" i="18"/>
  <c r="CR264" i="18"/>
  <c r="CN264" i="18"/>
  <c r="CQ264" i="18" s="1"/>
  <c r="CD264" i="18"/>
  <c r="CU264" i="18"/>
  <c r="CW264" i="18"/>
  <c r="DL263" i="18"/>
  <c r="DK263" i="18"/>
  <c r="CP263" i="18"/>
  <c r="CO263" i="18"/>
  <c r="CR263" i="18" s="1"/>
  <c r="CN263" i="18"/>
  <c r="CQ263" i="18"/>
  <c r="CD263" i="18"/>
  <c r="CU263" i="18"/>
  <c r="CW263" i="18"/>
  <c r="DL262" i="18"/>
  <c r="DK262" i="18"/>
  <c r="DM262" i="18" s="1"/>
  <c r="DN262" i="18"/>
  <c r="DO262" i="18" s="1"/>
  <c r="CP262" i="18"/>
  <c r="CO262" i="18"/>
  <c r="CR262" i="18"/>
  <c r="CN262" i="18"/>
  <c r="CQ262" i="18" s="1"/>
  <c r="CD262" i="18"/>
  <c r="CU262" i="18"/>
  <c r="CW262" i="18" s="1"/>
  <c r="DL261" i="18"/>
  <c r="DK261" i="18"/>
  <c r="CP261" i="18"/>
  <c r="CO261" i="18"/>
  <c r="CR261" i="18" s="1"/>
  <c r="CS261" i="18" s="1"/>
  <c r="CN261" i="18"/>
  <c r="CQ261" i="18"/>
  <c r="CD261" i="18"/>
  <c r="CU261" i="18"/>
  <c r="CW261" i="18" s="1"/>
  <c r="DL260" i="18"/>
  <c r="DK260" i="18"/>
  <c r="DM260" i="18" s="1"/>
  <c r="DN260" i="18"/>
  <c r="DO260" i="18"/>
  <c r="CP260" i="18"/>
  <c r="CO260" i="18"/>
  <c r="CR260" i="18" s="1"/>
  <c r="CN260" i="18"/>
  <c r="CQ260" i="18" s="1"/>
  <c r="CD260" i="18"/>
  <c r="DL259" i="18"/>
  <c r="DK259" i="18"/>
  <c r="CP259" i="18"/>
  <c r="CO259" i="18"/>
  <c r="CR259" i="18" s="1"/>
  <c r="CN259" i="18"/>
  <c r="CQ259" i="18"/>
  <c r="CD259" i="18"/>
  <c r="DL258" i="18"/>
  <c r="DK258" i="18"/>
  <c r="CP258" i="18"/>
  <c r="CO258" i="18"/>
  <c r="CR258" i="18" s="1"/>
  <c r="CN258" i="18"/>
  <c r="CQ258" i="18" s="1"/>
  <c r="CD258" i="18"/>
  <c r="DL257" i="18"/>
  <c r="DK257" i="18"/>
  <c r="CP257" i="18"/>
  <c r="CO257" i="18"/>
  <c r="CR257" i="18" s="1"/>
  <c r="CN257" i="18"/>
  <c r="CQ257" i="18"/>
  <c r="CD257" i="18"/>
  <c r="CU257" i="18"/>
  <c r="CW257" i="18"/>
  <c r="DL256" i="18"/>
  <c r="DK256" i="18"/>
  <c r="DN256" i="18"/>
  <c r="DO256" i="18"/>
  <c r="CP256" i="18"/>
  <c r="CO256" i="18"/>
  <c r="CR256" i="18"/>
  <c r="CN256" i="18"/>
  <c r="CQ256" i="18"/>
  <c r="CS256" i="18" s="1"/>
  <c r="CT256" i="18" s="1"/>
  <c r="CD256" i="18"/>
  <c r="CU256" i="18"/>
  <c r="CW256" i="18"/>
  <c r="DL255" i="18"/>
  <c r="DK255" i="18"/>
  <c r="CP255" i="18"/>
  <c r="CO255" i="18"/>
  <c r="CR255" i="18"/>
  <c r="CN255" i="18"/>
  <c r="CQ255" i="18"/>
  <c r="CD255" i="18"/>
  <c r="CU255" i="18"/>
  <c r="CW255" i="18" s="1"/>
  <c r="DL254" i="18"/>
  <c r="DK254" i="18"/>
  <c r="DM254" i="18" s="1"/>
  <c r="DN254" i="18"/>
  <c r="DO254" i="18"/>
  <c r="CP254" i="18"/>
  <c r="CO254" i="18"/>
  <c r="CR254" i="18" s="1"/>
  <c r="CN254" i="18"/>
  <c r="CQ254" i="18" s="1"/>
  <c r="CD254" i="18"/>
  <c r="CU254" i="18"/>
  <c r="CW254" i="18"/>
  <c r="DL253" i="18"/>
  <c r="DK253" i="18"/>
  <c r="CP253" i="18"/>
  <c r="CO253" i="18"/>
  <c r="CR253" i="18" s="1"/>
  <c r="CS253" i="18" s="1"/>
  <c r="CN253" i="18"/>
  <c r="CQ253" i="18" s="1"/>
  <c r="CD253" i="18"/>
  <c r="CU253" i="18"/>
  <c r="CW253" i="18" s="1"/>
  <c r="DL252" i="18"/>
  <c r="DK252" i="18"/>
  <c r="DM252" i="18"/>
  <c r="DN252" i="18"/>
  <c r="DO252" i="18" s="1"/>
  <c r="CP252" i="18"/>
  <c r="CO252" i="18"/>
  <c r="CR252" i="18"/>
  <c r="CN252" i="18"/>
  <c r="CQ252" i="18"/>
  <c r="CD252" i="18"/>
  <c r="CU252" i="18"/>
  <c r="CW252" i="18" s="1"/>
  <c r="DL251" i="18"/>
  <c r="DK251" i="18"/>
  <c r="CP251" i="18"/>
  <c r="CO251" i="18"/>
  <c r="CR251" i="18"/>
  <c r="CN251" i="18"/>
  <c r="CQ251" i="18"/>
  <c r="CD251" i="18"/>
  <c r="CU251" i="18"/>
  <c r="CW251" i="18"/>
  <c r="DL250" i="18"/>
  <c r="DM250" i="18" s="1"/>
  <c r="DK250" i="18"/>
  <c r="DN250" i="18"/>
  <c r="DO250" i="18"/>
  <c r="CP250" i="18"/>
  <c r="CO250" i="18"/>
  <c r="CR250" i="18"/>
  <c r="CN250" i="18"/>
  <c r="CQ250" i="18" s="1"/>
  <c r="CD250" i="18"/>
  <c r="CU250" i="18"/>
  <c r="CW250" i="18" s="1"/>
  <c r="DL249" i="18"/>
  <c r="DK249" i="18"/>
  <c r="CP249" i="18"/>
  <c r="CO249" i="18"/>
  <c r="CR249" i="18" s="1"/>
  <c r="CN249" i="18"/>
  <c r="CQ249" i="18"/>
  <c r="CS249" i="18" s="1"/>
  <c r="CT249" i="18" s="1"/>
  <c r="CD249" i="18"/>
  <c r="CU249" i="18"/>
  <c r="CW249" i="18"/>
  <c r="DL248" i="18"/>
  <c r="DK248" i="18"/>
  <c r="DN248" i="18"/>
  <c r="DO248" i="18" s="1"/>
  <c r="CP248" i="18"/>
  <c r="CT248" i="18" s="1"/>
  <c r="CO248" i="18"/>
  <c r="CR248" i="18"/>
  <c r="CN248" i="18"/>
  <c r="CQ248" i="18"/>
  <c r="CD248" i="18"/>
  <c r="CU248" i="18"/>
  <c r="CW248" i="18" s="1"/>
  <c r="DL247" i="18"/>
  <c r="DK247" i="18"/>
  <c r="CP247" i="18"/>
  <c r="CO247" i="18"/>
  <c r="CR247" i="18"/>
  <c r="CN247" i="18"/>
  <c r="CQ247" i="18"/>
  <c r="CD247" i="18"/>
  <c r="CU247" i="18"/>
  <c r="CW247" i="18" s="1"/>
  <c r="DL246" i="18"/>
  <c r="DK246" i="18"/>
  <c r="DM246" i="18"/>
  <c r="DN246" i="18"/>
  <c r="DO246" i="18"/>
  <c r="CP246" i="18"/>
  <c r="CO246" i="18"/>
  <c r="CR246" i="18" s="1"/>
  <c r="CN246" i="18"/>
  <c r="CQ246" i="18" s="1"/>
  <c r="CD246" i="18"/>
  <c r="CU246" i="18"/>
  <c r="CW246" i="18"/>
  <c r="DL245" i="18"/>
  <c r="DK245" i="18"/>
  <c r="CP245" i="18"/>
  <c r="CO245" i="18"/>
  <c r="CR245" i="18" s="1"/>
  <c r="CS245" i="18" s="1"/>
  <c r="CN245" i="18"/>
  <c r="CQ245" i="18" s="1"/>
  <c r="CD245" i="18"/>
  <c r="CU245" i="18"/>
  <c r="CW245" i="18" s="1"/>
  <c r="DL244" i="18"/>
  <c r="DK244" i="18"/>
  <c r="DM244" i="18"/>
  <c r="DN244" i="18"/>
  <c r="DO244" i="18" s="1"/>
  <c r="CP244" i="18"/>
  <c r="CO244" i="18"/>
  <c r="CR244" i="18"/>
  <c r="CN244" i="18"/>
  <c r="CQ244" i="18"/>
  <c r="CD244" i="18"/>
  <c r="CU244" i="18"/>
  <c r="CW244" i="18" s="1"/>
  <c r="DL243" i="18"/>
  <c r="DK243" i="18"/>
  <c r="CP243" i="18"/>
  <c r="CO243" i="18"/>
  <c r="CR243" i="18"/>
  <c r="CN243" i="18"/>
  <c r="CQ243" i="18" s="1"/>
  <c r="CS243" i="18" s="1"/>
  <c r="CT243" i="18" s="1"/>
  <c r="CD243" i="18"/>
  <c r="CU243" i="18"/>
  <c r="CW243" i="18" s="1"/>
  <c r="DL242" i="18"/>
  <c r="DK242" i="18"/>
  <c r="DM242" i="18"/>
  <c r="DN242" i="18"/>
  <c r="DO242" i="18" s="1"/>
  <c r="CP242" i="18"/>
  <c r="CO242" i="18"/>
  <c r="CR242" i="18" s="1"/>
  <c r="CN242" i="18"/>
  <c r="CQ242" i="18" s="1"/>
  <c r="CD242" i="18"/>
  <c r="CU242" i="18"/>
  <c r="CW242" i="18"/>
  <c r="DL241" i="18"/>
  <c r="DK241" i="18"/>
  <c r="DM241" i="18" s="1"/>
  <c r="CP241" i="18"/>
  <c r="CO241" i="18"/>
  <c r="CR241" i="18" s="1"/>
  <c r="CN241" i="18"/>
  <c r="CQ241" i="18"/>
  <c r="CD241" i="18"/>
  <c r="CU241" i="18"/>
  <c r="CW241" i="18"/>
  <c r="DL240" i="18"/>
  <c r="DK240" i="18"/>
  <c r="DN240" i="18"/>
  <c r="DO240" i="18"/>
  <c r="CP240" i="18"/>
  <c r="CO240" i="18"/>
  <c r="CR240" i="18"/>
  <c r="CN240" i="18"/>
  <c r="CQ240" i="18"/>
  <c r="CS240" i="18" s="1"/>
  <c r="CT240" i="18" s="1"/>
  <c r="CD240" i="18"/>
  <c r="CU240" i="18"/>
  <c r="CW240" i="18"/>
  <c r="DL239" i="18"/>
  <c r="DK239" i="18"/>
  <c r="CP239" i="18"/>
  <c r="CO239" i="18"/>
  <c r="CR239" i="18"/>
  <c r="CN239" i="18"/>
  <c r="CQ239" i="18"/>
  <c r="CD239" i="18"/>
  <c r="CU239" i="18"/>
  <c r="CW239" i="18" s="1"/>
  <c r="DL238" i="18"/>
  <c r="DK238" i="18"/>
  <c r="DM238" i="18" s="1"/>
  <c r="DN238" i="18"/>
  <c r="DO238" i="18"/>
  <c r="CP238" i="18"/>
  <c r="CO238" i="18"/>
  <c r="CR238" i="18" s="1"/>
  <c r="CN238" i="18"/>
  <c r="CQ238" i="18" s="1"/>
  <c r="CD238" i="18"/>
  <c r="CU238" i="18"/>
  <c r="CW238" i="18"/>
  <c r="DL237" i="18"/>
  <c r="DK237" i="18"/>
  <c r="CP237" i="18"/>
  <c r="CO237" i="18"/>
  <c r="CR237" i="18" s="1"/>
  <c r="CS237" i="18" s="1"/>
  <c r="CN237" i="18"/>
  <c r="CQ237" i="18" s="1"/>
  <c r="CD237" i="18"/>
  <c r="CU237" i="18"/>
  <c r="CW237" i="18" s="1"/>
  <c r="DL236" i="18"/>
  <c r="DK236" i="18"/>
  <c r="DM236" i="18"/>
  <c r="DN236" i="18"/>
  <c r="DO236" i="18" s="1"/>
  <c r="CP236" i="18"/>
  <c r="CO236" i="18"/>
  <c r="CR236" i="18"/>
  <c r="CN236" i="18"/>
  <c r="CQ236" i="18"/>
  <c r="CD236" i="18"/>
  <c r="CU236" i="18"/>
  <c r="CW236" i="18" s="1"/>
  <c r="DL235" i="18"/>
  <c r="DK235" i="18"/>
  <c r="CP235" i="18"/>
  <c r="CO235" i="18"/>
  <c r="CR235" i="18"/>
  <c r="CN235" i="18"/>
  <c r="CQ235" i="18"/>
  <c r="CD235" i="18"/>
  <c r="CU235" i="18"/>
  <c r="CW235" i="18"/>
  <c r="DL234" i="18"/>
  <c r="DM234" i="18" s="1"/>
  <c r="DK234" i="18"/>
  <c r="DN234" i="18"/>
  <c r="DO234" i="18"/>
  <c r="CP234" i="18"/>
  <c r="CO234" i="18"/>
  <c r="CR234" i="18"/>
  <c r="CN234" i="18"/>
  <c r="CQ234" i="18"/>
  <c r="CD234" i="18"/>
  <c r="CU234" i="18"/>
  <c r="CW234" i="18"/>
  <c r="DL233" i="18"/>
  <c r="DK233" i="18"/>
  <c r="CP233" i="18"/>
  <c r="CO233" i="18"/>
  <c r="CR233" i="18"/>
  <c r="CN233" i="18"/>
  <c r="CQ233" i="18" s="1"/>
  <c r="CD233" i="18"/>
  <c r="CU233" i="18"/>
  <c r="CW233" i="18" s="1"/>
  <c r="DL232" i="18"/>
  <c r="DK232" i="18"/>
  <c r="DM232" i="18"/>
  <c r="DN232" i="18"/>
  <c r="DO232" i="18" s="1"/>
  <c r="CP232" i="18"/>
  <c r="CO232" i="18"/>
  <c r="CR232" i="18" s="1"/>
  <c r="CN232" i="18"/>
  <c r="CQ232" i="18" s="1"/>
  <c r="CS232" i="18" s="1"/>
  <c r="CT232" i="18" s="1"/>
  <c r="CD232" i="18"/>
  <c r="CU232" i="18"/>
  <c r="CW232" i="18" s="1"/>
  <c r="DL231" i="18"/>
  <c r="DK231" i="18"/>
  <c r="CP231" i="18"/>
  <c r="CO231" i="18"/>
  <c r="CR231" i="18" s="1"/>
  <c r="CN231" i="18"/>
  <c r="CQ231" i="18" s="1"/>
  <c r="CD231" i="18"/>
  <c r="CU231" i="18"/>
  <c r="CW231" i="18"/>
  <c r="DL230" i="18"/>
  <c r="DK230" i="18"/>
  <c r="DM230" i="18" s="1"/>
  <c r="DN230" i="18"/>
  <c r="DO230" i="18" s="1"/>
  <c r="CP230" i="18"/>
  <c r="CO230" i="18"/>
  <c r="CR230" i="18"/>
  <c r="CN230" i="18"/>
  <c r="CQ230" i="18"/>
  <c r="CD230" i="18"/>
  <c r="CU230" i="18"/>
  <c r="CW230" i="18" s="1"/>
  <c r="DL229" i="18"/>
  <c r="DK229" i="18"/>
  <c r="CP229" i="18"/>
  <c r="CO229" i="18"/>
  <c r="CR229" i="18"/>
  <c r="CN229" i="18"/>
  <c r="CQ229" i="18"/>
  <c r="CS229" i="18" s="1"/>
  <c r="CD229" i="18"/>
  <c r="CU229" i="18"/>
  <c r="CW229" i="18"/>
  <c r="DL228" i="18"/>
  <c r="DK228" i="18"/>
  <c r="DM228" i="18"/>
  <c r="DN228" i="18"/>
  <c r="DO228" i="18"/>
  <c r="CP228" i="18"/>
  <c r="CO228" i="18"/>
  <c r="CR228" i="18"/>
  <c r="CN228" i="18"/>
  <c r="CQ228" i="18" s="1"/>
  <c r="CD228" i="18"/>
  <c r="CU228" i="18"/>
  <c r="CW228" i="18"/>
  <c r="DL227" i="18"/>
  <c r="DK227" i="18"/>
  <c r="CP227" i="18"/>
  <c r="CO227" i="18"/>
  <c r="CR227" i="18" s="1"/>
  <c r="CN227" i="18"/>
  <c r="CQ227" i="18" s="1"/>
  <c r="CD227" i="18"/>
  <c r="CU227" i="18"/>
  <c r="CW227" i="18" s="1"/>
  <c r="DL226" i="18"/>
  <c r="DK226" i="18"/>
  <c r="DM226" i="18" s="1"/>
  <c r="DN226" i="18"/>
  <c r="DO226" i="18" s="1"/>
  <c r="CP226" i="18"/>
  <c r="CO226" i="18"/>
  <c r="CR226" i="18" s="1"/>
  <c r="CN226" i="18"/>
  <c r="CQ226" i="18"/>
  <c r="CD226" i="18"/>
  <c r="CU226" i="18"/>
  <c r="CW226" i="18" s="1"/>
  <c r="DL225" i="18"/>
  <c r="DM225" i="18" s="1"/>
  <c r="DK225" i="18"/>
  <c r="CP225" i="18"/>
  <c r="CO225" i="18"/>
  <c r="CR225" i="18"/>
  <c r="CN225" i="18"/>
  <c r="CQ225" i="18"/>
  <c r="CD225" i="18"/>
  <c r="CU225" i="18"/>
  <c r="CW225" i="18" s="1"/>
  <c r="DL224" i="18"/>
  <c r="DK224" i="18"/>
  <c r="DM224" i="18"/>
  <c r="DN224" i="18"/>
  <c r="DO224" i="18"/>
  <c r="CP224" i="18"/>
  <c r="CO224" i="18"/>
  <c r="CR224" i="18" s="1"/>
  <c r="CS224" i="18" s="1"/>
  <c r="CT224" i="18" s="1"/>
  <c r="CN224" i="18"/>
  <c r="CQ224" i="18"/>
  <c r="CD224" i="18"/>
  <c r="CU224" i="18"/>
  <c r="CW224" i="18"/>
  <c r="DL223" i="18"/>
  <c r="DK223" i="18"/>
  <c r="DM223" i="18" s="1"/>
  <c r="CP223" i="18"/>
  <c r="CO223" i="18"/>
  <c r="CR223" i="18"/>
  <c r="CN223" i="18"/>
  <c r="CQ223" i="18" s="1"/>
  <c r="CD223" i="18"/>
  <c r="CU223" i="18"/>
  <c r="CW223" i="18"/>
  <c r="DL222" i="18"/>
  <c r="DK222" i="18"/>
  <c r="DM222" i="18"/>
  <c r="DN222" i="18"/>
  <c r="DO222" i="18" s="1"/>
  <c r="CP222" i="18"/>
  <c r="CO222" i="18"/>
  <c r="CR222" i="18"/>
  <c r="CN222" i="18"/>
  <c r="CQ222" i="18" s="1"/>
  <c r="CD222" i="18"/>
  <c r="CU222" i="18"/>
  <c r="CW222" i="18" s="1"/>
  <c r="DL221" i="18"/>
  <c r="DK221" i="18"/>
  <c r="CP221" i="18"/>
  <c r="CO221" i="18"/>
  <c r="CR221" i="18" s="1"/>
  <c r="CS221" i="18" s="1"/>
  <c r="CN221" i="18"/>
  <c r="CQ221" i="18"/>
  <c r="CD221" i="18"/>
  <c r="CU221" i="18"/>
  <c r="CW221" i="18" s="1"/>
  <c r="DL220" i="18"/>
  <c r="DK220" i="18"/>
  <c r="DN220" i="18"/>
  <c r="DO220" i="18"/>
  <c r="CP220" i="18"/>
  <c r="CO220" i="18"/>
  <c r="CR220" i="18" s="1"/>
  <c r="CN220" i="18"/>
  <c r="CQ220" i="18" s="1"/>
  <c r="CD220" i="18"/>
  <c r="CU220" i="18"/>
  <c r="CW220" i="18"/>
  <c r="DL219" i="18"/>
  <c r="DK219" i="18"/>
  <c r="CP219" i="18"/>
  <c r="CO219" i="18"/>
  <c r="CR219" i="18" s="1"/>
  <c r="CN219" i="18"/>
  <c r="CQ219" i="18"/>
  <c r="CD219" i="18"/>
  <c r="CU219" i="18"/>
  <c r="CW219" i="18"/>
  <c r="DL218" i="18"/>
  <c r="DK218" i="18"/>
  <c r="DM218" i="18" s="1"/>
  <c r="CP218" i="18"/>
  <c r="CO218" i="18"/>
  <c r="CR218" i="18"/>
  <c r="CN218" i="18"/>
  <c r="CQ218" i="18" s="1"/>
  <c r="CS218" i="18" s="1"/>
  <c r="CT218" i="18" s="1"/>
  <c r="CD218" i="18"/>
  <c r="CU218" i="18"/>
  <c r="CW218" i="18"/>
  <c r="DL217" i="18"/>
  <c r="DK217" i="18"/>
  <c r="DM217" i="18"/>
  <c r="DN217" i="18"/>
  <c r="DO217" i="18" s="1"/>
  <c r="CP217" i="18"/>
  <c r="CO217" i="18"/>
  <c r="CR217" i="18"/>
  <c r="CN217" i="18"/>
  <c r="CQ217" i="18" s="1"/>
  <c r="CD217" i="18"/>
  <c r="CU217" i="18"/>
  <c r="CW217" i="18" s="1"/>
  <c r="DL216" i="18"/>
  <c r="DK216" i="18"/>
  <c r="CP216" i="18"/>
  <c r="CO216" i="18"/>
  <c r="CR216" i="18" s="1"/>
  <c r="CN216" i="18"/>
  <c r="CQ216" i="18"/>
  <c r="CD216" i="18"/>
  <c r="CU216" i="18"/>
  <c r="CW216" i="18" s="1"/>
  <c r="DL215" i="18"/>
  <c r="DK215" i="18"/>
  <c r="DM215" i="18" s="1"/>
  <c r="DN215" i="18"/>
  <c r="DO215" i="18"/>
  <c r="CP215" i="18"/>
  <c r="CO215" i="18"/>
  <c r="CR215" i="18" s="1"/>
  <c r="CN215" i="18"/>
  <c r="CQ215" i="18" s="1"/>
  <c r="CD215" i="18"/>
  <c r="DL214" i="18"/>
  <c r="DK214" i="18"/>
  <c r="CP214" i="18"/>
  <c r="CO214" i="18"/>
  <c r="CR214" i="18" s="1"/>
  <c r="CN214" i="18"/>
  <c r="CQ214" i="18" s="1"/>
  <c r="CD214" i="18"/>
  <c r="DL213" i="18"/>
  <c r="DK213" i="18"/>
  <c r="DM213" i="18" s="1"/>
  <c r="DN213" i="18"/>
  <c r="DO213" i="18" s="1"/>
  <c r="CP213" i="18"/>
  <c r="CO213" i="18"/>
  <c r="CR213" i="18" s="1"/>
  <c r="CN213" i="18"/>
  <c r="CQ213" i="18"/>
  <c r="CD213" i="18"/>
  <c r="DL212" i="18"/>
  <c r="DK212" i="18"/>
  <c r="CP212" i="18"/>
  <c r="CO212" i="18"/>
  <c r="CR212" i="18" s="1"/>
  <c r="CN212" i="18"/>
  <c r="CQ212" i="18"/>
  <c r="CD212" i="18"/>
  <c r="DL211" i="18"/>
  <c r="DK211" i="18"/>
  <c r="DM211" i="18"/>
  <c r="DN211" i="18"/>
  <c r="DO211" i="18" s="1"/>
  <c r="CP211" i="18"/>
  <c r="CO211" i="18"/>
  <c r="CR211" i="18" s="1"/>
  <c r="CN211" i="18"/>
  <c r="CQ211" i="18" s="1"/>
  <c r="CD211" i="18"/>
  <c r="DL210" i="18"/>
  <c r="DK210" i="18"/>
  <c r="CP210" i="18"/>
  <c r="CO210" i="18"/>
  <c r="CR210" i="18" s="1"/>
  <c r="CN210" i="18"/>
  <c r="CQ210" i="18" s="1"/>
  <c r="CD210" i="18"/>
  <c r="DL209" i="18"/>
  <c r="DK209" i="18"/>
  <c r="DM209" i="18"/>
  <c r="DN209" i="18"/>
  <c r="DO209" i="18" s="1"/>
  <c r="CP209" i="18"/>
  <c r="CO209" i="18"/>
  <c r="CR209" i="18"/>
  <c r="CN209" i="18"/>
  <c r="CQ209" i="18" s="1"/>
  <c r="CD209" i="18"/>
  <c r="DL208" i="18"/>
  <c r="DK208" i="18"/>
  <c r="CP208" i="18"/>
  <c r="CO208" i="18"/>
  <c r="CR208" i="18"/>
  <c r="CN208" i="18"/>
  <c r="CQ208" i="18" s="1"/>
  <c r="CD208" i="18"/>
  <c r="DL207" i="18"/>
  <c r="DK207" i="18"/>
  <c r="DM207" i="18"/>
  <c r="DN207" i="18"/>
  <c r="DO207" i="18"/>
  <c r="CP207" i="18"/>
  <c r="CO207" i="18"/>
  <c r="CR207" i="18"/>
  <c r="CN207" i="18"/>
  <c r="CQ207" i="18" s="1"/>
  <c r="CD207" i="18"/>
  <c r="DL206" i="18"/>
  <c r="DK206" i="18"/>
  <c r="DM206" i="18" s="1"/>
  <c r="CP206" i="18"/>
  <c r="CO206" i="18"/>
  <c r="CR206" i="18"/>
  <c r="CN206" i="18"/>
  <c r="CQ206" i="18" s="1"/>
  <c r="CD206" i="18"/>
  <c r="DL205" i="18"/>
  <c r="DK205" i="18"/>
  <c r="DM205" i="18" s="1"/>
  <c r="CP205" i="18"/>
  <c r="CO205" i="18"/>
  <c r="CR205" i="18"/>
  <c r="CN205" i="18"/>
  <c r="CQ205" i="18" s="1"/>
  <c r="CD205" i="18"/>
  <c r="DL204" i="18"/>
  <c r="DK204" i="18"/>
  <c r="DM204" i="18" s="1"/>
  <c r="CP204" i="18"/>
  <c r="CO204" i="18"/>
  <c r="CR204" i="18"/>
  <c r="CN204" i="18"/>
  <c r="CQ204" i="18" s="1"/>
  <c r="CD204" i="18"/>
  <c r="DL203" i="18"/>
  <c r="DK203" i="18"/>
  <c r="DM203" i="18" s="1"/>
  <c r="DN203" i="18"/>
  <c r="DO203" i="18"/>
  <c r="CP203" i="18"/>
  <c r="CO203" i="18"/>
  <c r="CR203" i="18"/>
  <c r="CN203" i="18"/>
  <c r="CQ203" i="18"/>
  <c r="CD203" i="18"/>
  <c r="DL202" i="18"/>
  <c r="DK202" i="18"/>
  <c r="CP202" i="18"/>
  <c r="CO202" i="18"/>
  <c r="CR202" i="18"/>
  <c r="CN202" i="18"/>
  <c r="CQ202" i="18"/>
  <c r="CD202" i="18"/>
  <c r="DL201" i="18"/>
  <c r="DK201" i="18"/>
  <c r="CP201" i="18"/>
  <c r="CO201" i="18"/>
  <c r="CR201" i="18"/>
  <c r="CN201" i="18"/>
  <c r="CQ201" i="18"/>
  <c r="CD201" i="18"/>
  <c r="DL200" i="18"/>
  <c r="DK200" i="18"/>
  <c r="CP200" i="18"/>
  <c r="CO200" i="18"/>
  <c r="CR200" i="18"/>
  <c r="CN200" i="18"/>
  <c r="CQ200" i="18"/>
  <c r="CD200" i="18"/>
  <c r="DL199" i="18"/>
  <c r="DK199" i="18"/>
  <c r="DM199" i="18"/>
  <c r="DN199" i="18"/>
  <c r="DO199" i="18"/>
  <c r="CP199" i="18"/>
  <c r="CO199" i="18"/>
  <c r="CR199" i="18" s="1"/>
  <c r="CN199" i="18"/>
  <c r="CQ199" i="18"/>
  <c r="CD199" i="18"/>
  <c r="DL198" i="18"/>
  <c r="DK198" i="18"/>
  <c r="DM198" i="18" s="1"/>
  <c r="CP198" i="18"/>
  <c r="CO198" i="18"/>
  <c r="CR198" i="18" s="1"/>
  <c r="CN198" i="18"/>
  <c r="CQ198" i="18"/>
  <c r="CD198" i="18"/>
  <c r="DL197" i="18"/>
  <c r="DK197" i="18"/>
  <c r="DM197" i="18" s="1"/>
  <c r="CP197" i="18"/>
  <c r="CO197" i="18"/>
  <c r="CR197" i="18" s="1"/>
  <c r="CN197" i="18"/>
  <c r="CQ197" i="18"/>
  <c r="CD197" i="18"/>
  <c r="DL196" i="18"/>
  <c r="DK196" i="18"/>
  <c r="CP196" i="18"/>
  <c r="CO196" i="18"/>
  <c r="CR196" i="18" s="1"/>
  <c r="CN196" i="18"/>
  <c r="CQ196" i="18"/>
  <c r="CD196" i="18"/>
  <c r="DL195" i="18"/>
  <c r="DK195" i="18"/>
  <c r="DM195" i="18" s="1"/>
  <c r="DN195" i="18"/>
  <c r="DO195" i="18" s="1"/>
  <c r="CP195" i="18"/>
  <c r="CO195" i="18"/>
  <c r="CR195" i="18"/>
  <c r="CN195" i="18"/>
  <c r="CQ195" i="18"/>
  <c r="CD195" i="18"/>
  <c r="DL194" i="18"/>
  <c r="DM194" i="18" s="1"/>
  <c r="DK194" i="18"/>
  <c r="CP194" i="18"/>
  <c r="CO194" i="18"/>
  <c r="CR194" i="18"/>
  <c r="CN194" i="18"/>
  <c r="CQ194" i="18"/>
  <c r="CD194" i="18"/>
  <c r="DL193" i="18"/>
  <c r="DK193" i="18"/>
  <c r="DN193" i="18"/>
  <c r="DO193" i="18"/>
  <c r="CP193" i="18"/>
  <c r="CO193" i="18"/>
  <c r="CR193" i="18" s="1"/>
  <c r="CN193" i="18"/>
  <c r="CQ193" i="18" s="1"/>
  <c r="CD193" i="18"/>
  <c r="DL192" i="18"/>
  <c r="DK192" i="18"/>
  <c r="CP192" i="18"/>
  <c r="CO192" i="18"/>
  <c r="CR192" i="18" s="1"/>
  <c r="CN192" i="18"/>
  <c r="CQ192" i="18" s="1"/>
  <c r="CD192" i="18"/>
  <c r="DL191" i="18"/>
  <c r="DK191" i="18"/>
  <c r="DM191" i="18" s="1"/>
  <c r="DN191" i="18"/>
  <c r="DO191" i="18" s="1"/>
  <c r="CP191" i="18"/>
  <c r="CO191" i="18"/>
  <c r="CR191" i="18" s="1"/>
  <c r="CN191" i="18"/>
  <c r="CQ191" i="18"/>
  <c r="CD191" i="18"/>
  <c r="DL190" i="18"/>
  <c r="DK190" i="18"/>
  <c r="CP190" i="18"/>
  <c r="CO190" i="18"/>
  <c r="CR190" i="18" s="1"/>
  <c r="CN190" i="18"/>
  <c r="CQ190" i="18"/>
  <c r="CD190" i="18"/>
  <c r="DL189" i="18"/>
  <c r="DM189" i="18" s="1"/>
  <c r="DK189" i="18"/>
  <c r="CP189" i="18"/>
  <c r="CO189" i="18"/>
  <c r="CR189" i="18" s="1"/>
  <c r="CN189" i="18"/>
  <c r="CQ189" i="18"/>
  <c r="CD189" i="18"/>
  <c r="DL188" i="18"/>
  <c r="DK188" i="18"/>
  <c r="DM188" i="18"/>
  <c r="DN188" i="18"/>
  <c r="DO188" i="18" s="1"/>
  <c r="CP188" i="18"/>
  <c r="CO188" i="18"/>
  <c r="CR188" i="18" s="1"/>
  <c r="CN188" i="18"/>
  <c r="CQ188" i="18" s="1"/>
  <c r="CD188" i="18"/>
  <c r="DL187" i="18"/>
  <c r="DK187" i="18"/>
  <c r="CP187" i="18"/>
  <c r="CO187" i="18"/>
  <c r="CR187" i="18" s="1"/>
  <c r="CN187" i="18"/>
  <c r="CQ187" i="18" s="1"/>
  <c r="CD187" i="18"/>
  <c r="DL186" i="18"/>
  <c r="DK186" i="18"/>
  <c r="DM186" i="18"/>
  <c r="DN186" i="18"/>
  <c r="DO186" i="18" s="1"/>
  <c r="CP186" i="18"/>
  <c r="CO186" i="18"/>
  <c r="CR186" i="18"/>
  <c r="CN186" i="18"/>
  <c r="CQ186" i="18" s="1"/>
  <c r="CD186" i="18"/>
  <c r="DL185" i="18"/>
  <c r="DK185" i="18"/>
  <c r="CP185" i="18"/>
  <c r="CO185" i="18"/>
  <c r="CR185" i="18"/>
  <c r="CN185" i="18"/>
  <c r="CQ185" i="18" s="1"/>
  <c r="CD185" i="18"/>
  <c r="DL184" i="18"/>
  <c r="DK184" i="18"/>
  <c r="DM184" i="18"/>
  <c r="DN184" i="18"/>
  <c r="DO184" i="18"/>
  <c r="CP184" i="18"/>
  <c r="CO184" i="18"/>
  <c r="CR184" i="18"/>
  <c r="CN184" i="18"/>
  <c r="CQ184" i="18" s="1"/>
  <c r="CD184" i="18"/>
  <c r="DL183" i="18"/>
  <c r="DK183" i="18"/>
  <c r="DM183" i="18" s="1"/>
  <c r="CP183" i="18"/>
  <c r="CO183" i="18"/>
  <c r="CR183" i="18"/>
  <c r="CN183" i="18"/>
  <c r="CQ183" i="18" s="1"/>
  <c r="CD183" i="18"/>
  <c r="DL182" i="18"/>
  <c r="DK182" i="18"/>
  <c r="DM182" i="18" s="1"/>
  <c r="DN182" i="18"/>
  <c r="DO182" i="18"/>
  <c r="CP182" i="18"/>
  <c r="CO182" i="18"/>
  <c r="CR182" i="18"/>
  <c r="CN182" i="18"/>
  <c r="CQ182" i="18"/>
  <c r="CD182" i="18"/>
  <c r="DL181" i="18"/>
  <c r="DK181" i="18"/>
  <c r="CP181" i="18"/>
  <c r="CO181" i="18"/>
  <c r="CR181" i="18"/>
  <c r="CN181" i="18"/>
  <c r="CQ181" i="18"/>
  <c r="CD181" i="18"/>
  <c r="DL180" i="18"/>
  <c r="DK180" i="18"/>
  <c r="DM180" i="18"/>
  <c r="DN180" i="18"/>
  <c r="DO180" i="18"/>
  <c r="CP180" i="18"/>
  <c r="CO180" i="18"/>
  <c r="CR180" i="18" s="1"/>
  <c r="CN180" i="18"/>
  <c r="CQ180" i="18"/>
  <c r="CD180" i="18"/>
  <c r="DL179" i="18"/>
  <c r="DK179" i="18"/>
  <c r="CP179" i="18"/>
  <c r="CO179" i="18"/>
  <c r="CR179" i="18" s="1"/>
  <c r="CN179" i="18"/>
  <c r="CQ179" i="18"/>
  <c r="CD179" i="18"/>
  <c r="DL178" i="18"/>
  <c r="DK178" i="18"/>
  <c r="DM178" i="18" s="1"/>
  <c r="DN178" i="18"/>
  <c r="DO178" i="18" s="1"/>
  <c r="CP178" i="18"/>
  <c r="CO178" i="18"/>
  <c r="CR178" i="18"/>
  <c r="CN178" i="18"/>
  <c r="CQ178" i="18"/>
  <c r="CD178" i="18"/>
  <c r="DL177" i="18"/>
  <c r="DK177" i="18"/>
  <c r="CP177" i="18"/>
  <c r="CO177" i="18"/>
  <c r="CR177" i="18"/>
  <c r="CN177" i="18"/>
  <c r="CQ177" i="18"/>
  <c r="CD177" i="18"/>
  <c r="DL176" i="18"/>
  <c r="DK176" i="18"/>
  <c r="DM176" i="18" s="1"/>
  <c r="DN176" i="18"/>
  <c r="DO176" i="18"/>
  <c r="CP176" i="18"/>
  <c r="CO176" i="18"/>
  <c r="CR176" i="18" s="1"/>
  <c r="CN176" i="18"/>
  <c r="CQ176" i="18" s="1"/>
  <c r="CD176" i="18"/>
  <c r="DL175" i="18"/>
  <c r="DK175" i="18"/>
  <c r="CP175" i="18"/>
  <c r="CO175" i="18"/>
  <c r="CR175" i="18" s="1"/>
  <c r="CN175" i="18"/>
  <c r="CQ175" i="18" s="1"/>
  <c r="CD175" i="18"/>
  <c r="DL174" i="18"/>
  <c r="DK174" i="18"/>
  <c r="DM174" i="18" s="1"/>
  <c r="DN174" i="18"/>
  <c r="DO174" i="18" s="1"/>
  <c r="CP174" i="18"/>
  <c r="CO174" i="18"/>
  <c r="CR174" i="18" s="1"/>
  <c r="CN174" i="18"/>
  <c r="CQ174" i="18"/>
  <c r="CD174" i="18"/>
  <c r="DL173" i="18"/>
  <c r="DM173" i="18" s="1"/>
  <c r="DK173" i="18"/>
  <c r="CP173" i="18"/>
  <c r="CO173" i="18"/>
  <c r="CR173" i="18" s="1"/>
  <c r="CN173" i="18"/>
  <c r="CQ173" i="18"/>
  <c r="CD173" i="18"/>
  <c r="DL172" i="18"/>
  <c r="DK172" i="18"/>
  <c r="DM172" i="18"/>
  <c r="DN172" i="18"/>
  <c r="DO172" i="18" s="1"/>
  <c r="CP172" i="18"/>
  <c r="CO172" i="18"/>
  <c r="CR172" i="18" s="1"/>
  <c r="CN172" i="18"/>
  <c r="CQ172" i="18" s="1"/>
  <c r="CD172" i="18"/>
  <c r="DL171" i="18"/>
  <c r="DK171" i="18"/>
  <c r="CP171" i="18"/>
  <c r="CO171" i="18"/>
  <c r="CR171" i="18" s="1"/>
  <c r="CN171" i="18"/>
  <c r="CQ171" i="18" s="1"/>
  <c r="CD171" i="18"/>
  <c r="DL170" i="18"/>
  <c r="DK170" i="18"/>
  <c r="DM170" i="18"/>
  <c r="DN170" i="18"/>
  <c r="DO170" i="18" s="1"/>
  <c r="CP170" i="18"/>
  <c r="CO170" i="18"/>
  <c r="CR170" i="18"/>
  <c r="CN170" i="18"/>
  <c r="CQ170" i="18" s="1"/>
  <c r="CD170" i="18"/>
  <c r="DL169" i="18"/>
  <c r="DK169" i="18"/>
  <c r="CP169" i="18"/>
  <c r="CO169" i="18"/>
  <c r="CR169" i="18"/>
  <c r="CN169" i="18"/>
  <c r="CQ169" i="18" s="1"/>
  <c r="CD169" i="18"/>
  <c r="DL168" i="18"/>
  <c r="DK168" i="18"/>
  <c r="DM168" i="18"/>
  <c r="DN168" i="18"/>
  <c r="DO168" i="18"/>
  <c r="CP168" i="18"/>
  <c r="CO168" i="18"/>
  <c r="CR168" i="18"/>
  <c r="CN168" i="18"/>
  <c r="CQ168" i="18" s="1"/>
  <c r="CD168" i="18"/>
  <c r="DL167" i="18"/>
  <c r="DK167" i="18"/>
  <c r="DM167" i="18" s="1"/>
  <c r="CP167" i="18"/>
  <c r="CO167" i="18"/>
  <c r="CR167" i="18"/>
  <c r="CN167" i="18"/>
  <c r="CQ167" i="18" s="1"/>
  <c r="CD167" i="18"/>
  <c r="DL166" i="18"/>
  <c r="DK166" i="18"/>
  <c r="DM166" i="18" s="1"/>
  <c r="CP166" i="18"/>
  <c r="CO166" i="18"/>
  <c r="CR166" i="18"/>
  <c r="CN166" i="18"/>
  <c r="CQ166" i="18" s="1"/>
  <c r="CD166" i="18"/>
  <c r="DL165" i="18"/>
  <c r="DK165" i="18"/>
  <c r="CP165" i="18"/>
  <c r="CO165" i="18"/>
  <c r="CR165" i="18"/>
  <c r="CN165" i="18"/>
  <c r="CQ165" i="18" s="1"/>
  <c r="CD165" i="18"/>
  <c r="DL164" i="18"/>
  <c r="DK164" i="18"/>
  <c r="CP164" i="18"/>
  <c r="CO164" i="18"/>
  <c r="CR164" i="18"/>
  <c r="CN164" i="18"/>
  <c r="CQ164" i="18" s="1"/>
  <c r="CD164" i="18"/>
  <c r="DL163" i="18"/>
  <c r="DK163" i="18"/>
  <c r="DM163" i="18" s="1"/>
  <c r="CP163" i="18"/>
  <c r="CO163" i="18"/>
  <c r="CR163" i="18"/>
  <c r="CN163" i="18"/>
  <c r="CQ163" i="18" s="1"/>
  <c r="CD163" i="18"/>
  <c r="DL162" i="18"/>
  <c r="DK162" i="18"/>
  <c r="DM162" i="18" s="1"/>
  <c r="CP162" i="18"/>
  <c r="CO162" i="18"/>
  <c r="CR162" i="18"/>
  <c r="CN162" i="18"/>
  <c r="CQ162" i="18" s="1"/>
  <c r="CD162" i="18"/>
  <c r="DL161" i="18"/>
  <c r="DK161" i="18"/>
  <c r="CP161" i="18"/>
  <c r="CO161" i="18"/>
  <c r="CR161" i="18"/>
  <c r="CN161" i="18"/>
  <c r="CQ161" i="18" s="1"/>
  <c r="CD161" i="18"/>
  <c r="CU161" i="18"/>
  <c r="CW161" i="18"/>
  <c r="DL160" i="18"/>
  <c r="DK160" i="18"/>
  <c r="CP160" i="18"/>
  <c r="CO160" i="18"/>
  <c r="CR160" i="18" s="1"/>
  <c r="CN160" i="18"/>
  <c r="CQ160" i="18" s="1"/>
  <c r="CD160" i="18"/>
  <c r="CU160" i="18"/>
  <c r="CW160" i="18" s="1"/>
  <c r="DL159" i="18"/>
  <c r="DK159" i="18"/>
  <c r="CP159" i="18"/>
  <c r="CO159" i="18"/>
  <c r="CR159" i="18" s="1"/>
  <c r="CN159" i="18"/>
  <c r="CQ159" i="18" s="1"/>
  <c r="CD159" i="18"/>
  <c r="CU159" i="18"/>
  <c r="CW159" i="18"/>
  <c r="DL158" i="18"/>
  <c r="DK158" i="18"/>
  <c r="DM158" i="18" s="1"/>
  <c r="CP158" i="18"/>
  <c r="CO158" i="18"/>
  <c r="CR158" i="18" s="1"/>
  <c r="CS158" i="18" s="1"/>
  <c r="CN158" i="18"/>
  <c r="CQ158" i="18"/>
  <c r="CD158" i="18"/>
  <c r="CU158" i="18"/>
  <c r="CW158" i="18"/>
  <c r="DL157" i="18"/>
  <c r="DK157" i="18"/>
  <c r="CP157" i="18"/>
  <c r="CO157" i="18"/>
  <c r="CR157" i="18"/>
  <c r="CN157" i="18"/>
  <c r="CQ157" i="18" s="1"/>
  <c r="CD157" i="18"/>
  <c r="CU157" i="18"/>
  <c r="CW157" i="18"/>
  <c r="DL156" i="18"/>
  <c r="DK156" i="18"/>
  <c r="CP156" i="18"/>
  <c r="CO156" i="18"/>
  <c r="CR156" i="18" s="1"/>
  <c r="CN156" i="18"/>
  <c r="CQ156" i="18" s="1"/>
  <c r="CS156" i="18" s="1"/>
  <c r="CT156" i="18" s="1"/>
  <c r="CD156" i="18"/>
  <c r="CU156" i="18"/>
  <c r="CW156" i="18" s="1"/>
  <c r="DL155" i="18"/>
  <c r="DK155" i="18"/>
  <c r="CP155" i="18"/>
  <c r="CO155" i="18"/>
  <c r="CR155" i="18" s="1"/>
  <c r="CN155" i="18"/>
  <c r="CQ155" i="18" s="1"/>
  <c r="CS155" i="18" s="1"/>
  <c r="CD155" i="18"/>
  <c r="CU155" i="18"/>
  <c r="CW155" i="18"/>
  <c r="DL154" i="18"/>
  <c r="DK154" i="18"/>
  <c r="DM154" i="18" s="1"/>
  <c r="CP154" i="18"/>
  <c r="CO154" i="18"/>
  <c r="CR154" i="18" s="1"/>
  <c r="CS154" i="18" s="1"/>
  <c r="CN154" i="18"/>
  <c r="CQ154" i="18"/>
  <c r="CD154" i="18"/>
  <c r="CU154" i="18"/>
  <c r="CW154" i="18"/>
  <c r="DL153" i="18"/>
  <c r="DK153" i="18"/>
  <c r="CP153" i="18"/>
  <c r="CO153" i="18"/>
  <c r="CR153" i="18"/>
  <c r="CN153" i="18"/>
  <c r="CQ153" i="18" s="1"/>
  <c r="CS153" i="18" s="1"/>
  <c r="CT153" i="18" s="1"/>
  <c r="CD153" i="18"/>
  <c r="CU153" i="18"/>
  <c r="CW153" i="18"/>
  <c r="DL152" i="18"/>
  <c r="DK152" i="18"/>
  <c r="CP152" i="18"/>
  <c r="CO152" i="18"/>
  <c r="CR152" i="18" s="1"/>
  <c r="CN152" i="18"/>
  <c r="CQ152" i="18" s="1"/>
  <c r="CD152" i="18"/>
  <c r="CU152" i="18"/>
  <c r="CW152" i="18" s="1"/>
  <c r="DL151" i="18"/>
  <c r="DK151" i="18"/>
  <c r="CP151" i="18"/>
  <c r="CO151" i="18"/>
  <c r="CR151" i="18" s="1"/>
  <c r="CN151" i="18"/>
  <c r="CQ151" i="18" s="1"/>
  <c r="CS151" i="18" s="1"/>
  <c r="CD151" i="18"/>
  <c r="CU151" i="18"/>
  <c r="CW151" i="18"/>
  <c r="DL150" i="18"/>
  <c r="DK150" i="18"/>
  <c r="DM150" i="18" s="1"/>
  <c r="CP150" i="18"/>
  <c r="CO150" i="18"/>
  <c r="CR150" i="18" s="1"/>
  <c r="CS150" i="18" s="1"/>
  <c r="CN150" i="18"/>
  <c r="CQ150" i="18"/>
  <c r="CD150" i="18"/>
  <c r="CU150" i="18"/>
  <c r="CW150" i="18"/>
  <c r="DL149" i="18"/>
  <c r="DK149" i="18"/>
  <c r="DM149" i="18" s="1"/>
  <c r="CP149" i="18"/>
  <c r="CO149" i="18"/>
  <c r="CR149" i="18"/>
  <c r="CN149" i="18"/>
  <c r="CQ149" i="18" s="1"/>
  <c r="CD149" i="18"/>
  <c r="CU149" i="18"/>
  <c r="CW149" i="18"/>
  <c r="DL148" i="18"/>
  <c r="DK148" i="18"/>
  <c r="CP148" i="18"/>
  <c r="CO148" i="18"/>
  <c r="CR148" i="18" s="1"/>
  <c r="CN148" i="18"/>
  <c r="CQ148" i="18" s="1"/>
  <c r="CD148" i="18"/>
  <c r="CU148" i="18"/>
  <c r="CW148" i="18" s="1"/>
  <c r="DL147" i="18"/>
  <c r="DK147" i="18"/>
  <c r="CP147" i="18"/>
  <c r="CO147" i="18"/>
  <c r="CR147" i="18" s="1"/>
  <c r="CN147" i="18"/>
  <c r="CQ147" i="18" s="1"/>
  <c r="CS147" i="18" s="1"/>
  <c r="CD147" i="18"/>
  <c r="CU147" i="18"/>
  <c r="CW147" i="18"/>
  <c r="DL146" i="18"/>
  <c r="DK146" i="18"/>
  <c r="DM146" i="18" s="1"/>
  <c r="CP146" i="18"/>
  <c r="CO146" i="18"/>
  <c r="CR146" i="18" s="1"/>
  <c r="CS146" i="18" s="1"/>
  <c r="CT146" i="18" s="1"/>
  <c r="CN146" i="18"/>
  <c r="CQ146" i="18"/>
  <c r="CD146" i="18"/>
  <c r="CU146" i="18"/>
  <c r="CW146" i="18"/>
  <c r="DL145" i="18"/>
  <c r="DK145" i="18"/>
  <c r="CP145" i="18"/>
  <c r="CO145" i="18"/>
  <c r="CR145" i="18"/>
  <c r="CN145" i="18"/>
  <c r="CQ145" i="18" s="1"/>
  <c r="CD145" i="18"/>
  <c r="CU145" i="18"/>
  <c r="CW145" i="18"/>
  <c r="DL144" i="18"/>
  <c r="DK144" i="18"/>
  <c r="CP144" i="18"/>
  <c r="CO144" i="18"/>
  <c r="CR144" i="18" s="1"/>
  <c r="CN144" i="18"/>
  <c r="CQ144" i="18" s="1"/>
  <c r="CD144" i="18"/>
  <c r="CU144" i="18"/>
  <c r="CW144" i="18" s="1"/>
  <c r="DL143" i="18"/>
  <c r="DK143" i="18"/>
  <c r="CP143" i="18"/>
  <c r="CO143" i="18"/>
  <c r="CR143" i="18" s="1"/>
  <c r="CN143" i="18"/>
  <c r="CQ143" i="18" s="1"/>
  <c r="CD143" i="18"/>
  <c r="CU143" i="18"/>
  <c r="CW143" i="18"/>
  <c r="DL142" i="18"/>
  <c r="DK142" i="18"/>
  <c r="DM142" i="18" s="1"/>
  <c r="CP142" i="18"/>
  <c r="CO142" i="18"/>
  <c r="CR142" i="18" s="1"/>
  <c r="CS142" i="18" s="1"/>
  <c r="CN142" i="18"/>
  <c r="CQ142" i="18"/>
  <c r="CD142" i="18"/>
  <c r="CU142" i="18"/>
  <c r="CW142" i="18"/>
  <c r="DL141" i="18"/>
  <c r="DK141" i="18"/>
  <c r="CP141" i="18"/>
  <c r="CO141" i="18"/>
  <c r="CR141" i="18"/>
  <c r="CN141" i="18"/>
  <c r="CQ141" i="18" s="1"/>
  <c r="CD141" i="18"/>
  <c r="CU141" i="18"/>
  <c r="CW141" i="18"/>
  <c r="DL140" i="18"/>
  <c r="DK140" i="18"/>
  <c r="CP140" i="18"/>
  <c r="CO140" i="18"/>
  <c r="CR140" i="18" s="1"/>
  <c r="CN140" i="18"/>
  <c r="CQ140" i="18" s="1"/>
  <c r="CS140" i="18" s="1"/>
  <c r="CT140" i="18" s="1"/>
  <c r="CD140" i="18"/>
  <c r="CU140" i="18"/>
  <c r="CW140" i="18" s="1"/>
  <c r="DL139" i="18"/>
  <c r="DK139" i="18"/>
  <c r="CP139" i="18"/>
  <c r="CO139" i="18"/>
  <c r="CR139" i="18" s="1"/>
  <c r="CN139" i="18"/>
  <c r="CQ139" i="18" s="1"/>
  <c r="CD139" i="18"/>
  <c r="CU139" i="18"/>
  <c r="CW139" i="18"/>
  <c r="DL138" i="18"/>
  <c r="DK138" i="18"/>
  <c r="DM138" i="18" s="1"/>
  <c r="CP138" i="18"/>
  <c r="CO138" i="18"/>
  <c r="CR138" i="18" s="1"/>
  <c r="CS138" i="18" s="1"/>
  <c r="CN138" i="18"/>
  <c r="CQ138" i="18"/>
  <c r="CD138" i="18"/>
  <c r="CU138" i="18"/>
  <c r="CW138" i="18"/>
  <c r="DL137" i="18"/>
  <c r="DK137" i="18"/>
  <c r="CP137" i="18"/>
  <c r="CO137" i="18"/>
  <c r="CR137" i="18"/>
  <c r="CN137" i="18"/>
  <c r="CQ137" i="18" s="1"/>
  <c r="CS137" i="18" s="1"/>
  <c r="CT137" i="18" s="1"/>
  <c r="CD137" i="18"/>
  <c r="CU137" i="18"/>
  <c r="CW137" i="18"/>
  <c r="DL136" i="18"/>
  <c r="DK136" i="18"/>
  <c r="DM136" i="18"/>
  <c r="DN136" i="18"/>
  <c r="DO136" i="18" s="1"/>
  <c r="CP136" i="18"/>
  <c r="CO136" i="18"/>
  <c r="CR136" i="18"/>
  <c r="CN136" i="18"/>
  <c r="CQ136" i="18" s="1"/>
  <c r="CS136" i="18" s="1"/>
  <c r="CD136" i="18"/>
  <c r="CU136" i="18"/>
  <c r="CW136" i="18" s="1"/>
  <c r="DL135" i="18"/>
  <c r="DM135" i="18" s="1"/>
  <c r="DK135" i="18"/>
  <c r="CP135" i="18"/>
  <c r="CO135" i="18"/>
  <c r="CR135" i="18" s="1"/>
  <c r="CS135" i="18" s="1"/>
  <c r="CN135" i="18"/>
  <c r="CQ135" i="18"/>
  <c r="CD135" i="18"/>
  <c r="CU135" i="18"/>
  <c r="CW135" i="18" s="1"/>
  <c r="DL134" i="18"/>
  <c r="DK134" i="18"/>
  <c r="CP134" i="18"/>
  <c r="CO134" i="18"/>
  <c r="CR134" i="18"/>
  <c r="CN134" i="18"/>
  <c r="CQ134" i="18"/>
  <c r="CD134" i="18"/>
  <c r="CU134" i="18"/>
  <c r="CW134" i="18" s="1"/>
  <c r="DL133" i="18"/>
  <c r="DK133" i="18"/>
  <c r="CP133" i="18"/>
  <c r="CO133" i="18"/>
  <c r="CR133" i="18"/>
  <c r="CN133" i="18"/>
  <c r="CQ133" i="18"/>
  <c r="CD133" i="18"/>
  <c r="CU133" i="18"/>
  <c r="CW133" i="18"/>
  <c r="DL132" i="18"/>
  <c r="DK132" i="18"/>
  <c r="DM132" i="18"/>
  <c r="DN132" i="18"/>
  <c r="DO132" i="18"/>
  <c r="CP132" i="18"/>
  <c r="CO132" i="18"/>
  <c r="CR132" i="18"/>
  <c r="CN132" i="18"/>
  <c r="CQ132" i="18" s="1"/>
  <c r="CD132" i="18"/>
  <c r="CU132" i="18"/>
  <c r="CW132" i="18"/>
  <c r="DL131" i="18"/>
  <c r="DK131" i="18"/>
  <c r="CP131" i="18"/>
  <c r="CO131" i="18"/>
  <c r="CR131" i="18" s="1"/>
  <c r="CN131" i="18"/>
  <c r="CQ131" i="18" s="1"/>
  <c r="CD131" i="18"/>
  <c r="CU131" i="18"/>
  <c r="CW131" i="18" s="1"/>
  <c r="DL130" i="18"/>
  <c r="DK130" i="18"/>
  <c r="CP130" i="18"/>
  <c r="CO130" i="18"/>
  <c r="CR130" i="18" s="1"/>
  <c r="CN130" i="18"/>
  <c r="CQ130" i="18" s="1"/>
  <c r="CD130" i="18"/>
  <c r="CU130" i="18"/>
  <c r="CW130" i="18"/>
  <c r="DL129" i="18"/>
  <c r="DK129" i="18"/>
  <c r="CP129" i="18"/>
  <c r="CO129" i="18"/>
  <c r="CR129" i="18" s="1"/>
  <c r="CN129" i="18"/>
  <c r="CQ129" i="18"/>
  <c r="CD129" i="18"/>
  <c r="CU129" i="18"/>
  <c r="CW129" i="18"/>
  <c r="DL128" i="18"/>
  <c r="DK128" i="18"/>
  <c r="CP128" i="18"/>
  <c r="CO128" i="18"/>
  <c r="CR128" i="18"/>
  <c r="CN128" i="18"/>
  <c r="CQ128" i="18" s="1"/>
  <c r="CS128" i="18" s="1"/>
  <c r="CT128" i="18" s="1"/>
  <c r="CD128" i="18"/>
  <c r="CU128" i="18"/>
  <c r="CW128" i="18"/>
  <c r="DL127" i="18"/>
  <c r="DK127" i="18"/>
  <c r="CP127" i="18"/>
  <c r="CO127" i="18"/>
  <c r="CR127" i="18" s="1"/>
  <c r="CN127" i="18"/>
  <c r="CQ127" i="18" s="1"/>
  <c r="CS127" i="18" s="1"/>
  <c r="CT127" i="18" s="1"/>
  <c r="CD127" i="18"/>
  <c r="CU127" i="18"/>
  <c r="CW127" i="18" s="1"/>
  <c r="DL126" i="18"/>
  <c r="DK126" i="18"/>
  <c r="DM126" i="18" s="1"/>
  <c r="DN126" i="18"/>
  <c r="DO126" i="18" s="1"/>
  <c r="CP126" i="18"/>
  <c r="CO126" i="18"/>
  <c r="CR126" i="18" s="1"/>
  <c r="CN126" i="18"/>
  <c r="CQ126" i="18"/>
  <c r="CD126" i="18"/>
  <c r="CU126" i="18"/>
  <c r="CW126" i="18" s="1"/>
  <c r="DL125" i="18"/>
  <c r="DK125" i="18"/>
  <c r="CP125" i="18"/>
  <c r="CO125" i="18"/>
  <c r="CR125" i="18"/>
  <c r="CN125" i="18"/>
  <c r="CQ125" i="18"/>
  <c r="CD125" i="18"/>
  <c r="DL124" i="18"/>
  <c r="DK124" i="18"/>
  <c r="CP124" i="18"/>
  <c r="CO124" i="18"/>
  <c r="CR124" i="18"/>
  <c r="CN124" i="18"/>
  <c r="CQ124" i="18"/>
  <c r="CD124" i="18"/>
  <c r="DL123" i="18"/>
  <c r="DK123" i="18"/>
  <c r="CP123" i="18"/>
  <c r="CO123" i="18"/>
  <c r="CR123" i="18"/>
  <c r="CN123" i="18"/>
  <c r="CQ123" i="18"/>
  <c r="CS123" i="18" s="1"/>
  <c r="CT123" i="18" s="1"/>
  <c r="CD123" i="18"/>
  <c r="DL122" i="18"/>
  <c r="DK122" i="18"/>
  <c r="CP122" i="18"/>
  <c r="CO122" i="18"/>
  <c r="CR122" i="18"/>
  <c r="CN122" i="18"/>
  <c r="CQ122" i="18"/>
  <c r="CD122" i="18"/>
  <c r="DL121" i="18"/>
  <c r="DK121" i="18"/>
  <c r="CP121" i="18"/>
  <c r="CO121" i="18"/>
  <c r="CR121" i="18"/>
  <c r="CN121" i="18"/>
  <c r="CQ121" i="18"/>
  <c r="CD121" i="18"/>
  <c r="DL120" i="18"/>
  <c r="DK120" i="18"/>
  <c r="CP120" i="18"/>
  <c r="CO120" i="18"/>
  <c r="CR120" i="18"/>
  <c r="CN120" i="18"/>
  <c r="CQ120" i="18"/>
  <c r="CS120" i="18" s="1"/>
  <c r="CT120" i="18" s="1"/>
  <c r="CD120" i="18"/>
  <c r="DL119" i="18"/>
  <c r="DK119" i="18"/>
  <c r="CP119" i="18"/>
  <c r="CO119" i="18"/>
  <c r="CR119" i="18"/>
  <c r="CN119" i="18"/>
  <c r="CQ119" i="18"/>
  <c r="CD119" i="18"/>
  <c r="DL118" i="18"/>
  <c r="DK118" i="18"/>
  <c r="CP118" i="18"/>
  <c r="CO118" i="18"/>
  <c r="CR118" i="18"/>
  <c r="CN118" i="18"/>
  <c r="CQ118" i="18"/>
  <c r="CD118" i="18"/>
  <c r="DL117" i="18"/>
  <c r="DK117" i="18"/>
  <c r="CP117" i="18"/>
  <c r="CO117" i="18"/>
  <c r="CR117" i="18"/>
  <c r="CN117" i="18"/>
  <c r="CQ117" i="18"/>
  <c r="CD117" i="18"/>
  <c r="DL116" i="18"/>
  <c r="DK116" i="18"/>
  <c r="CP116" i="18"/>
  <c r="CO116" i="18"/>
  <c r="CR116" i="18"/>
  <c r="CN116" i="18"/>
  <c r="CQ116" i="18"/>
  <c r="CS116" i="18" s="1"/>
  <c r="CT116" i="18" s="1"/>
  <c r="CD116" i="18"/>
  <c r="DL115" i="18"/>
  <c r="DK115" i="18"/>
  <c r="CP115" i="18"/>
  <c r="CO115" i="18"/>
  <c r="CR115" i="18"/>
  <c r="CN115" i="18"/>
  <c r="CQ115" i="18"/>
  <c r="CD115" i="18"/>
  <c r="DL114" i="18"/>
  <c r="DK114" i="18"/>
  <c r="CP114" i="18"/>
  <c r="CO114" i="18"/>
  <c r="CR114" i="18"/>
  <c r="CN114" i="18"/>
  <c r="CQ114" i="18"/>
  <c r="CD114" i="18"/>
  <c r="DL113" i="18"/>
  <c r="DK113" i="18"/>
  <c r="CP113" i="18"/>
  <c r="CO113" i="18"/>
  <c r="CR113" i="18"/>
  <c r="CN113" i="18"/>
  <c r="CQ113" i="18"/>
  <c r="CD113" i="18"/>
  <c r="DL112" i="18"/>
  <c r="DK112" i="18"/>
  <c r="CP112" i="18"/>
  <c r="CO112" i="18"/>
  <c r="CR112" i="18"/>
  <c r="CN112" i="18"/>
  <c r="CQ112" i="18"/>
  <c r="CS112" i="18" s="1"/>
  <c r="CT112" i="18" s="1"/>
  <c r="CD112" i="18"/>
  <c r="DL111" i="18"/>
  <c r="DK111" i="18"/>
  <c r="CP111" i="18"/>
  <c r="CO111" i="18"/>
  <c r="CR111" i="18"/>
  <c r="CN111" i="18"/>
  <c r="CQ111" i="18"/>
  <c r="CD111" i="18"/>
  <c r="DL110" i="18"/>
  <c r="DK110" i="18"/>
  <c r="CP110" i="18"/>
  <c r="CO110" i="18"/>
  <c r="CR110" i="18"/>
  <c r="CN110" i="18"/>
  <c r="CQ110" i="18"/>
  <c r="CD110" i="18"/>
  <c r="DL109" i="18"/>
  <c r="DK109" i="18"/>
  <c r="CP109" i="18"/>
  <c r="CO109" i="18"/>
  <c r="CR109" i="18"/>
  <c r="CN109" i="18"/>
  <c r="CQ109" i="18"/>
  <c r="CD109" i="18"/>
  <c r="DL108" i="18"/>
  <c r="DK108" i="18"/>
  <c r="CP108" i="18"/>
  <c r="CO108" i="18"/>
  <c r="CR108" i="18"/>
  <c r="CN108" i="18"/>
  <c r="CQ108" i="18"/>
  <c r="CS108" i="18" s="1"/>
  <c r="CT108" i="18" s="1"/>
  <c r="CD108" i="18"/>
  <c r="DL107" i="18"/>
  <c r="DK107" i="18"/>
  <c r="CP107" i="18"/>
  <c r="CO107" i="18"/>
  <c r="CR107" i="18"/>
  <c r="CN107" i="18"/>
  <c r="CQ107" i="18"/>
  <c r="CD107" i="18"/>
  <c r="DL106" i="18"/>
  <c r="DK106" i="18"/>
  <c r="CP106" i="18"/>
  <c r="CO106" i="18"/>
  <c r="CR106" i="18"/>
  <c r="CN106" i="18"/>
  <c r="CQ106" i="18"/>
  <c r="CD106" i="18"/>
  <c r="DL105" i="18"/>
  <c r="DK105" i="18"/>
  <c r="CP105" i="18"/>
  <c r="CO105" i="18"/>
  <c r="CR105" i="18"/>
  <c r="CN105" i="18"/>
  <c r="CQ105" i="18"/>
  <c r="CD105" i="18"/>
  <c r="DL104" i="18"/>
  <c r="DK104" i="18"/>
  <c r="CP104" i="18"/>
  <c r="CO104" i="18"/>
  <c r="CR104" i="18"/>
  <c r="CN104" i="18"/>
  <c r="CQ104" i="18"/>
  <c r="CS104" i="18" s="1"/>
  <c r="CT104" i="18" s="1"/>
  <c r="CD104" i="18"/>
  <c r="DL103" i="18"/>
  <c r="DK103" i="18"/>
  <c r="CP103" i="18"/>
  <c r="CO103" i="18"/>
  <c r="CR103" i="18"/>
  <c r="CN103" i="18"/>
  <c r="CQ103" i="18"/>
  <c r="CD103" i="18"/>
  <c r="DL102" i="18"/>
  <c r="DK102" i="18"/>
  <c r="CP102" i="18"/>
  <c r="CO102" i="18"/>
  <c r="CR102" i="18"/>
  <c r="CN102" i="18"/>
  <c r="CQ102" i="18"/>
  <c r="CD102" i="18"/>
  <c r="DL101" i="18"/>
  <c r="DK101" i="18"/>
  <c r="CP101" i="18"/>
  <c r="CO101" i="18"/>
  <c r="CR101" i="18"/>
  <c r="CN101" i="18"/>
  <c r="CQ101" i="18"/>
  <c r="CD101" i="18"/>
  <c r="DL100" i="18"/>
  <c r="DK100" i="18"/>
  <c r="DM100" i="18" s="1"/>
  <c r="DN100" i="18"/>
  <c r="DO100" i="18"/>
  <c r="CN100" i="18"/>
  <c r="CQ100" i="18"/>
  <c r="CP100" i="18"/>
  <c r="CO100" i="18"/>
  <c r="CR100" i="18" s="1"/>
  <c r="CD100" i="18"/>
  <c r="CV100" i="18"/>
  <c r="CX100" i="18"/>
  <c r="DL99" i="18"/>
  <c r="DK99" i="18"/>
  <c r="DM99" i="18" s="1"/>
  <c r="DN99" i="18"/>
  <c r="DO99" i="18" s="1"/>
  <c r="CN99" i="18"/>
  <c r="CQ99" i="18"/>
  <c r="CP99" i="18"/>
  <c r="CO99" i="18"/>
  <c r="CR99" i="18"/>
  <c r="CD99" i="18"/>
  <c r="CV99" i="18"/>
  <c r="CX99" i="18" s="1"/>
  <c r="DL98" i="18"/>
  <c r="DK98" i="18"/>
  <c r="DM98" i="18"/>
  <c r="DN98" i="18"/>
  <c r="DO98" i="18"/>
  <c r="CN98" i="18"/>
  <c r="CQ98" i="18"/>
  <c r="CP98" i="18"/>
  <c r="CO98" i="18"/>
  <c r="CR98" i="18"/>
  <c r="CD98" i="18"/>
  <c r="CV98" i="18"/>
  <c r="CX98" i="18"/>
  <c r="DL97" i="18"/>
  <c r="DK97" i="18"/>
  <c r="DM97" i="18" s="1"/>
  <c r="DN97" i="18"/>
  <c r="DO97" i="18"/>
  <c r="CN97" i="18"/>
  <c r="CQ97" i="18" s="1"/>
  <c r="CP97" i="18"/>
  <c r="CO97" i="18"/>
  <c r="CR97" i="18"/>
  <c r="CD97" i="18"/>
  <c r="CV97" i="18"/>
  <c r="CX97" i="18"/>
  <c r="DL96" i="18"/>
  <c r="DK96" i="18"/>
  <c r="DM96" i="18"/>
  <c r="DN96" i="18"/>
  <c r="DO96" i="18"/>
  <c r="CN96" i="18"/>
  <c r="CQ96" i="18" s="1"/>
  <c r="CP96" i="18"/>
  <c r="CO96" i="18"/>
  <c r="CR96" i="18" s="1"/>
  <c r="CD96" i="18"/>
  <c r="CV96" i="18"/>
  <c r="CX96" i="18"/>
  <c r="CY96" i="18" s="1"/>
  <c r="DL95" i="18"/>
  <c r="DK95" i="18"/>
  <c r="DM95" i="18"/>
  <c r="DN95" i="18"/>
  <c r="DO95" i="18" s="1"/>
  <c r="CN95" i="18"/>
  <c r="CQ95" i="18" s="1"/>
  <c r="CP95" i="18"/>
  <c r="CO95" i="18"/>
  <c r="CR95" i="18" s="1"/>
  <c r="CD95" i="18"/>
  <c r="CV95" i="18"/>
  <c r="CX95" i="18" s="1"/>
  <c r="DL94" i="18"/>
  <c r="DM94" i="18" s="1"/>
  <c r="DK94" i="18"/>
  <c r="DN94" i="18"/>
  <c r="DO94" i="18" s="1"/>
  <c r="CN94" i="18"/>
  <c r="CQ94" i="18"/>
  <c r="CP94" i="18"/>
  <c r="CO94" i="18"/>
  <c r="CR94" i="18" s="1"/>
  <c r="CD94" i="18"/>
  <c r="CV94" i="18"/>
  <c r="CX94" i="18" s="1"/>
  <c r="DL93" i="18"/>
  <c r="DK93" i="18"/>
  <c r="DM93" i="18" s="1"/>
  <c r="DN93" i="18"/>
  <c r="DO93" i="18" s="1"/>
  <c r="CN93" i="18"/>
  <c r="CQ93" i="18" s="1"/>
  <c r="CP93" i="18"/>
  <c r="CO93" i="18"/>
  <c r="CR93" i="18"/>
  <c r="CD93" i="18"/>
  <c r="CV93" i="18"/>
  <c r="CX93" i="18" s="1"/>
  <c r="DL92" i="18"/>
  <c r="DK92" i="18"/>
  <c r="DN92" i="18"/>
  <c r="DO92" i="18"/>
  <c r="CN92" i="18"/>
  <c r="CQ92" i="18"/>
  <c r="CP92" i="18"/>
  <c r="CO92" i="18"/>
  <c r="CR92" i="18" s="1"/>
  <c r="CD92" i="18"/>
  <c r="DL91" i="18"/>
  <c r="DK91" i="18"/>
  <c r="DM91" i="18" s="1"/>
  <c r="DN91" i="18"/>
  <c r="DO91" i="18" s="1"/>
  <c r="CN91" i="18"/>
  <c r="CQ91" i="18" s="1"/>
  <c r="CP91" i="18"/>
  <c r="CO91" i="18"/>
  <c r="CR91" i="18"/>
  <c r="CD91" i="18"/>
  <c r="DL90" i="18"/>
  <c r="DK90" i="18"/>
  <c r="DM90" i="18"/>
  <c r="DN90" i="18"/>
  <c r="DO90" i="18" s="1"/>
  <c r="CN90" i="18"/>
  <c r="CQ90" i="18"/>
  <c r="CP90" i="18"/>
  <c r="CO90" i="18"/>
  <c r="CR90" i="18" s="1"/>
  <c r="CD90" i="18"/>
  <c r="DL89" i="18"/>
  <c r="DK89" i="18"/>
  <c r="DM89" i="18"/>
  <c r="DN89" i="18"/>
  <c r="DO89" i="18" s="1"/>
  <c r="CN89" i="18"/>
  <c r="CQ89" i="18" s="1"/>
  <c r="CP89" i="18"/>
  <c r="CO89" i="18"/>
  <c r="CR89" i="18" s="1"/>
  <c r="CD89" i="18"/>
  <c r="DL88" i="18"/>
  <c r="DK88" i="18"/>
  <c r="DM88" i="18"/>
  <c r="DN88" i="18"/>
  <c r="DO88" i="18"/>
  <c r="CN88" i="18"/>
  <c r="CQ88" i="18" s="1"/>
  <c r="CP88" i="18"/>
  <c r="CO88" i="18"/>
  <c r="CR88" i="18" s="1"/>
  <c r="CD88" i="18"/>
  <c r="DL87" i="18"/>
  <c r="DK87" i="18"/>
  <c r="DM87" i="18" s="1"/>
  <c r="DN87" i="18"/>
  <c r="DO87" i="18"/>
  <c r="CN87" i="18"/>
  <c r="CQ87" i="18" s="1"/>
  <c r="CP87" i="18"/>
  <c r="CO87" i="18"/>
  <c r="CR87" i="18"/>
  <c r="CD87" i="18"/>
  <c r="DL86" i="18"/>
  <c r="DK86" i="18"/>
  <c r="DM86" i="18"/>
  <c r="DN86" i="18"/>
  <c r="DO86" i="18"/>
  <c r="CN86" i="18"/>
  <c r="CQ86" i="18"/>
  <c r="CP86" i="18"/>
  <c r="CO86" i="18"/>
  <c r="CR86" i="18"/>
  <c r="CD86" i="18"/>
  <c r="DL85" i="18"/>
  <c r="DK85" i="18"/>
  <c r="DM85" i="18" s="1"/>
  <c r="DN85" i="18"/>
  <c r="DO85" i="18" s="1"/>
  <c r="CN85" i="18"/>
  <c r="CQ85" i="18"/>
  <c r="CP85" i="18"/>
  <c r="CO85" i="18"/>
  <c r="CR85" i="18"/>
  <c r="CD85" i="18"/>
  <c r="DL84" i="18"/>
  <c r="DK84" i="18"/>
  <c r="DN84" i="18"/>
  <c r="DO84" i="18"/>
  <c r="CN84" i="18"/>
  <c r="CQ84" i="18"/>
  <c r="CP84" i="18"/>
  <c r="CO84" i="18"/>
  <c r="CR84" i="18" s="1"/>
  <c r="CD84" i="18"/>
  <c r="DL83" i="18"/>
  <c r="DK83" i="18"/>
  <c r="DM83" i="18" s="1"/>
  <c r="DN83" i="18"/>
  <c r="DO83" i="18" s="1"/>
  <c r="CN83" i="18"/>
  <c r="CQ83" i="18" s="1"/>
  <c r="CP83" i="18"/>
  <c r="CO83" i="18"/>
  <c r="CR83" i="18"/>
  <c r="CD83" i="18"/>
  <c r="DL82" i="18"/>
  <c r="DK82" i="18"/>
  <c r="DM82" i="18"/>
  <c r="DN82" i="18"/>
  <c r="DO82" i="18" s="1"/>
  <c r="CN82" i="18"/>
  <c r="CQ82" i="18"/>
  <c r="CP82" i="18"/>
  <c r="CO82" i="18"/>
  <c r="CR82" i="18" s="1"/>
  <c r="CD82" i="18"/>
  <c r="DL81" i="18"/>
  <c r="DK81" i="18"/>
  <c r="DM81" i="18"/>
  <c r="DN81" i="18"/>
  <c r="DO81" i="18" s="1"/>
  <c r="CN81" i="18"/>
  <c r="CQ81" i="18" s="1"/>
  <c r="CP81" i="18"/>
  <c r="CO81" i="18"/>
  <c r="CR81" i="18" s="1"/>
  <c r="CD81" i="18"/>
  <c r="DL80" i="18"/>
  <c r="DK80" i="18"/>
  <c r="DM80" i="18"/>
  <c r="DN80" i="18"/>
  <c r="DO80" i="18"/>
  <c r="CN80" i="18"/>
  <c r="CQ80" i="18" s="1"/>
  <c r="CP80" i="18"/>
  <c r="CO80" i="18"/>
  <c r="CR80" i="18" s="1"/>
  <c r="CD80" i="18"/>
  <c r="DL79" i="18"/>
  <c r="DK79" i="18"/>
  <c r="DM79" i="18" s="1"/>
  <c r="DN79" i="18"/>
  <c r="DO79" i="18"/>
  <c r="CN79" i="18"/>
  <c r="CQ79" i="18" s="1"/>
  <c r="CP79" i="18"/>
  <c r="CO79" i="18"/>
  <c r="CR79" i="18"/>
  <c r="CD79" i="18"/>
  <c r="DL78" i="18"/>
  <c r="DK78" i="18"/>
  <c r="DM78" i="18"/>
  <c r="DN78" i="18"/>
  <c r="DO78" i="18"/>
  <c r="CN78" i="18"/>
  <c r="CQ78" i="18"/>
  <c r="CP78" i="18"/>
  <c r="CO78" i="18"/>
  <c r="CR78" i="18"/>
  <c r="CD78" i="18"/>
  <c r="CV78" i="18"/>
  <c r="CX78" i="18"/>
  <c r="DL77" i="18"/>
  <c r="DK77" i="18"/>
  <c r="DM77" i="18" s="1"/>
  <c r="CP77" i="18"/>
  <c r="CO77" i="18"/>
  <c r="CR77" i="18"/>
  <c r="CN77" i="18"/>
  <c r="CQ77" i="18" s="1"/>
  <c r="CD77" i="18"/>
  <c r="CV77" i="18"/>
  <c r="CX77" i="18"/>
  <c r="DL76" i="18"/>
  <c r="DK76" i="18"/>
  <c r="DM76" i="18"/>
  <c r="DN76" i="18"/>
  <c r="DO76" i="18" s="1"/>
  <c r="CN76" i="18"/>
  <c r="CQ76" i="18" s="1"/>
  <c r="CP76" i="18"/>
  <c r="CO76" i="18"/>
  <c r="CR76" i="18" s="1"/>
  <c r="CD76" i="18"/>
  <c r="CV76" i="18"/>
  <c r="CX76" i="18" s="1"/>
  <c r="DL75" i="18"/>
  <c r="DM75" i="18" s="1"/>
  <c r="DK75" i="18"/>
  <c r="DN75" i="18"/>
  <c r="DO75" i="18" s="1"/>
  <c r="CN75" i="18"/>
  <c r="CQ75" i="18"/>
  <c r="CP75" i="18"/>
  <c r="CO75" i="18"/>
  <c r="CR75" i="18" s="1"/>
  <c r="CD75" i="18"/>
  <c r="CV75" i="18"/>
  <c r="CX75" i="18" s="1"/>
  <c r="DL74" i="18"/>
  <c r="DK74" i="18"/>
  <c r="DM74" i="18" s="1"/>
  <c r="DN74" i="18"/>
  <c r="DO74" i="18" s="1"/>
  <c r="CN74" i="18"/>
  <c r="CQ74" i="18" s="1"/>
  <c r="CP74" i="18"/>
  <c r="CO74" i="18"/>
  <c r="CR74" i="18"/>
  <c r="CD74" i="18"/>
  <c r="CV74" i="18"/>
  <c r="CX74" i="18" s="1"/>
  <c r="DL73" i="18"/>
  <c r="DK73" i="18"/>
  <c r="DN73" i="18"/>
  <c r="DO73" i="18"/>
  <c r="CN73" i="18"/>
  <c r="CQ73" i="18"/>
  <c r="CP73" i="18"/>
  <c r="CO73" i="18"/>
  <c r="CR73" i="18" s="1"/>
  <c r="CD73" i="18"/>
  <c r="CV73" i="18"/>
  <c r="CX73" i="18"/>
  <c r="DL72" i="18"/>
  <c r="DK72" i="18"/>
  <c r="DM72" i="18" s="1"/>
  <c r="DN72" i="18"/>
  <c r="DO72" i="18" s="1"/>
  <c r="CN72" i="18"/>
  <c r="CQ72" i="18"/>
  <c r="CP72" i="18"/>
  <c r="CO72" i="18"/>
  <c r="CR72" i="18"/>
  <c r="CD72" i="18"/>
  <c r="CV72" i="18"/>
  <c r="CX72" i="18" s="1"/>
  <c r="DL71" i="18"/>
  <c r="DK71" i="18"/>
  <c r="DM71" i="18"/>
  <c r="DN71" i="18"/>
  <c r="DO71" i="18"/>
  <c r="CN71" i="18"/>
  <c r="CQ71" i="18"/>
  <c r="CP71" i="18"/>
  <c r="CO71" i="18"/>
  <c r="CR71" i="18"/>
  <c r="CD71" i="18"/>
  <c r="CV71" i="18"/>
  <c r="CX71" i="18"/>
  <c r="DL70" i="18"/>
  <c r="DK70" i="18"/>
  <c r="DM70" i="18" s="1"/>
  <c r="DN70" i="18"/>
  <c r="DO70" i="18"/>
  <c r="CN70" i="18"/>
  <c r="CQ70" i="18" s="1"/>
  <c r="CP70" i="18"/>
  <c r="CO70" i="18"/>
  <c r="CR70" i="18"/>
  <c r="CD70" i="18"/>
  <c r="CV70" i="18"/>
  <c r="CX70" i="18"/>
  <c r="DL69" i="18"/>
  <c r="DK69" i="18"/>
  <c r="DM69" i="18"/>
  <c r="DN69" i="18"/>
  <c r="DO69" i="18"/>
  <c r="CN69" i="18"/>
  <c r="CQ69" i="18" s="1"/>
  <c r="CP69" i="18"/>
  <c r="CO69" i="18"/>
  <c r="CR69" i="18" s="1"/>
  <c r="CD69" i="18"/>
  <c r="CV69" i="18"/>
  <c r="CX69" i="18"/>
  <c r="DL68" i="18"/>
  <c r="DK68" i="18"/>
  <c r="DM68" i="18"/>
  <c r="DN68" i="18"/>
  <c r="DO68" i="18" s="1"/>
  <c r="CN68" i="18"/>
  <c r="CQ68" i="18" s="1"/>
  <c r="CP68" i="18"/>
  <c r="CO68" i="18"/>
  <c r="CR68" i="18" s="1"/>
  <c r="CD68" i="18"/>
  <c r="CV68" i="18"/>
  <c r="CX68" i="18" s="1"/>
  <c r="DL67" i="18"/>
  <c r="DK67" i="18"/>
  <c r="DM67" i="18"/>
  <c r="DN67" i="18"/>
  <c r="DO67" i="18" s="1"/>
  <c r="CN67" i="18"/>
  <c r="CQ67" i="18"/>
  <c r="CP67" i="18"/>
  <c r="CO67" i="18"/>
  <c r="CR67" i="18" s="1"/>
  <c r="CD67" i="18"/>
  <c r="CV67" i="18"/>
  <c r="CX67" i="18" s="1"/>
  <c r="DL66" i="18"/>
  <c r="DK66" i="18"/>
  <c r="DM66" i="18" s="1"/>
  <c r="DN66" i="18"/>
  <c r="DO66" i="18" s="1"/>
  <c r="CN66" i="18"/>
  <c r="CQ66" i="18" s="1"/>
  <c r="CP66" i="18"/>
  <c r="CO66" i="18"/>
  <c r="CR66" i="18"/>
  <c r="CD66" i="18"/>
  <c r="CV66" i="18"/>
  <c r="CX66" i="18" s="1"/>
  <c r="DL65" i="18"/>
  <c r="DK65" i="18"/>
  <c r="DN65" i="18"/>
  <c r="DO65" i="18"/>
  <c r="CN65" i="18"/>
  <c r="CQ65" i="18"/>
  <c r="CP65" i="18"/>
  <c r="CO65" i="18"/>
  <c r="CR65" i="18" s="1"/>
  <c r="CD65" i="18"/>
  <c r="CV65" i="18"/>
  <c r="CX65" i="18"/>
  <c r="DL64" i="18"/>
  <c r="DK64" i="18"/>
  <c r="DM64" i="18" s="1"/>
  <c r="DN64" i="18"/>
  <c r="DO64" i="18" s="1"/>
  <c r="CN64" i="18"/>
  <c r="CQ64" i="18"/>
  <c r="CP64" i="18"/>
  <c r="CO64" i="18"/>
  <c r="CR64" i="18"/>
  <c r="CD64" i="18"/>
  <c r="CV64" i="18"/>
  <c r="CX64" i="18" s="1"/>
  <c r="DL63" i="18"/>
  <c r="DK63" i="18"/>
  <c r="DM63" i="18"/>
  <c r="DN63" i="18"/>
  <c r="DO63" i="18"/>
  <c r="CN63" i="18"/>
  <c r="CQ63" i="18"/>
  <c r="CP63" i="18"/>
  <c r="CO63" i="18"/>
  <c r="CR63" i="18"/>
  <c r="CD63" i="18"/>
  <c r="CV63" i="18"/>
  <c r="CX63" i="18"/>
  <c r="DL62" i="18"/>
  <c r="DK62" i="18"/>
  <c r="DM62" i="18" s="1"/>
  <c r="DN62" i="18"/>
  <c r="DO62" i="18"/>
  <c r="CN62" i="18"/>
  <c r="CQ62" i="18" s="1"/>
  <c r="CP62" i="18"/>
  <c r="CO62" i="18"/>
  <c r="CR62" i="18"/>
  <c r="CD62" i="18"/>
  <c r="CV62" i="18"/>
  <c r="CX62" i="18"/>
  <c r="DL61" i="18"/>
  <c r="DK61" i="18"/>
  <c r="DM61" i="18"/>
  <c r="DN61" i="18"/>
  <c r="DO61" i="18"/>
  <c r="CN61" i="18"/>
  <c r="CQ61" i="18" s="1"/>
  <c r="CP61" i="18"/>
  <c r="CO61" i="18"/>
  <c r="CR61" i="18" s="1"/>
  <c r="CD61" i="18"/>
  <c r="CV61" i="18"/>
  <c r="CX61" i="18"/>
  <c r="DL60" i="18"/>
  <c r="DK60" i="18"/>
  <c r="DM60" i="18"/>
  <c r="DN60" i="18"/>
  <c r="DO60" i="18" s="1"/>
  <c r="CN60" i="18"/>
  <c r="CQ60" i="18" s="1"/>
  <c r="CP60" i="18"/>
  <c r="CO60" i="18"/>
  <c r="CR60" i="18" s="1"/>
  <c r="CD60" i="18"/>
  <c r="CV60" i="18"/>
  <c r="CX60" i="18" s="1"/>
  <c r="DL59" i="18"/>
  <c r="DM59" i="18" s="1"/>
  <c r="DK59" i="18"/>
  <c r="DN59" i="18"/>
  <c r="DO59" i="18" s="1"/>
  <c r="CN59" i="18"/>
  <c r="CQ59" i="18"/>
  <c r="CP59" i="18"/>
  <c r="CO59" i="18"/>
  <c r="CR59" i="18" s="1"/>
  <c r="CD59" i="18"/>
  <c r="CV59" i="18"/>
  <c r="CX59" i="18" s="1"/>
  <c r="DL58" i="18"/>
  <c r="DK58" i="18"/>
  <c r="DM58" i="18" s="1"/>
  <c r="DN58" i="18"/>
  <c r="DO58" i="18" s="1"/>
  <c r="CN58" i="18"/>
  <c r="CQ58" i="18" s="1"/>
  <c r="CP58" i="18"/>
  <c r="CO58" i="18"/>
  <c r="CR58" i="18"/>
  <c r="CD58" i="18"/>
  <c r="CV58" i="18"/>
  <c r="CX58" i="18" s="1"/>
  <c r="DL57" i="18"/>
  <c r="DK57" i="18"/>
  <c r="DN57" i="18"/>
  <c r="DO57" i="18"/>
  <c r="CN57" i="18"/>
  <c r="CQ57" i="18"/>
  <c r="CP57" i="18"/>
  <c r="CO57" i="18"/>
  <c r="CR57" i="18" s="1"/>
  <c r="CD57" i="18"/>
  <c r="CV57" i="18"/>
  <c r="CX57" i="18"/>
  <c r="DL56" i="18"/>
  <c r="DK56" i="18"/>
  <c r="DM56" i="18" s="1"/>
  <c r="DN56" i="18"/>
  <c r="DO56" i="18" s="1"/>
  <c r="CN56" i="18"/>
  <c r="CQ56" i="18"/>
  <c r="CP56" i="18"/>
  <c r="CO56" i="18"/>
  <c r="CR56" i="18"/>
  <c r="CD56" i="18"/>
  <c r="CV56" i="18"/>
  <c r="CX56" i="18" s="1"/>
  <c r="DL55" i="18"/>
  <c r="DK55" i="18"/>
  <c r="DM55" i="18"/>
  <c r="DN55" i="18"/>
  <c r="DO55" i="18"/>
  <c r="CN55" i="18"/>
  <c r="CQ55" i="18"/>
  <c r="CP55" i="18"/>
  <c r="CO55" i="18"/>
  <c r="CR55" i="18"/>
  <c r="CD55" i="18"/>
  <c r="CV55" i="18"/>
  <c r="CX55" i="18"/>
  <c r="DL54" i="18"/>
  <c r="DK54" i="18"/>
  <c r="DM54" i="18" s="1"/>
  <c r="DN54" i="18"/>
  <c r="DO54" i="18"/>
  <c r="CN54" i="18"/>
  <c r="CQ54" i="18" s="1"/>
  <c r="CP54" i="18"/>
  <c r="CO54" i="18"/>
  <c r="CR54" i="18"/>
  <c r="CD54" i="18"/>
  <c r="CV54" i="18"/>
  <c r="CX54" i="18"/>
  <c r="DL53" i="18"/>
  <c r="DK53" i="18"/>
  <c r="DM53" i="18"/>
  <c r="DN53" i="18"/>
  <c r="DO53" i="18"/>
  <c r="CN53" i="18"/>
  <c r="CQ53" i="18" s="1"/>
  <c r="CP53" i="18"/>
  <c r="CO53" i="18"/>
  <c r="CR53" i="18" s="1"/>
  <c r="CD53" i="18"/>
  <c r="CV53" i="18"/>
  <c r="CX53" i="18"/>
  <c r="DL52" i="18"/>
  <c r="DK52" i="18"/>
  <c r="DM52" i="18"/>
  <c r="DN52" i="18"/>
  <c r="DO52" i="18" s="1"/>
  <c r="CN52" i="18"/>
  <c r="CQ52" i="18" s="1"/>
  <c r="CP52" i="18"/>
  <c r="CO52" i="18"/>
  <c r="CR52" i="18" s="1"/>
  <c r="CD52" i="18"/>
  <c r="CV52" i="18"/>
  <c r="CX52" i="18" s="1"/>
  <c r="DL51" i="18"/>
  <c r="DK51" i="18"/>
  <c r="DM51" i="18"/>
  <c r="DN51" i="18"/>
  <c r="DO51" i="18" s="1"/>
  <c r="CN51" i="18"/>
  <c r="CQ51" i="18"/>
  <c r="CP51" i="18"/>
  <c r="CO51" i="18"/>
  <c r="CR51" i="18" s="1"/>
  <c r="CD51" i="18"/>
  <c r="CV51" i="18"/>
  <c r="CX51" i="18" s="1"/>
  <c r="DL50" i="18"/>
  <c r="DK50" i="18"/>
  <c r="DM50" i="18" s="1"/>
  <c r="DN50" i="18"/>
  <c r="DO50" i="18" s="1"/>
  <c r="CN50" i="18"/>
  <c r="CQ50" i="18" s="1"/>
  <c r="CP50" i="18"/>
  <c r="CO50" i="18"/>
  <c r="CR50" i="18"/>
  <c r="CD50" i="18"/>
  <c r="CV50" i="18"/>
  <c r="CX50" i="18" s="1"/>
  <c r="DL49" i="18"/>
  <c r="DK49" i="18"/>
  <c r="DN49" i="18"/>
  <c r="DO49" i="18"/>
  <c r="CN49" i="18"/>
  <c r="CQ49" i="18"/>
  <c r="CP49" i="18"/>
  <c r="CO49" i="18"/>
  <c r="CR49" i="18" s="1"/>
  <c r="CD49" i="18"/>
  <c r="CV49" i="18"/>
  <c r="CX49" i="18"/>
  <c r="DL48" i="18"/>
  <c r="DK48" i="18"/>
  <c r="DM48" i="18" s="1"/>
  <c r="DN48" i="18"/>
  <c r="DO48" i="18" s="1"/>
  <c r="CN48" i="18"/>
  <c r="CQ48" i="18"/>
  <c r="CP48" i="18"/>
  <c r="CO48" i="18"/>
  <c r="CR48" i="18"/>
  <c r="CD48" i="18"/>
  <c r="CV48" i="18"/>
  <c r="CX48" i="18" s="1"/>
  <c r="DL47" i="18"/>
  <c r="DK47" i="18"/>
  <c r="DM47" i="18"/>
  <c r="DN47" i="18"/>
  <c r="DO47" i="18"/>
  <c r="CN47" i="18"/>
  <c r="CQ47" i="18"/>
  <c r="CP47" i="18"/>
  <c r="CO47" i="18"/>
  <c r="CR47" i="18"/>
  <c r="CD47" i="18"/>
  <c r="CV47" i="18"/>
  <c r="CX47" i="18"/>
  <c r="DL46" i="18"/>
  <c r="DK46" i="18"/>
  <c r="DM46" i="18" s="1"/>
  <c r="DN46" i="18"/>
  <c r="DO46" i="18"/>
  <c r="CN46" i="18"/>
  <c r="CQ46" i="18" s="1"/>
  <c r="CP46" i="18"/>
  <c r="CO46" i="18"/>
  <c r="CR46" i="18"/>
  <c r="CD46" i="18"/>
  <c r="CV46" i="18"/>
  <c r="CX46" i="18"/>
  <c r="DL45" i="18"/>
  <c r="DK45" i="18"/>
  <c r="DM45" i="18"/>
  <c r="DN45" i="18"/>
  <c r="DO45" i="18"/>
  <c r="CN45" i="18"/>
  <c r="CQ45" i="18" s="1"/>
  <c r="CP45" i="18"/>
  <c r="CO45" i="18"/>
  <c r="CR45" i="18" s="1"/>
  <c r="CD45" i="18"/>
  <c r="CV45" i="18"/>
  <c r="CX45" i="18"/>
  <c r="DL44" i="18"/>
  <c r="DK44" i="18"/>
  <c r="DM44" i="18"/>
  <c r="DN44" i="18"/>
  <c r="DO44" i="18" s="1"/>
  <c r="CN44" i="18"/>
  <c r="CQ44" i="18" s="1"/>
  <c r="CP44" i="18"/>
  <c r="CO44" i="18"/>
  <c r="CR44" i="18" s="1"/>
  <c r="CD44" i="18"/>
  <c r="CV44" i="18"/>
  <c r="CX44" i="18" s="1"/>
  <c r="DL43" i="18"/>
  <c r="DM43" i="18" s="1"/>
  <c r="DK43" i="18"/>
  <c r="DN43" i="18"/>
  <c r="DO43" i="18" s="1"/>
  <c r="CN43" i="18"/>
  <c r="CQ43" i="18"/>
  <c r="CP43" i="18"/>
  <c r="CO43" i="18"/>
  <c r="CR43" i="18" s="1"/>
  <c r="CD43" i="18"/>
  <c r="CV43" i="18"/>
  <c r="CX43" i="18" s="1"/>
  <c r="DL42" i="18"/>
  <c r="DK42" i="18"/>
  <c r="DM42" i="18" s="1"/>
  <c r="DN42" i="18"/>
  <c r="DO42" i="18" s="1"/>
  <c r="CN42" i="18"/>
  <c r="CQ42" i="18" s="1"/>
  <c r="CP42" i="18"/>
  <c r="CO42" i="18"/>
  <c r="CR42" i="18"/>
  <c r="CD42" i="18"/>
  <c r="CV42" i="18"/>
  <c r="CX42" i="18" s="1"/>
  <c r="DL41" i="18"/>
  <c r="DK41" i="18"/>
  <c r="DN41" i="18"/>
  <c r="DO41" i="18"/>
  <c r="CN41" i="18"/>
  <c r="CQ41" i="18"/>
  <c r="CP41" i="18"/>
  <c r="CO41" i="18"/>
  <c r="CR41" i="18" s="1"/>
  <c r="CD41" i="18"/>
  <c r="CV41" i="18"/>
  <c r="CX41" i="18"/>
  <c r="DL40" i="18"/>
  <c r="DK40" i="18"/>
  <c r="DM40" i="18" s="1"/>
  <c r="DN40" i="18"/>
  <c r="DO40" i="18" s="1"/>
  <c r="CN40" i="18"/>
  <c r="CQ40" i="18"/>
  <c r="CP40" i="18"/>
  <c r="CO40" i="18"/>
  <c r="CR40" i="18"/>
  <c r="CD40" i="18"/>
  <c r="CV40" i="18"/>
  <c r="CX40" i="18" s="1"/>
  <c r="DL39" i="18"/>
  <c r="DK39" i="18"/>
  <c r="DM39" i="18"/>
  <c r="DN39" i="18"/>
  <c r="DO39" i="18"/>
  <c r="CN39" i="18"/>
  <c r="CQ39" i="18"/>
  <c r="CP39" i="18"/>
  <c r="CO39" i="18"/>
  <c r="CR39" i="18"/>
  <c r="CD39" i="18"/>
  <c r="CV39" i="18"/>
  <c r="CX39" i="18"/>
  <c r="DL38" i="18"/>
  <c r="DK38" i="18"/>
  <c r="DM38" i="18" s="1"/>
  <c r="DN38" i="18"/>
  <c r="DO38" i="18"/>
  <c r="CN38" i="18"/>
  <c r="CQ38" i="18" s="1"/>
  <c r="CP38" i="18"/>
  <c r="CO38" i="18"/>
  <c r="CR38" i="18"/>
  <c r="CD38" i="18"/>
  <c r="CV38" i="18"/>
  <c r="CX38" i="18"/>
  <c r="DL37" i="18"/>
  <c r="DK37" i="18"/>
  <c r="DM37" i="18"/>
  <c r="DN37" i="18"/>
  <c r="DO37" i="18"/>
  <c r="CN37" i="18"/>
  <c r="CQ37" i="18" s="1"/>
  <c r="CP37" i="18"/>
  <c r="CO37" i="18"/>
  <c r="CR37" i="18" s="1"/>
  <c r="CD37" i="18"/>
  <c r="CV37" i="18"/>
  <c r="CX37" i="18"/>
  <c r="DL36" i="18"/>
  <c r="DK36" i="18"/>
  <c r="DM36" i="18"/>
  <c r="DN36" i="18"/>
  <c r="DO36" i="18" s="1"/>
  <c r="CN36" i="18"/>
  <c r="CQ36" i="18" s="1"/>
  <c r="CP36" i="18"/>
  <c r="CO36" i="18"/>
  <c r="CR36" i="18" s="1"/>
  <c r="CD36" i="18"/>
  <c r="CV36" i="18"/>
  <c r="CX36" i="18" s="1"/>
  <c r="DL35" i="18"/>
  <c r="DK35" i="18"/>
  <c r="DM35" i="18"/>
  <c r="DN35" i="18"/>
  <c r="DO35" i="18" s="1"/>
  <c r="CN35" i="18"/>
  <c r="CQ35" i="18"/>
  <c r="CP35" i="18"/>
  <c r="CO35" i="18"/>
  <c r="CR35" i="18" s="1"/>
  <c r="CD35" i="18"/>
  <c r="CV35" i="18"/>
  <c r="CX35" i="18" s="1"/>
  <c r="DL34" i="18"/>
  <c r="DK34" i="18"/>
  <c r="DM34" i="18" s="1"/>
  <c r="DN34" i="18"/>
  <c r="DO34" i="18" s="1"/>
  <c r="CN34" i="18"/>
  <c r="CQ34" i="18" s="1"/>
  <c r="CP34" i="18"/>
  <c r="CO34" i="18"/>
  <c r="CR34" i="18"/>
  <c r="CD34" i="18"/>
  <c r="CV34" i="18"/>
  <c r="CX34" i="18" s="1"/>
  <c r="DL33" i="18"/>
  <c r="DK33" i="18"/>
  <c r="DN33" i="18"/>
  <c r="DO33" i="18"/>
  <c r="CN33" i="18"/>
  <c r="CQ33" i="18"/>
  <c r="CP33" i="18"/>
  <c r="CO33" i="18"/>
  <c r="CR33" i="18" s="1"/>
  <c r="CD33" i="18"/>
  <c r="CV33" i="18"/>
  <c r="CX33" i="18"/>
  <c r="DL32" i="18"/>
  <c r="DK32" i="18"/>
  <c r="DM32" i="18" s="1"/>
  <c r="DN32" i="18"/>
  <c r="DO32" i="18" s="1"/>
  <c r="CN32" i="18"/>
  <c r="CQ32" i="18"/>
  <c r="CP32" i="18"/>
  <c r="CO32" i="18"/>
  <c r="CR32" i="18"/>
  <c r="CD32" i="18"/>
  <c r="CV32" i="18"/>
  <c r="CX32" i="18" s="1"/>
  <c r="DL31" i="18"/>
  <c r="DK31" i="18"/>
  <c r="DM31" i="18"/>
  <c r="DN31" i="18"/>
  <c r="DO31" i="18"/>
  <c r="CN31" i="18"/>
  <c r="CQ31" i="18"/>
  <c r="CP31" i="18"/>
  <c r="CO31" i="18"/>
  <c r="CR31" i="18"/>
  <c r="CD31" i="18"/>
  <c r="CV31" i="18"/>
  <c r="CX31" i="18"/>
  <c r="DL30" i="18"/>
  <c r="DK30" i="18"/>
  <c r="DM30" i="18" s="1"/>
  <c r="DN30" i="18"/>
  <c r="DO30" i="18"/>
  <c r="CN30" i="18"/>
  <c r="CQ30" i="18" s="1"/>
  <c r="CP30" i="18"/>
  <c r="CO30" i="18"/>
  <c r="CR30" i="18"/>
  <c r="CD30" i="18"/>
  <c r="CV30" i="18"/>
  <c r="CX30" i="18"/>
  <c r="DL29" i="18"/>
  <c r="DK29" i="18"/>
  <c r="DM29" i="18"/>
  <c r="DN29" i="18"/>
  <c r="DO29" i="18"/>
  <c r="CN29" i="18"/>
  <c r="CQ29" i="18" s="1"/>
  <c r="CP29" i="18"/>
  <c r="CO29" i="18"/>
  <c r="CR29" i="18" s="1"/>
  <c r="CD29" i="18"/>
  <c r="CV29" i="18"/>
  <c r="CX29" i="18"/>
  <c r="DL28" i="18"/>
  <c r="DK28" i="18"/>
  <c r="DM28" i="18"/>
  <c r="DN28" i="18"/>
  <c r="DO28" i="18" s="1"/>
  <c r="CN28" i="18"/>
  <c r="CQ28" i="18" s="1"/>
  <c r="CP28" i="18"/>
  <c r="CO28" i="18"/>
  <c r="CR28" i="18" s="1"/>
  <c r="CD28" i="18"/>
  <c r="CV28" i="18"/>
  <c r="CX28" i="18" s="1"/>
  <c r="DL27" i="18"/>
  <c r="DM27" i="18" s="1"/>
  <c r="DK27" i="18"/>
  <c r="DN27" i="18"/>
  <c r="DO27" i="18" s="1"/>
  <c r="CN27" i="18"/>
  <c r="CQ27" i="18"/>
  <c r="CP27" i="18"/>
  <c r="CO27" i="18"/>
  <c r="CR27" i="18" s="1"/>
  <c r="CD27" i="18"/>
  <c r="CV27" i="18"/>
  <c r="CX27" i="18" s="1"/>
  <c r="DL26" i="18"/>
  <c r="DK26" i="18"/>
  <c r="DM26" i="18" s="1"/>
  <c r="DN26" i="18"/>
  <c r="DO26" i="18" s="1"/>
  <c r="CN26" i="18"/>
  <c r="CQ26" i="18" s="1"/>
  <c r="CP26" i="18"/>
  <c r="CO26" i="18"/>
  <c r="CR26" i="18"/>
  <c r="CD26" i="18"/>
  <c r="CV26" i="18"/>
  <c r="CX26" i="18" s="1"/>
  <c r="DL25" i="18"/>
  <c r="DK25" i="18"/>
  <c r="DN25" i="18"/>
  <c r="DO25" i="18"/>
  <c r="CN25" i="18"/>
  <c r="CQ25" i="18"/>
  <c r="CP25" i="18"/>
  <c r="CO25" i="18"/>
  <c r="CR25" i="18" s="1"/>
  <c r="CD25" i="18"/>
  <c r="CV25" i="18"/>
  <c r="CX25" i="18"/>
  <c r="DL24" i="18"/>
  <c r="DK24" i="18"/>
  <c r="DM24" i="18" s="1"/>
  <c r="DN24" i="18"/>
  <c r="DO24" i="18" s="1"/>
  <c r="CN24" i="18"/>
  <c r="CQ24" i="18"/>
  <c r="CP24" i="18"/>
  <c r="CO24" i="18"/>
  <c r="CR24" i="18"/>
  <c r="CD24" i="18"/>
  <c r="CV24" i="18"/>
  <c r="CX24" i="18" s="1"/>
  <c r="CY24" i="18" s="1"/>
  <c r="DL23" i="18"/>
  <c r="DK23" i="18"/>
  <c r="DM23" i="18"/>
  <c r="DN23" i="18"/>
  <c r="DO23" i="18"/>
  <c r="CN23" i="18"/>
  <c r="CQ23" i="18"/>
  <c r="CP23" i="18"/>
  <c r="CO23" i="18"/>
  <c r="CR23" i="18"/>
  <c r="CD23" i="18"/>
  <c r="CV23" i="18"/>
  <c r="CX23" i="18"/>
  <c r="DL22" i="18"/>
  <c r="DK22" i="18"/>
  <c r="DM22" i="18" s="1"/>
  <c r="DN22" i="18"/>
  <c r="DO22" i="18"/>
  <c r="CN22" i="18"/>
  <c r="CQ22" i="18" s="1"/>
  <c r="CP22" i="18"/>
  <c r="CO22" i="18"/>
  <c r="CR22" i="18"/>
  <c r="CD22" i="18"/>
  <c r="CV22" i="18"/>
  <c r="CX22" i="18"/>
  <c r="DL21" i="18"/>
  <c r="DK21" i="18"/>
  <c r="DM21" i="18"/>
  <c r="DN21" i="18"/>
  <c r="DO21" i="18"/>
  <c r="CN21" i="18"/>
  <c r="CQ21" i="18" s="1"/>
  <c r="CP21" i="18"/>
  <c r="CO21" i="18"/>
  <c r="CR21" i="18" s="1"/>
  <c r="CD21" i="18"/>
  <c r="CV21" i="18"/>
  <c r="CX21" i="18"/>
  <c r="CY21" i="18" s="1"/>
  <c r="DL20" i="18"/>
  <c r="DK20" i="18"/>
  <c r="DM20" i="18"/>
  <c r="DN20" i="18"/>
  <c r="DO20" i="18" s="1"/>
  <c r="CN20" i="18"/>
  <c r="CQ20" i="18" s="1"/>
  <c r="CP20" i="18"/>
  <c r="CO20" i="18"/>
  <c r="CR20" i="18" s="1"/>
  <c r="CD20" i="18"/>
  <c r="CV20" i="18"/>
  <c r="CX20" i="18" s="1"/>
  <c r="DL19" i="18"/>
  <c r="DK19" i="18"/>
  <c r="DM19" i="18"/>
  <c r="DN19" i="18"/>
  <c r="DO19" i="18" s="1"/>
  <c r="CN19" i="18"/>
  <c r="CQ19" i="18"/>
  <c r="CP19" i="18"/>
  <c r="CO19" i="18"/>
  <c r="CR19" i="18" s="1"/>
  <c r="CV19" i="18"/>
  <c r="CX19" i="18" s="1"/>
  <c r="DL18" i="18"/>
  <c r="DK18" i="18"/>
  <c r="DM18" i="18"/>
  <c r="DN18" i="18"/>
  <c r="DO18" i="18"/>
  <c r="CN18" i="18"/>
  <c r="CQ18" i="18"/>
  <c r="CS18" i="18" s="1"/>
  <c r="CT18" i="18" s="1"/>
  <c r="CP18" i="18"/>
  <c r="CO18" i="18"/>
  <c r="CR18" i="18"/>
  <c r="CD18" i="18"/>
  <c r="CV18" i="18"/>
  <c r="CX18" i="18"/>
  <c r="DL17" i="18"/>
  <c r="DK17" i="18"/>
  <c r="DM17" i="18" s="1"/>
  <c r="DN17" i="18"/>
  <c r="DO17" i="18"/>
  <c r="CN17" i="18"/>
  <c r="CQ17" i="18" s="1"/>
  <c r="CP17" i="18"/>
  <c r="CO17" i="18"/>
  <c r="CR17" i="18"/>
  <c r="CD17" i="18"/>
  <c r="CV17" i="18"/>
  <c r="CX17" i="18"/>
  <c r="DL16" i="18"/>
  <c r="DK16" i="18"/>
  <c r="DM16" i="18"/>
  <c r="DN16" i="18"/>
  <c r="DO16" i="18"/>
  <c r="CN16" i="18"/>
  <c r="CQ16" i="18" s="1"/>
  <c r="CP16" i="18"/>
  <c r="CO16" i="18"/>
  <c r="CR16" i="18" s="1"/>
  <c r="CD16" i="18"/>
  <c r="CV16" i="18"/>
  <c r="CX16" i="18"/>
  <c r="CY16" i="18" s="1"/>
  <c r="CZ16" i="18" s="1"/>
  <c r="DA16" i="18" s="1"/>
  <c r="N16" i="18" s="1"/>
  <c r="DB16" i="18" s="1"/>
  <c r="DL15" i="18"/>
  <c r="DK15" i="18"/>
  <c r="DM15" i="18"/>
  <c r="DN15" i="18"/>
  <c r="DO15" i="18" s="1"/>
  <c r="CN15" i="18"/>
  <c r="CQ15" i="18" s="1"/>
  <c r="CP15" i="18"/>
  <c r="CO15" i="18"/>
  <c r="CR15" i="18" s="1"/>
  <c r="CD15" i="18"/>
  <c r="CV15" i="18"/>
  <c r="CX15" i="18" s="1"/>
  <c r="DL14" i="18"/>
  <c r="DK14" i="18"/>
  <c r="DM14" i="18"/>
  <c r="DN14" i="18"/>
  <c r="DO14" i="18" s="1"/>
  <c r="CN14" i="18"/>
  <c r="CQ14" i="18"/>
  <c r="CP14" i="18"/>
  <c r="CO14" i="18"/>
  <c r="CR14" i="18" s="1"/>
  <c r="CV14" i="18"/>
  <c r="CX14" i="18" s="1"/>
  <c r="DL13" i="18"/>
  <c r="DK13" i="18"/>
  <c r="DM13" i="18"/>
  <c r="DN13" i="18"/>
  <c r="DO13" i="18"/>
  <c r="CN13" i="18"/>
  <c r="CQ13" i="18"/>
  <c r="CP13" i="18"/>
  <c r="CO13" i="18"/>
  <c r="CR13" i="18"/>
  <c r="CD13" i="18"/>
  <c r="CV13" i="18"/>
  <c r="CX13" i="18"/>
  <c r="DL12" i="18"/>
  <c r="DK12" i="18"/>
  <c r="DM12" i="18" s="1"/>
  <c r="DN12" i="18"/>
  <c r="DO12" i="18"/>
  <c r="CN12" i="18"/>
  <c r="CQ12" i="18" s="1"/>
  <c r="CP12" i="18"/>
  <c r="CO12" i="18"/>
  <c r="CR12" i="18"/>
  <c r="CD12" i="18"/>
  <c r="CV12" i="18"/>
  <c r="CX12" i="18"/>
  <c r="DL11" i="18"/>
  <c r="DK11" i="18"/>
  <c r="DM11" i="18"/>
  <c r="DN11" i="18"/>
  <c r="DO11" i="18"/>
  <c r="CN11" i="18"/>
  <c r="CQ11" i="18" s="1"/>
  <c r="CP11" i="18"/>
  <c r="CO11" i="18"/>
  <c r="CR11" i="18" s="1"/>
  <c r="CD11" i="18"/>
  <c r="CV11" i="18"/>
  <c r="CX11" i="18"/>
  <c r="CY11" i="18" s="1"/>
  <c r="DL10" i="18"/>
  <c r="DK10" i="18"/>
  <c r="DM10" i="18"/>
  <c r="DN10" i="18"/>
  <c r="DO10" i="18" s="1"/>
  <c r="CN10" i="18"/>
  <c r="CQ10" i="18" s="1"/>
  <c r="CP10" i="18"/>
  <c r="CO10" i="18"/>
  <c r="CR10" i="18" s="1"/>
  <c r="CD10" i="18"/>
  <c r="CV10" i="18"/>
  <c r="CX10" i="18" s="1"/>
  <c r="DL9" i="18"/>
  <c r="DK9" i="18"/>
  <c r="DM9" i="18"/>
  <c r="DN9" i="18"/>
  <c r="DO9" i="18" s="1"/>
  <c r="CN9" i="18"/>
  <c r="CQ9" i="18"/>
  <c r="CP9" i="18"/>
  <c r="CO9" i="18"/>
  <c r="CR9" i="18" s="1"/>
  <c r="CS9" i="18" s="1"/>
  <c r="CT9" i="18" s="1"/>
  <c r="CD9" i="18"/>
  <c r="CV9" i="18"/>
  <c r="CX9" i="18"/>
  <c r="DL8" i="18"/>
  <c r="DK8" i="18"/>
  <c r="DM8" i="18" s="1"/>
  <c r="DN8" i="18"/>
  <c r="DO8" i="18" s="1"/>
  <c r="CN8" i="18"/>
  <c r="CQ8" i="18"/>
  <c r="CP8" i="18"/>
  <c r="CO8" i="18"/>
  <c r="CR8" i="18"/>
  <c r="CD8" i="18"/>
  <c r="CV8" i="18"/>
  <c r="CX8" i="18" s="1"/>
  <c r="L4" i="18"/>
  <c r="D4" i="18"/>
  <c r="CU11" i="18"/>
  <c r="CW11" i="18"/>
  <c r="CU8" i="18"/>
  <c r="CU9" i="18"/>
  <c r="CW9" i="18"/>
  <c r="CU10" i="18"/>
  <c r="CW10" i="18" s="1"/>
  <c r="CU12" i="18"/>
  <c r="CW12" i="18"/>
  <c r="CY12" i="18" s="1"/>
  <c r="CU13" i="18"/>
  <c r="CW13" i="18"/>
  <c r="CU14" i="18"/>
  <c r="CW14" i="18"/>
  <c r="CU15" i="18"/>
  <c r="CW15" i="18" s="1"/>
  <c r="CU16" i="18"/>
  <c r="CW16" i="18"/>
  <c r="CS16" i="18"/>
  <c r="CT16" i="18" s="1"/>
  <c r="CU17" i="18"/>
  <c r="CW17" i="18" s="1"/>
  <c r="CY17" i="18" s="1"/>
  <c r="CU18" i="18"/>
  <c r="CW18" i="18" s="1"/>
  <c r="CY18" i="18" s="1"/>
  <c r="CZ18" i="18" s="1"/>
  <c r="DA18" i="18" s="1"/>
  <c r="N18" i="18" s="1"/>
  <c r="DB18" i="18" s="1"/>
  <c r="CU19" i="18"/>
  <c r="CW19" i="18"/>
  <c r="CU20" i="18"/>
  <c r="CW20" i="18" s="1"/>
  <c r="CU21" i="18"/>
  <c r="CW21" i="18"/>
  <c r="CU22" i="18"/>
  <c r="CW22" i="18" s="1"/>
  <c r="CU23" i="18"/>
  <c r="CW23" i="18" s="1"/>
  <c r="CU24" i="18"/>
  <c r="CW24" i="18"/>
  <c r="CU25" i="18"/>
  <c r="CW25" i="18" s="1"/>
  <c r="CU26" i="18"/>
  <c r="CW26" i="18" s="1"/>
  <c r="CU27" i="18"/>
  <c r="CW27" i="18"/>
  <c r="CU28" i="18"/>
  <c r="CW28" i="18" s="1"/>
  <c r="CU29" i="18"/>
  <c r="CW29" i="18" s="1"/>
  <c r="CU30" i="18"/>
  <c r="CW30" i="18" s="1"/>
  <c r="CU31" i="18"/>
  <c r="CW31" i="18"/>
  <c r="CU32" i="18"/>
  <c r="CW32" i="18" s="1"/>
  <c r="CU33" i="18"/>
  <c r="CW33" i="18" s="1"/>
  <c r="CU34" i="18"/>
  <c r="CW34" i="18" s="1"/>
  <c r="CU35" i="18"/>
  <c r="CW35" i="18"/>
  <c r="CU36" i="18"/>
  <c r="CW36" i="18" s="1"/>
  <c r="CU37" i="18"/>
  <c r="CW37" i="18" s="1"/>
  <c r="CU38" i="18"/>
  <c r="CW38" i="18" s="1"/>
  <c r="CU39" i="18"/>
  <c r="CW39" i="18"/>
  <c r="CU40" i="18"/>
  <c r="CW40" i="18" s="1"/>
  <c r="CU41" i="18"/>
  <c r="CW41" i="18" s="1"/>
  <c r="CU42" i="18"/>
  <c r="CW42" i="18" s="1"/>
  <c r="CU43" i="18"/>
  <c r="CW43" i="18"/>
  <c r="CU44" i="18"/>
  <c r="CW44" i="18" s="1"/>
  <c r="CU45" i="18"/>
  <c r="CW45" i="18" s="1"/>
  <c r="CU46" i="18"/>
  <c r="CW46" i="18" s="1"/>
  <c r="CU47" i="18"/>
  <c r="CW47" i="18"/>
  <c r="CU48" i="18"/>
  <c r="CW48" i="18" s="1"/>
  <c r="CU49" i="18"/>
  <c r="CW49" i="18" s="1"/>
  <c r="CU50" i="18"/>
  <c r="CW50" i="18" s="1"/>
  <c r="CU51" i="18"/>
  <c r="CW51" i="18"/>
  <c r="CU52" i="18"/>
  <c r="CW52" i="18" s="1"/>
  <c r="CU53" i="18"/>
  <c r="CW53" i="18" s="1"/>
  <c r="CU54" i="18"/>
  <c r="CW54" i="18" s="1"/>
  <c r="CU55" i="18"/>
  <c r="CW55" i="18"/>
  <c r="CU56" i="18"/>
  <c r="CW56" i="18" s="1"/>
  <c r="CU57" i="18"/>
  <c r="CW57" i="18" s="1"/>
  <c r="CU58" i="18"/>
  <c r="CW58" i="18" s="1"/>
  <c r="CU59" i="18"/>
  <c r="CW59" i="18"/>
  <c r="CU60" i="18"/>
  <c r="CW60" i="18" s="1"/>
  <c r="CU61" i="18"/>
  <c r="CW61" i="18" s="1"/>
  <c r="CU62" i="18"/>
  <c r="CW62" i="18" s="1"/>
  <c r="CU63" i="18"/>
  <c r="CW63" i="18"/>
  <c r="CU64" i="18"/>
  <c r="CW64" i="18" s="1"/>
  <c r="CU65" i="18"/>
  <c r="CW65" i="18" s="1"/>
  <c r="CU66" i="18"/>
  <c r="CW66" i="18" s="1"/>
  <c r="CU67" i="18"/>
  <c r="CW67" i="18"/>
  <c r="CU68" i="18"/>
  <c r="CW68" i="18" s="1"/>
  <c r="CU69" i="18"/>
  <c r="CW69" i="18" s="1"/>
  <c r="CU70" i="18"/>
  <c r="CW70" i="18" s="1"/>
  <c r="CU71" i="18"/>
  <c r="CW71" i="18"/>
  <c r="CU72" i="18"/>
  <c r="CW72" i="18" s="1"/>
  <c r="CU73" i="18"/>
  <c r="CW73" i="18" s="1"/>
  <c r="CU74" i="18"/>
  <c r="CW74" i="18" s="1"/>
  <c r="CU75" i="18"/>
  <c r="CW75" i="18"/>
  <c r="CU76" i="18"/>
  <c r="CW76" i="18" s="1"/>
  <c r="CV79" i="18"/>
  <c r="CX79" i="18" s="1"/>
  <c r="CU79" i="18"/>
  <c r="CW79" i="18" s="1"/>
  <c r="CV81" i="18"/>
  <c r="CX81" i="18"/>
  <c r="CU81" i="18"/>
  <c r="CW81" i="18" s="1"/>
  <c r="CY81" i="18" s="1"/>
  <c r="CZ81" i="18" s="1"/>
  <c r="DA81" i="18" s="1"/>
  <c r="N81" i="18" s="1"/>
  <c r="DB81" i="18" s="1"/>
  <c r="CV83" i="18"/>
  <c r="CX83" i="18"/>
  <c r="CU83" i="18"/>
  <c r="CW83" i="18"/>
  <c r="CV85" i="18"/>
  <c r="CX85" i="18"/>
  <c r="CY85" i="18" s="1"/>
  <c r="CU85" i="18"/>
  <c r="CW85" i="18"/>
  <c r="CV87" i="18"/>
  <c r="CX87" i="18" s="1"/>
  <c r="CU87" i="18"/>
  <c r="CW87" i="18"/>
  <c r="CV89" i="18"/>
  <c r="CX89" i="18" s="1"/>
  <c r="CU89" i="18"/>
  <c r="CW89" i="18" s="1"/>
  <c r="CY89" i="18" s="1"/>
  <c r="CV91" i="18"/>
  <c r="CX91" i="18"/>
  <c r="CU91" i="18"/>
  <c r="CW91" i="18"/>
  <c r="CY13" i="18"/>
  <c r="CY15" i="18"/>
  <c r="CY19" i="18"/>
  <c r="CU77" i="18"/>
  <c r="CW77" i="18"/>
  <c r="CV80" i="18"/>
  <c r="CX80" i="18"/>
  <c r="CU80" i="18"/>
  <c r="CW80" i="18"/>
  <c r="CV82" i="18"/>
  <c r="CX82" i="18"/>
  <c r="CU82" i="18"/>
  <c r="CW82" i="18"/>
  <c r="CY82" i="18" s="1"/>
  <c r="CV84" i="18"/>
  <c r="CX84" i="18" s="1"/>
  <c r="CU84" i="18"/>
  <c r="CW84" i="18" s="1"/>
  <c r="CV86" i="18"/>
  <c r="CX86" i="18"/>
  <c r="CU86" i="18"/>
  <c r="CW86" i="18" s="1"/>
  <c r="CY86" i="18" s="1"/>
  <c r="CZ86" i="18" s="1"/>
  <c r="DA86" i="18" s="1"/>
  <c r="N86" i="18" s="1"/>
  <c r="DB86" i="18" s="1"/>
  <c r="CV88" i="18"/>
  <c r="CX88" i="18"/>
  <c r="CU88" i="18"/>
  <c r="CW88" i="18"/>
  <c r="CV90" i="18"/>
  <c r="CX90" i="18"/>
  <c r="CY90" i="18" s="1"/>
  <c r="CU90" i="18"/>
  <c r="CW90" i="18"/>
  <c r="CV92" i="18"/>
  <c r="CX92" i="18" s="1"/>
  <c r="CU92" i="18"/>
  <c r="CW92" i="18"/>
  <c r="CS101" i="18"/>
  <c r="CT101" i="18" s="1"/>
  <c r="CS102" i="18"/>
  <c r="CT102" i="18" s="1"/>
  <c r="CS103" i="18"/>
  <c r="CT103" i="18" s="1"/>
  <c r="CS105" i="18"/>
  <c r="CT105" i="18" s="1"/>
  <c r="CS106" i="18"/>
  <c r="CT106" i="18" s="1"/>
  <c r="CS107" i="18"/>
  <c r="CT107" i="18" s="1"/>
  <c r="CS109" i="18"/>
  <c r="CT109" i="18" s="1"/>
  <c r="CS110" i="18"/>
  <c r="CT110" i="18" s="1"/>
  <c r="CS111" i="18"/>
  <c r="CT111" i="18" s="1"/>
  <c r="CS113" i="18"/>
  <c r="CT113" i="18" s="1"/>
  <c r="CS114" i="18"/>
  <c r="CT114" i="18" s="1"/>
  <c r="CS115" i="18"/>
  <c r="CT115" i="18" s="1"/>
  <c r="CS117" i="18"/>
  <c r="CT117" i="18" s="1"/>
  <c r="CS118" i="18"/>
  <c r="CT118" i="18" s="1"/>
  <c r="CS119" i="18"/>
  <c r="CT119" i="18" s="1"/>
  <c r="CS122" i="18"/>
  <c r="CT122" i="18" s="1"/>
  <c r="CS124" i="18"/>
  <c r="CT124" i="18" s="1"/>
  <c r="CS126" i="18"/>
  <c r="CT126" i="18" s="1"/>
  <c r="DM128" i="18"/>
  <c r="DN128" i="18"/>
  <c r="DO128" i="18"/>
  <c r="DM130" i="18"/>
  <c r="DN130" i="18"/>
  <c r="DO130" i="18"/>
  <c r="CS132" i="18"/>
  <c r="CT132" i="18" s="1"/>
  <c r="CS134" i="18"/>
  <c r="CT134" i="18" s="1"/>
  <c r="DM134" i="18"/>
  <c r="DN134" i="18"/>
  <c r="DO134" i="18"/>
  <c r="CT136" i="18"/>
  <c r="CT138" i="18"/>
  <c r="DN138" i="18"/>
  <c r="DO138" i="18" s="1"/>
  <c r="DM140" i="18"/>
  <c r="DN140" i="18"/>
  <c r="DO140" i="18"/>
  <c r="CT142" i="18"/>
  <c r="DN142" i="18"/>
  <c r="DO142" i="18"/>
  <c r="CS144" i="18"/>
  <c r="CT144" i="18" s="1"/>
  <c r="DM144" i="18"/>
  <c r="DN144" i="18"/>
  <c r="DO144" i="18"/>
  <c r="DN146" i="18"/>
  <c r="DO146" i="18" s="1"/>
  <c r="CS148" i="18"/>
  <c r="CT148" i="18" s="1"/>
  <c r="DM148" i="18"/>
  <c r="DN148" i="18"/>
  <c r="DO148" i="18"/>
  <c r="CT150" i="18"/>
  <c r="DN150" i="18"/>
  <c r="DO150" i="18" s="1"/>
  <c r="CS152" i="18"/>
  <c r="CT152" i="18" s="1"/>
  <c r="DM152" i="18"/>
  <c r="DN152" i="18"/>
  <c r="DO152" i="18"/>
  <c r="CT154" i="18"/>
  <c r="DN154" i="18"/>
  <c r="DO154" i="18" s="1"/>
  <c r="DM156" i="18"/>
  <c r="DN156" i="18"/>
  <c r="DO156" i="18"/>
  <c r="CT158" i="18"/>
  <c r="DN158" i="18"/>
  <c r="DO158" i="18"/>
  <c r="CS160" i="18"/>
  <c r="CT160" i="18" s="1"/>
  <c r="DM160" i="18"/>
  <c r="DN160" i="18"/>
  <c r="DO160" i="18"/>
  <c r="DN162" i="18"/>
  <c r="DO162" i="18"/>
  <c r="DM164" i="18"/>
  <c r="DN164" i="18"/>
  <c r="DO164" i="18"/>
  <c r="DN166" i="18"/>
  <c r="DO166" i="18" s="1"/>
  <c r="DN77" i="18"/>
  <c r="DO77" i="18"/>
  <c r="CU78" i="18"/>
  <c r="CW78" i="18"/>
  <c r="CU93" i="18"/>
  <c r="CW93" i="18" s="1"/>
  <c r="CU94" i="18"/>
  <c r="CW94" i="18"/>
  <c r="CU95" i="18"/>
  <c r="CW95" i="18" s="1"/>
  <c r="CY95" i="18"/>
  <c r="CU96" i="18"/>
  <c r="CW96" i="18"/>
  <c r="CU97" i="18"/>
  <c r="CW97" i="18" s="1"/>
  <c r="CY97" i="18" s="1"/>
  <c r="CU98" i="18"/>
  <c r="CW98" i="18"/>
  <c r="CU99" i="18"/>
  <c r="CW99" i="18"/>
  <c r="CY99" i="18"/>
  <c r="CU100" i="18"/>
  <c r="CW100" i="18"/>
  <c r="CY100" i="18" s="1"/>
  <c r="CS121" i="18"/>
  <c r="CT121" i="18" s="1"/>
  <c r="CS125" i="18"/>
  <c r="CT125" i="18" s="1"/>
  <c r="DM125" i="18"/>
  <c r="DN125" i="18"/>
  <c r="DO125" i="18"/>
  <c r="DM127" i="18"/>
  <c r="DN127" i="18"/>
  <c r="DO127" i="18" s="1"/>
  <c r="CS129" i="18"/>
  <c r="CT129" i="18" s="1"/>
  <c r="DM129" i="18"/>
  <c r="DN129" i="18"/>
  <c r="DO129" i="18"/>
  <c r="DM131" i="18"/>
  <c r="DN131" i="18"/>
  <c r="DO131" i="18" s="1"/>
  <c r="CS133" i="18"/>
  <c r="CT133" i="18" s="1"/>
  <c r="DM133" i="18"/>
  <c r="DN133" i="18"/>
  <c r="DO133" i="18"/>
  <c r="CT135" i="18"/>
  <c r="DN135" i="18"/>
  <c r="DO135" i="18" s="1"/>
  <c r="DM137" i="18"/>
  <c r="DN137" i="18"/>
  <c r="DO137" i="18"/>
  <c r="DM139" i="18"/>
  <c r="DN139" i="18"/>
  <c r="DO139" i="18"/>
  <c r="CS141" i="18"/>
  <c r="CT141" i="18" s="1"/>
  <c r="DM141" i="18"/>
  <c r="DN141" i="18"/>
  <c r="DO141" i="18"/>
  <c r="DM143" i="18"/>
  <c r="DN143" i="18"/>
  <c r="DO143" i="18" s="1"/>
  <c r="CS145" i="18"/>
  <c r="CT145" i="18" s="1"/>
  <c r="DM145" i="18"/>
  <c r="DN145" i="18"/>
  <c r="DO145" i="18"/>
  <c r="CT147" i="18"/>
  <c r="DM147" i="18"/>
  <c r="DN147" i="18"/>
  <c r="DO147" i="18" s="1"/>
  <c r="CS149" i="18"/>
  <c r="CT149" i="18" s="1"/>
  <c r="DN149" i="18"/>
  <c r="DO149" i="18"/>
  <c r="CT151" i="18"/>
  <c r="DM151" i="18"/>
  <c r="DN151" i="18"/>
  <c r="DO151" i="18" s="1"/>
  <c r="DM153" i="18"/>
  <c r="DN153" i="18"/>
  <c r="DO153" i="18"/>
  <c r="CT155" i="18"/>
  <c r="DM155" i="18"/>
  <c r="DN155" i="18"/>
  <c r="DO155" i="18"/>
  <c r="CS157" i="18"/>
  <c r="CT157" i="18" s="1"/>
  <c r="DM157" i="18"/>
  <c r="DN157" i="18"/>
  <c r="DO157" i="18"/>
  <c r="DM159" i="18"/>
  <c r="DN159" i="18"/>
  <c r="DO159" i="18" s="1"/>
  <c r="CS161" i="18"/>
  <c r="CT161" i="18" s="1"/>
  <c r="DM161" i="18"/>
  <c r="DN161" i="18"/>
  <c r="DO161" i="18"/>
  <c r="DN163" i="18"/>
  <c r="DO163" i="18" s="1"/>
  <c r="DM165" i="18"/>
  <c r="DN165" i="18"/>
  <c r="DO165" i="18"/>
  <c r="DN167" i="18"/>
  <c r="DO167" i="18"/>
  <c r="DM169" i="18"/>
  <c r="DN169" i="18"/>
  <c r="DO169" i="18"/>
  <c r="DM171" i="18"/>
  <c r="DN171" i="18"/>
  <c r="DO171" i="18" s="1"/>
  <c r="DN173" i="18"/>
  <c r="DO173" i="18"/>
  <c r="DM175" i="18"/>
  <c r="DN175" i="18"/>
  <c r="DO175" i="18" s="1"/>
  <c r="DM177" i="18"/>
  <c r="DN177" i="18"/>
  <c r="DO177" i="18"/>
  <c r="DM179" i="18"/>
  <c r="DN179" i="18"/>
  <c r="DO179" i="18" s="1"/>
  <c r="DM181" i="18"/>
  <c r="DN181" i="18"/>
  <c r="DO181" i="18"/>
  <c r="DN183" i="18"/>
  <c r="DO183" i="18"/>
  <c r="DM185" i="18"/>
  <c r="DN185" i="18"/>
  <c r="DO185" i="18"/>
  <c r="DM187" i="18"/>
  <c r="DN187" i="18"/>
  <c r="DO187" i="18" s="1"/>
  <c r="DN189" i="18"/>
  <c r="DO189" i="18"/>
  <c r="DM190" i="18"/>
  <c r="DN190" i="18"/>
  <c r="DO190" i="18" s="1"/>
  <c r="DM192" i="18"/>
  <c r="DN192" i="18"/>
  <c r="DO192" i="18"/>
  <c r="DN194" i="18"/>
  <c r="DO194" i="18" s="1"/>
  <c r="DM196" i="18"/>
  <c r="DN196" i="18"/>
  <c r="DO196" i="18"/>
  <c r="DN198" i="18"/>
  <c r="DO198" i="18"/>
  <c r="DM200" i="18"/>
  <c r="DN200" i="18"/>
  <c r="DO200" i="18"/>
  <c r="DM202" i="18"/>
  <c r="DN202" i="18"/>
  <c r="DO202" i="18" s="1"/>
  <c r="DN204" i="18"/>
  <c r="DO204" i="18"/>
  <c r="DN206" i="18"/>
  <c r="DO206" i="18" s="1"/>
  <c r="DM208" i="18"/>
  <c r="DN208" i="18"/>
  <c r="DO208" i="18"/>
  <c r="DM210" i="18"/>
  <c r="DN210" i="18"/>
  <c r="DO210" i="18" s="1"/>
  <c r="DM212" i="18"/>
  <c r="DN212" i="18"/>
  <c r="DO212" i="18"/>
  <c r="DM214" i="18"/>
  <c r="DN214" i="18"/>
  <c r="DO214" i="18"/>
  <c r="CS216" i="18"/>
  <c r="CT216" i="18" s="1"/>
  <c r="DM216" i="18"/>
  <c r="DN216" i="18"/>
  <c r="DO216" i="18"/>
  <c r="DN218" i="18"/>
  <c r="DO218" i="18" s="1"/>
  <c r="CS220" i="18"/>
  <c r="CT220" i="18" s="1"/>
  <c r="CS222" i="18"/>
  <c r="CT222" i="18" s="1"/>
  <c r="CS226" i="18"/>
  <c r="CT226" i="18" s="1"/>
  <c r="CS228" i="18"/>
  <c r="CT228" i="18" s="1"/>
  <c r="CS230" i="18"/>
  <c r="CT230" i="18" s="1"/>
  <c r="CS234" i="18"/>
  <c r="CT234" i="18" s="1"/>
  <c r="CS236" i="18"/>
  <c r="CT236" i="18" s="1"/>
  <c r="CS238" i="18"/>
  <c r="CT238" i="18" s="1"/>
  <c r="CS242" i="18"/>
  <c r="CT242" i="18" s="1"/>
  <c r="CS244" i="18"/>
  <c r="CT244" i="18" s="1"/>
  <c r="CS246" i="18"/>
  <c r="CT246" i="18" s="1"/>
  <c r="CS248" i="18"/>
  <c r="CS250" i="18"/>
  <c r="CT250" i="18" s="1"/>
  <c r="CS252" i="18"/>
  <c r="CT252" i="18" s="1"/>
  <c r="CS254" i="18"/>
  <c r="CT254" i="18" s="1"/>
  <c r="CS258" i="18"/>
  <c r="CT258" i="18" s="1"/>
  <c r="CS260" i="18"/>
  <c r="CT260" i="18" s="1"/>
  <c r="CS262" i="18"/>
  <c r="CT262" i="18" s="1"/>
  <c r="CS264" i="18"/>
  <c r="CT264" i="18"/>
  <c r="CS266" i="18"/>
  <c r="CT266" i="18" s="1"/>
  <c r="CS268" i="18"/>
  <c r="CT268" i="18" s="1"/>
  <c r="CV283" i="18"/>
  <c r="CX283" i="18" s="1"/>
  <c r="CU283" i="18"/>
  <c r="CW283" i="18"/>
  <c r="CV284" i="18"/>
  <c r="CX284" i="18" s="1"/>
  <c r="CY284" i="18" s="1"/>
  <c r="CU284" i="18"/>
  <c r="CW284" i="18" s="1"/>
  <c r="CV285" i="18"/>
  <c r="CX285" i="18"/>
  <c r="CU285" i="18"/>
  <c r="CW285" i="18"/>
  <c r="CV286" i="18"/>
  <c r="CX286" i="18"/>
  <c r="CY286" i="18" s="1"/>
  <c r="CU286" i="18"/>
  <c r="CW286" i="18"/>
  <c r="CV287" i="18"/>
  <c r="CX287" i="18"/>
  <c r="CU287" i="18"/>
  <c r="CW287" i="18" s="1"/>
  <c r="CV288" i="18"/>
  <c r="CX288" i="18" s="1"/>
  <c r="CU288" i="18"/>
  <c r="CW288" i="18" s="1"/>
  <c r="CV289" i="18"/>
  <c r="CX289" i="18"/>
  <c r="CU289" i="18"/>
  <c r="CW289" i="18"/>
  <c r="CV290" i="18"/>
  <c r="CX290" i="18"/>
  <c r="CY290" i="18" s="1"/>
  <c r="CU290" i="18"/>
  <c r="CW290" i="18"/>
  <c r="CV291" i="18"/>
  <c r="CX291" i="18" s="1"/>
  <c r="CU291" i="18"/>
  <c r="CW291" i="18" s="1"/>
  <c r="CV292" i="18"/>
  <c r="CX292" i="18" s="1"/>
  <c r="CU292" i="18"/>
  <c r="CW292" i="18"/>
  <c r="CY292" i="18"/>
  <c r="CV293" i="18"/>
  <c r="CX293" i="18"/>
  <c r="CU293" i="18"/>
  <c r="CW293" i="18"/>
  <c r="DN197" i="18"/>
  <c r="DO197" i="18"/>
  <c r="DM201" i="18"/>
  <c r="DN201" i="18"/>
  <c r="DO201" i="18"/>
  <c r="DN205" i="18"/>
  <c r="DO205" i="18" s="1"/>
  <c r="CS217" i="18"/>
  <c r="CT217" i="18" s="1"/>
  <c r="CS219" i="18"/>
  <c r="CT219" i="18" s="1"/>
  <c r="DM219" i="18"/>
  <c r="DN219" i="18"/>
  <c r="DO219" i="18"/>
  <c r="CT221" i="18"/>
  <c r="DM221" i="18"/>
  <c r="DN221" i="18"/>
  <c r="DO221" i="18" s="1"/>
  <c r="CS223" i="18"/>
  <c r="CT223" i="18" s="1"/>
  <c r="DN223" i="18"/>
  <c r="DO223" i="18"/>
  <c r="CS225" i="18"/>
  <c r="CT225" i="18"/>
  <c r="DN225" i="18"/>
  <c r="DO225" i="18" s="1"/>
  <c r="DM227" i="18"/>
  <c r="DN227" i="18"/>
  <c r="DO227" i="18"/>
  <c r="CT229" i="18"/>
  <c r="DM229" i="18"/>
  <c r="DN229" i="18"/>
  <c r="DO229" i="18"/>
  <c r="CS231" i="18"/>
  <c r="CT231" i="18" s="1"/>
  <c r="DM231" i="18"/>
  <c r="DN231" i="18"/>
  <c r="DO231" i="18"/>
  <c r="DM233" i="18"/>
  <c r="DN233" i="18"/>
  <c r="DO233" i="18" s="1"/>
  <c r="CS235" i="18"/>
  <c r="CT235" i="18" s="1"/>
  <c r="DM235" i="18"/>
  <c r="DN235" i="18"/>
  <c r="DO235" i="18"/>
  <c r="CT237" i="18"/>
  <c r="DM237" i="18"/>
  <c r="DN237" i="18"/>
  <c r="DO237" i="18" s="1"/>
  <c r="CS239" i="18"/>
  <c r="CT239" i="18" s="1"/>
  <c r="DM239" i="18"/>
  <c r="DN239" i="18"/>
  <c r="DO239" i="18"/>
  <c r="CS241" i="18"/>
  <c r="CT241" i="18"/>
  <c r="DN241" i="18"/>
  <c r="DO241" i="18" s="1"/>
  <c r="DM243" i="18"/>
  <c r="DN243" i="18"/>
  <c r="DO243" i="18"/>
  <c r="CT245" i="18"/>
  <c r="DM245" i="18"/>
  <c r="DN245" i="18"/>
  <c r="DO245" i="18"/>
  <c r="CS247" i="18"/>
  <c r="CT247" i="18" s="1"/>
  <c r="DM247" i="18"/>
  <c r="DN247" i="18"/>
  <c r="DO247" i="18"/>
  <c r="DM249" i="18"/>
  <c r="DN249" i="18"/>
  <c r="DO249" i="18" s="1"/>
  <c r="CS251" i="18"/>
  <c r="CT251" i="18" s="1"/>
  <c r="DM251" i="18"/>
  <c r="DN251" i="18"/>
  <c r="DO251" i="18"/>
  <c r="CT253" i="18"/>
  <c r="DM253" i="18"/>
  <c r="DN253" i="18"/>
  <c r="DO253" i="18" s="1"/>
  <c r="CS255" i="18"/>
  <c r="CT255" i="18" s="1"/>
  <c r="DM255" i="18"/>
  <c r="DN255" i="18"/>
  <c r="DO255" i="18"/>
  <c r="CS257" i="18"/>
  <c r="CT257" i="18"/>
  <c r="CS259" i="18"/>
  <c r="CT259" i="18"/>
  <c r="DM261" i="18"/>
  <c r="DN261" i="18"/>
  <c r="DO261" i="18" s="1"/>
  <c r="CS263" i="18"/>
  <c r="CT263" i="18" s="1"/>
  <c r="DM263" i="18"/>
  <c r="DN263" i="18"/>
  <c r="DO263" i="18"/>
  <c r="CT265" i="18"/>
  <c r="DM265" i="18"/>
  <c r="DN265" i="18"/>
  <c r="DO265" i="18" s="1"/>
  <c r="CS267" i="18"/>
  <c r="CT267" i="18" s="1"/>
  <c r="DN267" i="18"/>
  <c r="DO267" i="18"/>
  <c r="CU273" i="18"/>
  <c r="CW273" i="18"/>
  <c r="CY273" i="18" s="1"/>
  <c r="CU274" i="18"/>
  <c r="CW274" i="18" s="1"/>
  <c r="CU275" i="18"/>
  <c r="CW275" i="18"/>
  <c r="CY275" i="18" s="1"/>
  <c r="CU276" i="18"/>
  <c r="CW276" i="18" s="1"/>
  <c r="CY276" i="18"/>
  <c r="CU277" i="18"/>
  <c r="CW277" i="18"/>
  <c r="CY277" i="18"/>
  <c r="CU278" i="18"/>
  <c r="CW278" i="18" s="1"/>
  <c r="CY278" i="18" s="1"/>
  <c r="CU279" i="18"/>
  <c r="CW279" i="18"/>
  <c r="CY279" i="18" s="1"/>
  <c r="CU280" i="18"/>
  <c r="CW280" i="18"/>
  <c r="CY280" i="18" s="1"/>
  <c r="CU281" i="18"/>
  <c r="CW281" i="18"/>
  <c r="CY281" i="18" s="1"/>
  <c r="CU282" i="18"/>
  <c r="CW282" i="18" s="1"/>
  <c r="DM311" i="18"/>
  <c r="DN311" i="18"/>
  <c r="DO311" i="18" s="1"/>
  <c r="CY312" i="18"/>
  <c r="CZ312" i="18" s="1"/>
  <c r="DM312" i="18"/>
  <c r="DN312" i="18"/>
  <c r="DO312" i="18"/>
  <c r="CY313" i="18"/>
  <c r="CZ313" i="18" s="1"/>
  <c r="DM313" i="18"/>
  <c r="DN313" i="18"/>
  <c r="DO313" i="18" s="1"/>
  <c r="CU314" i="18"/>
  <c r="CW314" i="18" s="1"/>
  <c r="CY314" i="18" s="1"/>
  <c r="CZ314" i="18"/>
  <c r="DA314" i="18" s="1"/>
  <c r="N314" i="18" s="1"/>
  <c r="DB314" i="18" s="1"/>
  <c r="DN314" i="18"/>
  <c r="DO314" i="18" s="1"/>
  <c r="CY317" i="18"/>
  <c r="CS317" i="18"/>
  <c r="CT317" i="18"/>
  <c r="CU318" i="18"/>
  <c r="CW318" i="18" s="1"/>
  <c r="CY318" i="18" s="1"/>
  <c r="CV319" i="18"/>
  <c r="CX319" i="18" s="1"/>
  <c r="CU319" i="18"/>
  <c r="CW319" i="18" s="1"/>
  <c r="CV320" i="18"/>
  <c r="CX320" i="18"/>
  <c r="CU320" i="18"/>
  <c r="CW320" i="18" s="1"/>
  <c r="CV321" i="18"/>
  <c r="CX321" i="18" s="1"/>
  <c r="CU321" i="18"/>
  <c r="CW321" i="18" s="1"/>
  <c r="CV322" i="18"/>
  <c r="CX322" i="18"/>
  <c r="CU322" i="18"/>
  <c r="CW322" i="18" s="1"/>
  <c r="CV323" i="18"/>
  <c r="CX323" i="18" s="1"/>
  <c r="CU323" i="18"/>
  <c r="CW323" i="18" s="1"/>
  <c r="CV324" i="18"/>
  <c r="CX324" i="18"/>
  <c r="CU324" i="18"/>
  <c r="CW324" i="18" s="1"/>
  <c r="CV325" i="18"/>
  <c r="CX325" i="18" s="1"/>
  <c r="CU325" i="18"/>
  <c r="CW325" i="18" s="1"/>
  <c r="CU294" i="18"/>
  <c r="CW294" i="18"/>
  <c r="CY294" i="18"/>
  <c r="CU295" i="18"/>
  <c r="CW295" i="18"/>
  <c r="CY295" i="18" s="1"/>
  <c r="CU296" i="18"/>
  <c r="CW296" i="18" s="1"/>
  <c r="CU297" i="18"/>
  <c r="CW297" i="18"/>
  <c r="CY297" i="18" s="1"/>
  <c r="CU298" i="18"/>
  <c r="CW298" i="18" s="1"/>
  <c r="CY298" i="18" s="1"/>
  <c r="CU299" i="18"/>
  <c r="CW299" i="18"/>
  <c r="CY299" i="18"/>
  <c r="CU300" i="18"/>
  <c r="CW300" i="18" s="1"/>
  <c r="CY300" i="18"/>
  <c r="CU301" i="18"/>
  <c r="CW301" i="18"/>
  <c r="CY301" i="18" s="1"/>
  <c r="CU302" i="18"/>
  <c r="CW302" i="18"/>
  <c r="CY302" i="18" s="1"/>
  <c r="CU303" i="18"/>
  <c r="CW303" i="18"/>
  <c r="CY303" i="18" s="1"/>
  <c r="CU304" i="18"/>
  <c r="CW304" i="18" s="1"/>
  <c r="CU305" i="18"/>
  <c r="CW305" i="18" s="1"/>
  <c r="CY305" i="18" s="1"/>
  <c r="CU306" i="18"/>
  <c r="CW306" i="18" s="1"/>
  <c r="CY306" i="18"/>
  <c r="CU307" i="18"/>
  <c r="CW307" i="18"/>
  <c r="CY307" i="18"/>
  <c r="CU308" i="18"/>
  <c r="CW308" i="18" s="1"/>
  <c r="CY308" i="18"/>
  <c r="CU309" i="18"/>
  <c r="CW309" i="18"/>
  <c r="CY309" i="18" s="1"/>
  <c r="CU310" i="18"/>
  <c r="CW310" i="18"/>
  <c r="CY310" i="18"/>
  <c r="CU311" i="18"/>
  <c r="CW311" i="18"/>
  <c r="CY311" i="18" s="1"/>
  <c r="CZ311" i="18"/>
  <c r="DA311" i="18" s="1"/>
  <c r="N311" i="18" s="1"/>
  <c r="DB311" i="18" s="1"/>
  <c r="CS318" i="18"/>
  <c r="CT318" i="18"/>
  <c r="CV349" i="18"/>
  <c r="CX349" i="18"/>
  <c r="CY349" i="18" s="1"/>
  <c r="DM350" i="18"/>
  <c r="DN350" i="18"/>
  <c r="DO350" i="18" s="1"/>
  <c r="DM314" i="18"/>
  <c r="CY315" i="18"/>
  <c r="CZ315" i="18" s="1"/>
  <c r="DM315" i="18"/>
  <c r="DN315" i="18"/>
  <c r="DO315" i="18"/>
  <c r="CY316" i="18"/>
  <c r="CS316" i="18"/>
  <c r="CT316" i="18" s="1"/>
  <c r="CU326" i="18"/>
  <c r="CW326" i="18" s="1"/>
  <c r="CU327" i="18"/>
  <c r="CW327" i="18" s="1"/>
  <c r="CU328" i="18"/>
  <c r="CW328" i="18"/>
  <c r="CU329" i="18"/>
  <c r="CW329" i="18" s="1"/>
  <c r="CU330" i="18"/>
  <c r="CW330" i="18" s="1"/>
  <c r="CU331" i="18"/>
  <c r="CW331" i="18" s="1"/>
  <c r="CU332" i="18"/>
  <c r="CW332" i="18"/>
  <c r="CU333" i="18"/>
  <c r="CW333" i="18" s="1"/>
  <c r="CU334" i="18"/>
  <c r="CW334" i="18" s="1"/>
  <c r="CU335" i="18"/>
  <c r="CW335" i="18" s="1"/>
  <c r="CU336" i="18"/>
  <c r="CW336" i="18"/>
  <c r="CU337" i="18"/>
  <c r="CW337" i="18" s="1"/>
  <c r="CU338" i="18"/>
  <c r="CW338" i="18" s="1"/>
  <c r="CU339" i="18"/>
  <c r="CW339" i="18" s="1"/>
  <c r="CU340" i="18"/>
  <c r="CW340" i="18"/>
  <c r="CU341" i="18"/>
  <c r="CW341" i="18" s="1"/>
  <c r="CU342" i="18"/>
  <c r="CW342" i="18" s="1"/>
  <c r="CU343" i="18"/>
  <c r="CW343" i="18" s="1"/>
  <c r="CU344" i="18"/>
  <c r="CW344" i="18"/>
  <c r="CU345" i="18"/>
  <c r="CW345" i="18" s="1"/>
  <c r="CU346" i="18"/>
  <c r="CW346" i="18" s="1"/>
  <c r="CU347" i="18"/>
  <c r="CW347" i="18" s="1"/>
  <c r="CU348" i="18"/>
  <c r="CW348" i="18"/>
  <c r="CG400" i="21"/>
  <c r="L400" i="21" s="1"/>
  <c r="CG399" i="21"/>
  <c r="L399" i="21" s="1"/>
  <c r="CY398" i="21"/>
  <c r="CZ398" i="21" s="1"/>
  <c r="DA398" i="21" s="1"/>
  <c r="N398" i="21" s="1"/>
  <c r="DB398" i="21" s="1"/>
  <c r="CG397" i="21"/>
  <c r="L397" i="21"/>
  <c r="CY396" i="21"/>
  <c r="CH395" i="21"/>
  <c r="CI395" i="21"/>
  <c r="CJ395" i="21"/>
  <c r="CH393" i="21"/>
  <c r="CI393" i="21"/>
  <c r="CJ393" i="21" s="1"/>
  <c r="CH391" i="21"/>
  <c r="CI391" i="21"/>
  <c r="CJ391" i="21"/>
  <c r="CI387" i="21"/>
  <c r="CJ387" i="21" s="1"/>
  <c r="CI385" i="21"/>
  <c r="CJ385" i="21"/>
  <c r="CH385" i="21"/>
  <c r="CZ394" i="21"/>
  <c r="DA394" i="21" s="1"/>
  <c r="N394" i="21" s="1"/>
  <c r="DB394" i="21" s="1"/>
  <c r="CZ393" i="21"/>
  <c r="DA393" i="21"/>
  <c r="N393" i="21" s="1"/>
  <c r="DB393" i="21" s="1"/>
  <c r="CZ391" i="21"/>
  <c r="DA391" i="21"/>
  <c r="N391" i="21" s="1"/>
  <c r="DB391" i="21" s="1"/>
  <c r="CH382" i="21"/>
  <c r="CI382" i="21"/>
  <c r="CJ382" i="21"/>
  <c r="CI366" i="21"/>
  <c r="CJ366" i="21" s="1"/>
  <c r="CH366" i="21"/>
  <c r="CH364" i="21"/>
  <c r="CI362" i="21"/>
  <c r="CJ362" i="21" s="1"/>
  <c r="CH362" i="21"/>
  <c r="CI358" i="21"/>
  <c r="CJ358" i="21"/>
  <c r="CH358" i="21"/>
  <c r="CZ382" i="21"/>
  <c r="DA382" i="21"/>
  <c r="N382" i="21"/>
  <c r="DB382" i="21"/>
  <c r="CZ380" i="21"/>
  <c r="DA380" i="21"/>
  <c r="N380" i="21"/>
  <c r="DB380" i="21"/>
  <c r="CZ379" i="21"/>
  <c r="DA379" i="21"/>
  <c r="N379" i="21" s="1"/>
  <c r="DB379" i="21"/>
  <c r="CY357" i="21"/>
  <c r="CG356" i="21"/>
  <c r="L356" i="21"/>
  <c r="CY355" i="21"/>
  <c r="CG354" i="21"/>
  <c r="L354" i="21"/>
  <c r="CY353" i="21"/>
  <c r="CZ353" i="21" s="1"/>
  <c r="DA353" i="21" s="1"/>
  <c r="N353" i="21" s="1"/>
  <c r="DB353" i="21" s="1"/>
  <c r="CG352" i="21"/>
  <c r="L352" i="21" s="1"/>
  <c r="CY351" i="21"/>
  <c r="CZ351" i="21"/>
  <c r="DA351" i="21" s="1"/>
  <c r="N351" i="21" s="1"/>
  <c r="DB351" i="21" s="1"/>
  <c r="CG350" i="21"/>
  <c r="L350" i="21"/>
  <c r="CY349" i="21"/>
  <c r="CZ349" i="21"/>
  <c r="DA349" i="21"/>
  <c r="N349" i="21"/>
  <c r="DB349" i="21" s="1"/>
  <c r="CG348" i="21"/>
  <c r="L348" i="21" s="1"/>
  <c r="CH347" i="21"/>
  <c r="CI347" i="21"/>
  <c r="CJ347" i="21"/>
  <c r="CH345" i="21"/>
  <c r="CI345" i="21"/>
  <c r="CJ345" i="21" s="1"/>
  <c r="CH339" i="21"/>
  <c r="CI339" i="21"/>
  <c r="CJ339" i="21"/>
  <c r="CI337" i="21"/>
  <c r="CJ337" i="21"/>
  <c r="CH337" i="21"/>
  <c r="CI335" i="21"/>
  <c r="CJ335" i="21"/>
  <c r="CH335" i="21"/>
  <c r="CI333" i="21"/>
  <c r="CJ333" i="21"/>
  <c r="CH333" i="21"/>
  <c r="CI331" i="21"/>
  <c r="CJ331" i="21" s="1"/>
  <c r="CH331" i="21"/>
  <c r="CI329" i="21"/>
  <c r="CJ329" i="21" s="1"/>
  <c r="CH329" i="21"/>
  <c r="CI327" i="21"/>
  <c r="CJ327" i="21" s="1"/>
  <c r="CH327" i="21"/>
  <c r="CI325" i="21"/>
  <c r="CJ325" i="21"/>
  <c r="CH325" i="21"/>
  <c r="CI323" i="21"/>
  <c r="CJ323" i="21" s="1"/>
  <c r="CI321" i="21"/>
  <c r="CJ321" i="21" s="1"/>
  <c r="CI319" i="21"/>
  <c r="CJ319" i="21" s="1"/>
  <c r="CI315" i="21"/>
  <c r="CJ315" i="21" s="1"/>
  <c r="CI311" i="21"/>
  <c r="CJ311" i="21" s="1"/>
  <c r="CI305" i="21"/>
  <c r="CJ305" i="21" s="1"/>
  <c r="CZ347" i="21"/>
  <c r="DA347" i="21"/>
  <c r="N347" i="21"/>
  <c r="DB347" i="21" s="1"/>
  <c r="CZ345" i="21"/>
  <c r="DA345" i="21"/>
  <c r="N345" i="21"/>
  <c r="DB345" i="21" s="1"/>
  <c r="CZ343" i="21"/>
  <c r="DA343" i="21"/>
  <c r="N343" i="21" s="1"/>
  <c r="DB343" i="21" s="1"/>
  <c r="CZ342" i="21"/>
  <c r="DA342" i="21" s="1"/>
  <c r="N342" i="21" s="1"/>
  <c r="DB342" i="21" s="1"/>
  <c r="CZ340" i="21"/>
  <c r="DA340" i="21" s="1"/>
  <c r="N340" i="21" s="1"/>
  <c r="DB340" i="21" s="1"/>
  <c r="CZ339" i="21"/>
  <c r="DA339" i="21"/>
  <c r="N339" i="21"/>
  <c r="DB339" i="21" s="1"/>
  <c r="CZ337" i="21"/>
  <c r="DA337" i="21"/>
  <c r="N337" i="21" s="1"/>
  <c r="DB337" i="21" s="1"/>
  <c r="CY302" i="21"/>
  <c r="CZ302" i="21" s="1"/>
  <c r="DA302" i="21" s="1"/>
  <c r="N302" i="21" s="1"/>
  <c r="DB302" i="21" s="1"/>
  <c r="CI279" i="21"/>
  <c r="CJ279" i="21"/>
  <c r="CI265" i="21"/>
  <c r="CJ265" i="21"/>
  <c r="CI253" i="21"/>
  <c r="CJ253" i="21" s="1"/>
  <c r="CI249" i="21"/>
  <c r="CJ249" i="21"/>
  <c r="CI241" i="21"/>
  <c r="CJ241" i="21"/>
  <c r="CI229" i="21"/>
  <c r="CJ229" i="21"/>
  <c r="CI217" i="21"/>
  <c r="CJ217" i="21"/>
  <c r="CI209" i="21"/>
  <c r="CJ209" i="21"/>
  <c r="CI201" i="21"/>
  <c r="CJ201" i="21"/>
  <c r="CI195" i="21"/>
  <c r="CJ195" i="21"/>
  <c r="CI187" i="21"/>
  <c r="CJ187" i="21"/>
  <c r="CI185" i="21"/>
  <c r="CJ185" i="21" s="1"/>
  <c r="CI179" i="21"/>
  <c r="CJ179" i="21"/>
  <c r="CI171" i="21"/>
  <c r="CJ171" i="21"/>
  <c r="CI169" i="21"/>
  <c r="CJ169" i="21"/>
  <c r="CI163" i="21"/>
  <c r="CJ163" i="21"/>
  <c r="CI161" i="21"/>
  <c r="CJ161" i="21" s="1"/>
  <c r="CI157" i="21"/>
  <c r="CJ157" i="21"/>
  <c r="CI153" i="21"/>
  <c r="CJ153" i="21"/>
  <c r="CI149" i="21"/>
  <c r="CJ149" i="21"/>
  <c r="CI147" i="21"/>
  <c r="CJ147" i="21"/>
  <c r="CI145" i="21"/>
  <c r="CJ145" i="21" s="1"/>
  <c r="CI143" i="21"/>
  <c r="CJ143" i="21"/>
  <c r="CI141" i="21"/>
  <c r="CJ141" i="21"/>
  <c r="CI139" i="21"/>
  <c r="CJ139" i="21"/>
  <c r="CI137" i="21"/>
  <c r="CJ137" i="21" s="1"/>
  <c r="CI133" i="21"/>
  <c r="CJ133" i="21"/>
  <c r="CI131" i="21"/>
  <c r="CJ131" i="21"/>
  <c r="CI129" i="21"/>
  <c r="CJ129" i="21"/>
  <c r="CI125" i="21"/>
  <c r="CJ125" i="21" s="1"/>
  <c r="CI121" i="21"/>
  <c r="CJ121" i="21" s="1"/>
  <c r="CI115" i="21"/>
  <c r="CJ115" i="21"/>
  <c r="CI111" i="21"/>
  <c r="CJ111" i="21"/>
  <c r="CI107" i="21"/>
  <c r="CJ107" i="21"/>
  <c r="CI103" i="21"/>
  <c r="CJ103" i="21"/>
  <c r="CI99" i="21"/>
  <c r="CJ99" i="21"/>
  <c r="CI91" i="21"/>
  <c r="CJ91" i="21"/>
  <c r="CI83" i="21"/>
  <c r="CJ83" i="21"/>
  <c r="CI79" i="21"/>
  <c r="CJ79" i="21"/>
  <c r="CI69" i="21"/>
  <c r="CJ69" i="21"/>
  <c r="CI67" i="21"/>
  <c r="CJ67" i="21"/>
  <c r="CI59" i="21"/>
  <c r="CJ59" i="21"/>
  <c r="CI57" i="21"/>
  <c r="CJ57" i="21" s="1"/>
  <c r="CI47" i="21"/>
  <c r="CJ47" i="21"/>
  <c r="CZ52" i="21"/>
  <c r="DA52" i="21"/>
  <c r="N52" i="21"/>
  <c r="DB52" i="21"/>
  <c r="CZ51" i="21"/>
  <c r="DA51" i="21"/>
  <c r="N51" i="21"/>
  <c r="DB51" i="21" s="1"/>
  <c r="CZ50" i="21"/>
  <c r="DA50" i="21"/>
  <c r="N50" i="21"/>
  <c r="DB50" i="21"/>
  <c r="CZ49" i="21"/>
  <c r="DA49" i="21"/>
  <c r="N49" i="21"/>
  <c r="DB49" i="21" s="1"/>
  <c r="CZ48" i="21"/>
  <c r="DA48" i="21"/>
  <c r="N48" i="21"/>
  <c r="DB48" i="21"/>
  <c r="CZ46" i="21"/>
  <c r="DA46" i="21"/>
  <c r="N46" i="21"/>
  <c r="DB46" i="21" s="1"/>
  <c r="CZ45" i="21"/>
  <c r="DA45" i="21"/>
  <c r="N45" i="21"/>
  <c r="DB45" i="21"/>
  <c r="CZ42" i="21"/>
  <c r="DA42" i="21"/>
  <c r="N42" i="21"/>
  <c r="DB42" i="21" s="1"/>
  <c r="CZ41" i="21"/>
  <c r="DA41" i="21"/>
  <c r="N41" i="21" s="1"/>
  <c r="DB41" i="21" s="1"/>
  <c r="CZ40" i="21"/>
  <c r="DA40" i="21"/>
  <c r="N40" i="21"/>
  <c r="DB40" i="21" s="1"/>
  <c r="CZ38" i="21"/>
  <c r="DA38" i="21"/>
  <c r="N38" i="21"/>
  <c r="DB38" i="21"/>
  <c r="CZ37" i="21"/>
  <c r="DA37" i="21"/>
  <c r="N37" i="21"/>
  <c r="DB37" i="21" s="1"/>
  <c r="CZ34" i="21"/>
  <c r="DA34" i="21"/>
  <c r="N34" i="21"/>
  <c r="DB34" i="21"/>
  <c r="CZ30" i="21"/>
  <c r="DA30" i="21"/>
  <c r="N30" i="21"/>
  <c r="DB30" i="21" s="1"/>
  <c r="CZ29" i="21"/>
  <c r="DA29" i="21"/>
  <c r="N29" i="21" s="1"/>
  <c r="DB29" i="21" s="1"/>
  <c r="CZ28" i="21"/>
  <c r="DA28" i="21"/>
  <c r="N28" i="21"/>
  <c r="DB28" i="21" s="1"/>
  <c r="CZ27" i="21"/>
  <c r="DA27" i="21"/>
  <c r="N27" i="21" s="1"/>
  <c r="DB27" i="21" s="1"/>
  <c r="CZ24" i="21"/>
  <c r="DA24" i="21"/>
  <c r="N24" i="21"/>
  <c r="DB24" i="21"/>
  <c r="CZ21" i="21"/>
  <c r="DA21" i="21"/>
  <c r="N21" i="21"/>
  <c r="DB21" i="21" s="1"/>
  <c r="CZ20" i="21"/>
  <c r="DA20" i="21"/>
  <c r="N20" i="21"/>
  <c r="DB20" i="21"/>
  <c r="CZ19" i="21"/>
  <c r="DA19" i="21"/>
  <c r="N19" i="21"/>
  <c r="DB19" i="21" s="1"/>
  <c r="CZ17" i="21"/>
  <c r="DA17" i="21"/>
  <c r="N17" i="21" s="1"/>
  <c r="DB17" i="21" s="1"/>
  <c r="CZ8" i="21"/>
  <c r="DA8" i="21"/>
  <c r="N8" i="21" s="1"/>
  <c r="DB8" i="21" s="1"/>
  <c r="CY400" i="21"/>
  <c r="CZ400" i="21"/>
  <c r="DA400" i="21"/>
  <c r="N400" i="21" s="1"/>
  <c r="DB400" i="21" s="1"/>
  <c r="CH398" i="21"/>
  <c r="CI398" i="21"/>
  <c r="CJ398" i="21"/>
  <c r="CH396" i="21"/>
  <c r="CI396" i="21"/>
  <c r="CJ396" i="21"/>
  <c r="CH394" i="21"/>
  <c r="CI394" i="21"/>
  <c r="CJ394" i="21"/>
  <c r="CI390" i="21"/>
  <c r="CJ390" i="21" s="1"/>
  <c r="CH390" i="21"/>
  <c r="CI386" i="21"/>
  <c r="CJ386" i="21"/>
  <c r="CH386" i="21"/>
  <c r="CI384" i="21"/>
  <c r="CJ384" i="21"/>
  <c r="CH384" i="21"/>
  <c r="CH381" i="21"/>
  <c r="CI381" i="21"/>
  <c r="CJ381" i="21" s="1"/>
  <c r="CH379" i="21"/>
  <c r="CI379" i="21"/>
  <c r="CJ379" i="21"/>
  <c r="CI367" i="21"/>
  <c r="CJ367" i="21"/>
  <c r="CH367" i="21"/>
  <c r="CI365" i="21"/>
  <c r="CJ365" i="21"/>
  <c r="CH365" i="21"/>
  <c r="CI363" i="21"/>
  <c r="CJ363" i="21" s="1"/>
  <c r="CH363" i="21"/>
  <c r="CI361" i="21"/>
  <c r="CJ361" i="21"/>
  <c r="CH361" i="21"/>
  <c r="CI359" i="21"/>
  <c r="CJ359" i="21"/>
  <c r="CH359" i="21"/>
  <c r="CH357" i="21"/>
  <c r="CI357" i="21"/>
  <c r="CJ357" i="21"/>
  <c r="CH355" i="21"/>
  <c r="CI355" i="21"/>
  <c r="CJ355" i="21" s="1"/>
  <c r="CH353" i="21"/>
  <c r="CI353" i="21"/>
  <c r="CJ353" i="21" s="1"/>
  <c r="CH351" i="21"/>
  <c r="CI351" i="21"/>
  <c r="CJ351" i="21" s="1"/>
  <c r="CH349" i="21"/>
  <c r="CI349" i="21"/>
  <c r="CJ349" i="21" s="1"/>
  <c r="CH342" i="21"/>
  <c r="CI342" i="21"/>
  <c r="CJ342" i="21"/>
  <c r="CI336" i="21"/>
  <c r="CJ336" i="21" s="1"/>
  <c r="CH336" i="21"/>
  <c r="CI334" i="21"/>
  <c r="CJ334" i="21"/>
  <c r="CH334" i="21"/>
  <c r="CI332" i="21"/>
  <c r="CJ332" i="21"/>
  <c r="CH332" i="21"/>
  <c r="CI330" i="21"/>
  <c r="CJ330" i="21" s="1"/>
  <c r="CH330" i="21"/>
  <c r="CI328" i="21"/>
  <c r="CJ328" i="21" s="1"/>
  <c r="CH328" i="21"/>
  <c r="CI326" i="21"/>
  <c r="CJ326" i="21"/>
  <c r="CH326" i="21"/>
  <c r="CI322" i="21"/>
  <c r="CJ322" i="21"/>
  <c r="CI318" i="21"/>
  <c r="CJ318" i="21" s="1"/>
  <c r="CI314" i="21"/>
  <c r="CJ314" i="21"/>
  <c r="CI308" i="21"/>
  <c r="CJ308" i="21"/>
  <c r="CI306" i="21"/>
  <c r="CJ306" i="21"/>
  <c r="CI304" i="21"/>
  <c r="CJ304" i="21"/>
  <c r="CI276" i="21"/>
  <c r="CJ276" i="21"/>
  <c r="CI274" i="21"/>
  <c r="CJ274" i="21" s="1"/>
  <c r="CI272" i="21"/>
  <c r="CJ272" i="21"/>
  <c r="CI264" i="21"/>
  <c r="CJ264" i="21" s="1"/>
  <c r="CI258" i="21"/>
  <c r="CJ258" i="21"/>
  <c r="CI256" i="21"/>
  <c r="CJ256" i="21" s="1"/>
  <c r="CI254" i="21"/>
  <c r="CJ254" i="21" s="1"/>
  <c r="CI248" i="21"/>
  <c r="CJ248" i="21"/>
  <c r="CI246" i="21"/>
  <c r="CJ246" i="21" s="1"/>
  <c r="CI244" i="21"/>
  <c r="CJ244" i="21"/>
  <c r="CI242" i="21"/>
  <c r="CJ242" i="21"/>
  <c r="CI238" i="21"/>
  <c r="CJ238" i="21" s="1"/>
  <c r="CI236" i="21"/>
  <c r="CJ236" i="21"/>
  <c r="CI234" i="21"/>
  <c r="CJ234" i="21"/>
  <c r="CI230" i="21"/>
  <c r="CJ230" i="21" s="1"/>
  <c r="CI228" i="21"/>
  <c r="CJ228" i="21"/>
  <c r="CI226" i="21"/>
  <c r="CJ226" i="21"/>
  <c r="CI224" i="21"/>
  <c r="CJ224" i="21"/>
  <c r="CI222" i="21"/>
  <c r="CJ222" i="21" s="1"/>
  <c r="CI218" i="21"/>
  <c r="CJ218" i="21"/>
  <c r="CI216" i="21"/>
  <c r="CJ216" i="21" s="1"/>
  <c r="CI214" i="21"/>
  <c r="CJ214" i="21"/>
  <c r="CI212" i="21"/>
  <c r="CJ212" i="21"/>
  <c r="CI210" i="21"/>
  <c r="CJ210" i="21"/>
  <c r="CI208" i="21"/>
  <c r="CJ208" i="21" s="1"/>
  <c r="CI206" i="21"/>
  <c r="CJ206" i="21"/>
  <c r="CI204" i="21"/>
  <c r="CJ204" i="21"/>
  <c r="CI202" i="21"/>
  <c r="CJ202" i="21"/>
  <c r="CI196" i="21"/>
  <c r="CJ196" i="21"/>
  <c r="CI186" i="21"/>
  <c r="CJ186" i="21" s="1"/>
  <c r="CI180" i="21"/>
  <c r="CJ180" i="21"/>
  <c r="CI172" i="21"/>
  <c r="CJ172" i="21"/>
  <c r="CI170" i="21"/>
  <c r="CJ170" i="21" s="1"/>
  <c r="CI118" i="21"/>
  <c r="CJ118" i="21" s="1"/>
  <c r="CI114" i="21"/>
  <c r="CJ114" i="21"/>
  <c r="CI112" i="21"/>
  <c r="CJ112" i="21" s="1"/>
  <c r="CI110" i="21"/>
  <c r="CJ110" i="21"/>
  <c r="CI106" i="21"/>
  <c r="CJ106" i="21" s="1"/>
  <c r="CI104" i="21"/>
  <c r="CJ104" i="21"/>
  <c r="CI102" i="21"/>
  <c r="CJ102" i="21"/>
  <c r="CI98" i="21"/>
  <c r="CJ98" i="21"/>
  <c r="CI96" i="21"/>
  <c r="CJ96" i="21"/>
  <c r="CI94" i="21"/>
  <c r="CJ94" i="21" s="1"/>
  <c r="CI90" i="21"/>
  <c r="CJ90" i="21" s="1"/>
  <c r="CI88" i="21"/>
  <c r="CJ88" i="21" s="1"/>
  <c r="CI86" i="21"/>
  <c r="CJ86" i="21"/>
  <c r="CI82" i="21"/>
  <c r="CJ82" i="21"/>
  <c r="CI80" i="21"/>
  <c r="CJ80" i="21"/>
  <c r="CI78" i="21"/>
  <c r="CJ78" i="21"/>
  <c r="CI76" i="21"/>
  <c r="CJ76" i="21"/>
  <c r="CI70" i="21"/>
  <c r="CJ70" i="21"/>
  <c r="CI68" i="21"/>
  <c r="CJ68" i="21"/>
  <c r="CI66" i="21"/>
  <c r="CJ66" i="21"/>
  <c r="CI58" i="21"/>
  <c r="CJ58" i="21"/>
  <c r="CI56" i="21"/>
  <c r="CJ56" i="21"/>
  <c r="CI46" i="21"/>
  <c r="CJ46" i="21" s="1"/>
  <c r="CI42" i="21"/>
  <c r="CJ42" i="21" s="1"/>
  <c r="CI36" i="21"/>
  <c r="CJ36" i="21" s="1"/>
  <c r="CI32" i="21"/>
  <c r="CJ32" i="21"/>
  <c r="CI28" i="21"/>
  <c r="CJ28" i="21"/>
  <c r="CI24" i="21"/>
  <c r="CJ24" i="21" s="1"/>
  <c r="CI22" i="21"/>
  <c r="CJ22" i="21" s="1"/>
  <c r="CI20" i="21"/>
  <c r="CJ20" i="21" s="1"/>
  <c r="CI16" i="21"/>
  <c r="CJ16" i="21"/>
  <c r="CI14" i="21"/>
  <c r="CJ14" i="21" s="1"/>
  <c r="CI12" i="21"/>
  <c r="CJ12" i="21"/>
  <c r="CS11" i="18"/>
  <c r="CT11" i="18"/>
  <c r="CZ11" i="18"/>
  <c r="DA11" i="18" s="1"/>
  <c r="N11" i="18" s="1"/>
  <c r="DB11" i="18" s="1"/>
  <c r="CS13" i="18"/>
  <c r="CT13" i="18" s="1"/>
  <c r="CZ13" i="18" s="1"/>
  <c r="DA13" i="18" s="1"/>
  <c r="N13" i="18" s="1"/>
  <c r="DB13" i="18" s="1"/>
  <c r="CS78" i="18"/>
  <c r="CT78" i="18"/>
  <c r="CS79" i="18"/>
  <c r="CT79" i="18" s="1"/>
  <c r="CS80" i="18"/>
  <c r="CT80" i="18" s="1"/>
  <c r="CS81" i="18"/>
  <c r="CT81" i="18"/>
  <c r="CS82" i="18"/>
  <c r="CT82" i="18"/>
  <c r="CZ82" i="18" s="1"/>
  <c r="DA82" i="18" s="1"/>
  <c r="N82" i="18" s="1"/>
  <c r="DB82" i="18" s="1"/>
  <c r="CS83" i="18"/>
  <c r="CT83" i="18" s="1"/>
  <c r="CS84" i="18"/>
  <c r="CT84" i="18" s="1"/>
  <c r="CS85" i="18"/>
  <c r="CT85" i="18" s="1"/>
  <c r="CZ85" i="18" s="1"/>
  <c r="DA85" i="18" s="1"/>
  <c r="N85" i="18" s="1"/>
  <c r="DB85" i="18" s="1"/>
  <c r="CS86" i="18"/>
  <c r="CT86" i="18"/>
  <c r="CS87" i="18"/>
  <c r="CT87" i="18" s="1"/>
  <c r="CS88" i="18"/>
  <c r="CT88" i="18" s="1"/>
  <c r="CS89" i="18"/>
  <c r="CT89" i="18" s="1"/>
  <c r="CS90" i="18"/>
  <c r="CT90" i="18"/>
  <c r="CZ90" i="18" s="1"/>
  <c r="DA90" i="18" s="1"/>
  <c r="N90" i="18" s="1"/>
  <c r="DB90" i="18" s="1"/>
  <c r="CS91" i="18"/>
  <c r="CT91" i="18" s="1"/>
  <c r="CS92" i="18"/>
  <c r="CT92" i="18"/>
  <c r="CS93" i="18"/>
  <c r="CT93" i="18" s="1"/>
  <c r="CS94" i="18"/>
  <c r="CT94" i="18" s="1"/>
  <c r="CS95" i="18"/>
  <c r="CT95" i="18" s="1"/>
  <c r="CS96" i="18"/>
  <c r="CT96" i="18" s="1"/>
  <c r="CS97" i="18"/>
  <c r="CT97" i="18"/>
  <c r="CS98" i="18"/>
  <c r="CT98" i="18"/>
  <c r="CS99" i="18"/>
  <c r="CT99" i="18" s="1"/>
  <c r="CS100" i="18"/>
  <c r="CT100" i="18" s="1"/>
  <c r="CS8" i="18"/>
  <c r="CT8" i="18"/>
  <c r="CS10" i="18"/>
  <c r="CT10" i="18" s="1"/>
  <c r="CS12" i="18"/>
  <c r="CT12" i="18" s="1"/>
  <c r="CZ12" i="18" s="1"/>
  <c r="DA12" i="18" s="1"/>
  <c r="N12" i="18" s="1"/>
  <c r="DB12" i="18" s="1"/>
  <c r="CS14" i="18"/>
  <c r="CT14" i="18" s="1"/>
  <c r="CS15" i="18"/>
  <c r="CT15" i="18" s="1"/>
  <c r="CZ15" i="18" s="1"/>
  <c r="DA15" i="18" s="1"/>
  <c r="N15" i="18" s="1"/>
  <c r="DB15" i="18" s="1"/>
  <c r="CS17" i="18"/>
  <c r="CT17" i="18" s="1"/>
  <c r="CZ17" i="18" s="1"/>
  <c r="DA17" i="18"/>
  <c r="N17" i="18" s="1"/>
  <c r="DB17" i="18" s="1"/>
  <c r="CS19" i="18"/>
  <c r="CT19" i="18"/>
  <c r="CZ19" i="18" s="1"/>
  <c r="DA19" i="18" s="1"/>
  <c r="N19" i="18" s="1"/>
  <c r="DB19" i="18" s="1"/>
  <c r="CS20" i="18"/>
  <c r="CT20" i="18"/>
  <c r="CS21" i="18"/>
  <c r="CT21" i="18"/>
  <c r="CS22" i="18"/>
  <c r="CT22" i="18"/>
  <c r="CS23" i="18"/>
  <c r="CT23" i="18"/>
  <c r="CS24" i="18"/>
  <c r="CT24" i="18"/>
  <c r="CY25" i="18"/>
  <c r="CS25" i="18"/>
  <c r="CT25" i="18" s="1"/>
  <c r="CY26" i="18"/>
  <c r="CS26" i="18"/>
  <c r="CT26" i="18"/>
  <c r="CY27" i="18"/>
  <c r="CS27" i="18"/>
  <c r="CT27" i="18" s="1"/>
  <c r="CY28" i="18"/>
  <c r="CS28" i="18"/>
  <c r="CT28" i="18" s="1"/>
  <c r="CY29" i="18"/>
  <c r="CS29" i="18"/>
  <c r="CT29" i="18" s="1"/>
  <c r="CY30" i="18"/>
  <c r="CS30" i="18"/>
  <c r="CT30" i="18"/>
  <c r="CY31" i="18"/>
  <c r="CS31" i="18"/>
  <c r="CT31" i="18"/>
  <c r="CY32" i="18"/>
  <c r="CS32" i="18"/>
  <c r="CT32" i="18"/>
  <c r="CY33" i="18"/>
  <c r="CS33" i="18"/>
  <c r="CT33" i="18" s="1"/>
  <c r="CY34" i="18"/>
  <c r="CS34" i="18"/>
  <c r="CT34" i="18"/>
  <c r="CY35" i="18"/>
  <c r="CS35" i="18"/>
  <c r="CT35" i="18" s="1"/>
  <c r="CY36" i="18"/>
  <c r="CS36" i="18"/>
  <c r="CT36" i="18" s="1"/>
  <c r="CY37" i="18"/>
  <c r="CS37" i="18"/>
  <c r="CT37" i="18" s="1"/>
  <c r="CY38" i="18"/>
  <c r="CS38" i="18"/>
  <c r="CT38" i="18"/>
  <c r="CY39" i="18"/>
  <c r="CS39" i="18"/>
  <c r="CT39" i="18"/>
  <c r="CY40" i="18"/>
  <c r="CS40" i="18"/>
  <c r="CT40" i="18" s="1"/>
  <c r="CY41" i="18"/>
  <c r="CS41" i="18"/>
  <c r="CT41" i="18"/>
  <c r="CY42" i="18"/>
  <c r="CS42" i="18"/>
  <c r="CT42" i="18" s="1"/>
  <c r="CY43" i="18"/>
  <c r="CS43" i="18"/>
  <c r="CT43" i="18" s="1"/>
  <c r="CY44" i="18"/>
  <c r="CS44" i="18"/>
  <c r="CT44" i="18" s="1"/>
  <c r="CY45" i="18"/>
  <c r="CS45" i="18"/>
  <c r="CT45" i="18" s="1"/>
  <c r="CY46" i="18"/>
  <c r="CS46" i="18"/>
  <c r="CT46" i="18"/>
  <c r="CY47" i="18"/>
  <c r="CS47" i="18"/>
  <c r="CT47" i="18"/>
  <c r="CY48" i="18"/>
  <c r="CS48" i="18"/>
  <c r="CT48" i="18" s="1"/>
  <c r="CY49" i="18"/>
  <c r="CS49" i="18"/>
  <c r="CT49" i="18" s="1"/>
  <c r="CY50" i="18"/>
  <c r="CS50" i="18"/>
  <c r="CT50" i="18"/>
  <c r="CY51" i="18"/>
  <c r="CS51" i="18"/>
  <c r="CT51" i="18" s="1"/>
  <c r="CY52" i="18"/>
  <c r="CS52" i="18"/>
  <c r="CT52" i="18" s="1"/>
  <c r="CY53" i="18"/>
  <c r="CS53" i="18"/>
  <c r="CT53" i="18"/>
  <c r="CY54" i="18"/>
  <c r="CS54" i="18"/>
  <c r="CT54" i="18"/>
  <c r="CY55" i="18"/>
  <c r="CS55" i="18"/>
  <c r="CT55" i="18"/>
  <c r="CY56" i="18"/>
  <c r="CS56" i="18"/>
  <c r="CT56" i="18"/>
  <c r="CY57" i="18"/>
  <c r="CS57" i="18"/>
  <c r="CT57" i="18" s="1"/>
  <c r="CY58" i="18"/>
  <c r="CS58" i="18"/>
  <c r="CT58" i="18"/>
  <c r="CY59" i="18"/>
  <c r="CS59" i="18"/>
  <c r="CT59" i="18" s="1"/>
  <c r="CZ59" i="18" s="1"/>
  <c r="CY60" i="18"/>
  <c r="CS60" i="18"/>
  <c r="CT60" i="18" s="1"/>
  <c r="CY61" i="18"/>
  <c r="CS61" i="18"/>
  <c r="CT61" i="18"/>
  <c r="CY62" i="18"/>
  <c r="CS62" i="18"/>
  <c r="CT62" i="18" s="1"/>
  <c r="CY63" i="18"/>
  <c r="CS63" i="18"/>
  <c r="CT63" i="18"/>
  <c r="CY64" i="18"/>
  <c r="CS64" i="18"/>
  <c r="CT64" i="18" s="1"/>
  <c r="CY65" i="18"/>
  <c r="CS65" i="18"/>
  <c r="CT65" i="18" s="1"/>
  <c r="CY66" i="18"/>
  <c r="CS66" i="18"/>
  <c r="CT66" i="18" s="1"/>
  <c r="CZ66" i="18" s="1"/>
  <c r="DA66" i="18" s="1"/>
  <c r="N66" i="18" s="1"/>
  <c r="DB66" i="18" s="1"/>
  <c r="CY67" i="18"/>
  <c r="CS67" i="18"/>
  <c r="CT67" i="18"/>
  <c r="CY68" i="18"/>
  <c r="CS68" i="18"/>
  <c r="CT68" i="18" s="1"/>
  <c r="CY69" i="18"/>
  <c r="CS69" i="18"/>
  <c r="CT69" i="18" s="1"/>
  <c r="CY70" i="18"/>
  <c r="CS70" i="18"/>
  <c r="CT70" i="18"/>
  <c r="CY71" i="18"/>
  <c r="CS71" i="18"/>
  <c r="CT71" i="18"/>
  <c r="CY72" i="18"/>
  <c r="CS72" i="18"/>
  <c r="CT72" i="18"/>
  <c r="CY73" i="18"/>
  <c r="CS73" i="18"/>
  <c r="CT73" i="18" s="1"/>
  <c r="CY74" i="18"/>
  <c r="CS74" i="18"/>
  <c r="CT74" i="18" s="1"/>
  <c r="CY75" i="18"/>
  <c r="CS75" i="18"/>
  <c r="CT75" i="18" s="1"/>
  <c r="CY76" i="18"/>
  <c r="CS76" i="18"/>
  <c r="CT76" i="18" s="1"/>
  <c r="CZ76" i="18" s="1"/>
  <c r="DA76" i="18" s="1"/>
  <c r="N76" i="18" s="1"/>
  <c r="DB76" i="18" s="1"/>
  <c r="CY77" i="18"/>
  <c r="CS77" i="18"/>
  <c r="CT77" i="18" s="1"/>
  <c r="CW8" i="18"/>
  <c r="CU101" i="18"/>
  <c r="CW101" i="18"/>
  <c r="CV101" i="18"/>
  <c r="CX101" i="18" s="1"/>
  <c r="DM101" i="18"/>
  <c r="DN101" i="18"/>
  <c r="DO101" i="18" s="1"/>
  <c r="CU102" i="18"/>
  <c r="CW102" i="18" s="1"/>
  <c r="CV102" i="18"/>
  <c r="CX102" i="18" s="1"/>
  <c r="DM102" i="18"/>
  <c r="DN102" i="18"/>
  <c r="DO102" i="18" s="1"/>
  <c r="CU103" i="18"/>
  <c r="CW103" i="18"/>
  <c r="CV103" i="18"/>
  <c r="CX103" i="18"/>
  <c r="CY103" i="18" s="1"/>
  <c r="CZ103" i="18" s="1"/>
  <c r="DM103" i="18"/>
  <c r="DN103" i="18"/>
  <c r="DO103" i="18" s="1"/>
  <c r="CU104" i="18"/>
  <c r="CW104" i="18" s="1"/>
  <c r="CV104" i="18"/>
  <c r="CX104" i="18" s="1"/>
  <c r="DM104" i="18"/>
  <c r="DN104" i="18"/>
  <c r="DO104" i="18" s="1"/>
  <c r="CU105" i="18"/>
  <c r="CW105" i="18" s="1"/>
  <c r="CV105" i="18"/>
  <c r="CX105" i="18"/>
  <c r="DM105" i="18"/>
  <c r="DN105" i="18"/>
  <c r="DO105" i="18" s="1"/>
  <c r="CU106" i="18"/>
  <c r="CW106" i="18" s="1"/>
  <c r="CV106" i="18"/>
  <c r="CX106" i="18" s="1"/>
  <c r="DM106" i="18"/>
  <c r="DN106" i="18"/>
  <c r="DO106" i="18"/>
  <c r="DA106" i="18" s="1"/>
  <c r="N106" i="18" s="1"/>
  <c r="DB106" i="18" s="1"/>
  <c r="CU107" i="18"/>
  <c r="CW107" i="18" s="1"/>
  <c r="CV107" i="18"/>
  <c r="CX107" i="18" s="1"/>
  <c r="DM107" i="18"/>
  <c r="DN107" i="18"/>
  <c r="DO107" i="18" s="1"/>
  <c r="CU108" i="18"/>
  <c r="CW108" i="18" s="1"/>
  <c r="CV108" i="18"/>
  <c r="CX108" i="18" s="1"/>
  <c r="CY108" i="18" s="1"/>
  <c r="DM108" i="18"/>
  <c r="DN108" i="18"/>
  <c r="DO108" i="18"/>
  <c r="CU109" i="18"/>
  <c r="CW109" i="18"/>
  <c r="CV109" i="18"/>
  <c r="CX109" i="18" s="1"/>
  <c r="DM109" i="18"/>
  <c r="DN109" i="18"/>
  <c r="DO109" i="18" s="1"/>
  <c r="CU110" i="18"/>
  <c r="CW110" i="18" s="1"/>
  <c r="CV110" i="18"/>
  <c r="CX110" i="18" s="1"/>
  <c r="CY110" i="18" s="1"/>
  <c r="CZ110" i="18" s="1"/>
  <c r="DM110" i="18"/>
  <c r="DN110" i="18"/>
  <c r="DO110" i="18" s="1"/>
  <c r="CU111" i="18"/>
  <c r="CW111" i="18"/>
  <c r="CV111" i="18"/>
  <c r="CX111" i="18"/>
  <c r="DM111" i="18"/>
  <c r="DN111" i="18"/>
  <c r="DO111" i="18" s="1"/>
  <c r="CU112" i="18"/>
  <c r="CW112" i="18" s="1"/>
  <c r="CV112" i="18"/>
  <c r="CX112" i="18" s="1"/>
  <c r="DM112" i="18"/>
  <c r="DN112" i="18"/>
  <c r="DO112" i="18" s="1"/>
  <c r="CU113" i="18"/>
  <c r="CW113" i="18" s="1"/>
  <c r="CV113" i="18"/>
  <c r="CX113" i="18"/>
  <c r="DM113" i="18"/>
  <c r="DN113" i="18"/>
  <c r="DO113" i="18" s="1"/>
  <c r="CU114" i="18"/>
  <c r="CW114" i="18" s="1"/>
  <c r="CV114" i="18"/>
  <c r="CX114" i="18" s="1"/>
  <c r="DM114" i="18"/>
  <c r="DN114" i="18"/>
  <c r="DO114" i="18"/>
  <c r="CU115" i="18"/>
  <c r="CW115" i="18" s="1"/>
  <c r="CV115" i="18"/>
  <c r="CX115" i="18" s="1"/>
  <c r="DM115" i="18"/>
  <c r="DN115" i="18"/>
  <c r="DO115" i="18" s="1"/>
  <c r="CU116" i="18"/>
  <c r="CW116" i="18" s="1"/>
  <c r="CV116" i="18"/>
  <c r="CX116" i="18" s="1"/>
  <c r="DM116" i="18"/>
  <c r="DN116" i="18"/>
  <c r="DO116" i="18"/>
  <c r="CU117" i="18"/>
  <c r="CW117" i="18"/>
  <c r="CV117" i="18"/>
  <c r="CX117" i="18" s="1"/>
  <c r="DM117" i="18"/>
  <c r="DN117" i="18"/>
  <c r="DO117" i="18" s="1"/>
  <c r="CU118" i="18"/>
  <c r="CW118" i="18" s="1"/>
  <c r="CV118" i="18"/>
  <c r="CX118" i="18" s="1"/>
  <c r="DM118" i="18"/>
  <c r="DN118" i="18"/>
  <c r="DO118" i="18" s="1"/>
  <c r="DA118" i="18" s="1"/>
  <c r="N118" i="18" s="1"/>
  <c r="DB118" i="18" s="1"/>
  <c r="CU119" i="18"/>
  <c r="CW119" i="18"/>
  <c r="CV119" i="18"/>
  <c r="CX119" i="18"/>
  <c r="DM119" i="18"/>
  <c r="DN119" i="18"/>
  <c r="DO119" i="18" s="1"/>
  <c r="CU120" i="18"/>
  <c r="CW120" i="18" s="1"/>
  <c r="CV120" i="18"/>
  <c r="CX120" i="18" s="1"/>
  <c r="CY120" i="18" s="1"/>
  <c r="CZ120" i="18" s="1"/>
  <c r="DM120" i="18"/>
  <c r="DN120" i="18"/>
  <c r="DO120" i="18" s="1"/>
  <c r="CU121" i="18"/>
  <c r="CW121" i="18" s="1"/>
  <c r="CV121" i="18"/>
  <c r="CX121" i="18"/>
  <c r="DM121" i="18"/>
  <c r="DN121" i="18"/>
  <c r="DO121" i="18" s="1"/>
  <c r="CU122" i="18"/>
  <c r="CW122" i="18" s="1"/>
  <c r="CY122" i="18" s="1"/>
  <c r="CZ122" i="18" s="1"/>
  <c r="DA122" i="18" s="1"/>
  <c r="N122" i="18" s="1"/>
  <c r="DB122" i="18" s="1"/>
  <c r="CV122" i="18"/>
  <c r="CX122" i="18" s="1"/>
  <c r="DM122" i="18"/>
  <c r="DN122" i="18"/>
  <c r="DO122" i="18"/>
  <c r="CU123" i="18"/>
  <c r="CW123" i="18" s="1"/>
  <c r="CV123" i="18"/>
  <c r="CX123" i="18" s="1"/>
  <c r="DM123" i="18"/>
  <c r="DN123" i="18"/>
  <c r="DO123" i="18" s="1"/>
  <c r="DA123" i="18" s="1"/>
  <c r="N123" i="18" s="1"/>
  <c r="CU124" i="18"/>
  <c r="CW124" i="18" s="1"/>
  <c r="CV124" i="18"/>
  <c r="CX124" i="18" s="1"/>
  <c r="DM124" i="18"/>
  <c r="DN124" i="18"/>
  <c r="DO124" i="18"/>
  <c r="CU125" i="18"/>
  <c r="CW125" i="18"/>
  <c r="CV125" i="18"/>
  <c r="CX125" i="18" s="1"/>
  <c r="CY125" i="18" s="1"/>
  <c r="CV126" i="18"/>
  <c r="CX126" i="18" s="1"/>
  <c r="CY126" i="18" s="1"/>
  <c r="CZ126" i="18" s="1"/>
  <c r="DA126" i="18" s="1"/>
  <c r="N126" i="18" s="1"/>
  <c r="DB126" i="18" s="1"/>
  <c r="CV127" i="18"/>
  <c r="CX127" i="18" s="1"/>
  <c r="CY127" i="18" s="1"/>
  <c r="CZ127" i="18" s="1"/>
  <c r="DA127" i="18" s="1"/>
  <c r="N127" i="18" s="1"/>
  <c r="DB127" i="18" s="1"/>
  <c r="CV128" i="18"/>
  <c r="CX128" i="18" s="1"/>
  <c r="CY128" i="18" s="1"/>
  <c r="CZ128" i="18" s="1"/>
  <c r="DA128" i="18" s="1"/>
  <c r="N128" i="18" s="1"/>
  <c r="DB128" i="18" s="1"/>
  <c r="CV129" i="18"/>
  <c r="CX129" i="18" s="1"/>
  <c r="CY129" i="18" s="1"/>
  <c r="CZ129" i="18" s="1"/>
  <c r="DA129" i="18" s="1"/>
  <c r="N129" i="18" s="1"/>
  <c r="DB129" i="18" s="1"/>
  <c r="CV130" i="18"/>
  <c r="CX130" i="18"/>
  <c r="CY130" i="18" s="1"/>
  <c r="CV131" i="18"/>
  <c r="CX131" i="18" s="1"/>
  <c r="CY131" i="18" s="1"/>
  <c r="CV132" i="18"/>
  <c r="CX132" i="18"/>
  <c r="CY132" i="18" s="1"/>
  <c r="CZ132" i="18"/>
  <c r="DA132" i="18" s="1"/>
  <c r="N132" i="18" s="1"/>
  <c r="DB132" i="18" s="1"/>
  <c r="CV133" i="18"/>
  <c r="CX133" i="18" s="1"/>
  <c r="CY133" i="18" s="1"/>
  <c r="CZ133" i="18" s="1"/>
  <c r="DA133" i="18" s="1"/>
  <c r="N133" i="18" s="1"/>
  <c r="DB133" i="18" s="1"/>
  <c r="CV134" i="18"/>
  <c r="CX134" i="18" s="1"/>
  <c r="CY134" i="18" s="1"/>
  <c r="CZ134" i="18" s="1"/>
  <c r="DA134" i="18" s="1"/>
  <c r="N134" i="18" s="1"/>
  <c r="DB134" i="18" s="1"/>
  <c r="CV135" i="18"/>
  <c r="CX135" i="18" s="1"/>
  <c r="CY135" i="18" s="1"/>
  <c r="CZ135" i="18" s="1"/>
  <c r="DA135" i="18" s="1"/>
  <c r="N135" i="18" s="1"/>
  <c r="DB135" i="18"/>
  <c r="CV136" i="18"/>
  <c r="CX136" i="18" s="1"/>
  <c r="CY136" i="18" s="1"/>
  <c r="CZ136" i="18" s="1"/>
  <c r="DA136" i="18" s="1"/>
  <c r="N136" i="18" s="1"/>
  <c r="DB136" i="18" s="1"/>
  <c r="CV137" i="18"/>
  <c r="CX137" i="18" s="1"/>
  <c r="CY137" i="18" s="1"/>
  <c r="CZ137" i="18" s="1"/>
  <c r="DA137" i="18" s="1"/>
  <c r="N137" i="18" s="1"/>
  <c r="DB137" i="18" s="1"/>
  <c r="CV138" i="18"/>
  <c r="CX138" i="18"/>
  <c r="CY138" i="18" s="1"/>
  <c r="CZ138" i="18" s="1"/>
  <c r="DA138" i="18" s="1"/>
  <c r="N138" i="18" s="1"/>
  <c r="DB138" i="18" s="1"/>
  <c r="CV139" i="18"/>
  <c r="CX139" i="18" s="1"/>
  <c r="CY139" i="18" s="1"/>
  <c r="CV140" i="18"/>
  <c r="CX140" i="18"/>
  <c r="CY140" i="18" s="1"/>
  <c r="CZ140" i="18" s="1"/>
  <c r="DA140" i="18" s="1"/>
  <c r="N140" i="18" s="1"/>
  <c r="DB140" i="18" s="1"/>
  <c r="CV141" i="18"/>
  <c r="CX141" i="18" s="1"/>
  <c r="CY141" i="18" s="1"/>
  <c r="CZ141" i="18" s="1"/>
  <c r="DA141" i="18"/>
  <c r="N141" i="18" s="1"/>
  <c r="DB141" i="18" s="1"/>
  <c r="CV142" i="18"/>
  <c r="CX142" i="18" s="1"/>
  <c r="CY142" i="18" s="1"/>
  <c r="CZ142" i="18" s="1"/>
  <c r="DA142" i="18" s="1"/>
  <c r="N142" i="18"/>
  <c r="DB142" i="18" s="1"/>
  <c r="CV143" i="18"/>
  <c r="CX143" i="18"/>
  <c r="CY143" i="18" s="1"/>
  <c r="CV144" i="18"/>
  <c r="CX144" i="18" s="1"/>
  <c r="CY144" i="18" s="1"/>
  <c r="CZ144" i="18" s="1"/>
  <c r="DA144" i="18" s="1"/>
  <c r="N144" i="18" s="1"/>
  <c r="DB144" i="18" s="1"/>
  <c r="CV145" i="18"/>
  <c r="CX145" i="18" s="1"/>
  <c r="CY145" i="18" s="1"/>
  <c r="CZ145" i="18" s="1"/>
  <c r="DA145" i="18" s="1"/>
  <c r="N145" i="18" s="1"/>
  <c r="DB145" i="18" s="1"/>
  <c r="CV146" i="18"/>
  <c r="CX146" i="18"/>
  <c r="CY146" i="18" s="1"/>
  <c r="CZ146" i="18" s="1"/>
  <c r="DA146" i="18" s="1"/>
  <c r="N146" i="18" s="1"/>
  <c r="DB146" i="18" s="1"/>
  <c r="CV147" i="18"/>
  <c r="CX147" i="18" s="1"/>
  <c r="CY147" i="18" s="1"/>
  <c r="CZ147" i="18" s="1"/>
  <c r="DA147" i="18" s="1"/>
  <c r="N147" i="18" s="1"/>
  <c r="DB147" i="18" s="1"/>
  <c r="CV148" i="18"/>
  <c r="CX148" i="18"/>
  <c r="CY148" i="18" s="1"/>
  <c r="CZ148" i="18" s="1"/>
  <c r="DA148" i="18" s="1"/>
  <c r="N148" i="18" s="1"/>
  <c r="DB148" i="18" s="1"/>
  <c r="CV149" i="18"/>
  <c r="CX149" i="18" s="1"/>
  <c r="CY149" i="18" s="1"/>
  <c r="CZ149" i="18" s="1"/>
  <c r="DA149" i="18"/>
  <c r="N149" i="18" s="1"/>
  <c r="DB149" i="18" s="1"/>
  <c r="CV150" i="18"/>
  <c r="CX150" i="18" s="1"/>
  <c r="CY150" i="18" s="1"/>
  <c r="CZ150" i="18" s="1"/>
  <c r="DA150" i="18" s="1"/>
  <c r="N150" i="18"/>
  <c r="DB150" i="18" s="1"/>
  <c r="CV151" i="18"/>
  <c r="CX151" i="18"/>
  <c r="CY151" i="18" s="1"/>
  <c r="CZ151" i="18" s="1"/>
  <c r="DA151" i="18" s="1"/>
  <c r="N151" i="18" s="1"/>
  <c r="DB151" i="18"/>
  <c r="CV152" i="18"/>
  <c r="CX152" i="18" s="1"/>
  <c r="CY152" i="18" s="1"/>
  <c r="CZ152" i="18" s="1"/>
  <c r="DA152" i="18" s="1"/>
  <c r="N152" i="18" s="1"/>
  <c r="DB152" i="18" s="1"/>
  <c r="CV153" i="18"/>
  <c r="CX153" i="18" s="1"/>
  <c r="CY153" i="18" s="1"/>
  <c r="CZ153" i="18" s="1"/>
  <c r="DA153" i="18" s="1"/>
  <c r="N153" i="18" s="1"/>
  <c r="DB153" i="18" s="1"/>
  <c r="CV154" i="18"/>
  <c r="CX154" i="18"/>
  <c r="CY154" i="18" s="1"/>
  <c r="CZ154" i="18" s="1"/>
  <c r="DA154" i="18" s="1"/>
  <c r="N154" i="18" s="1"/>
  <c r="DB154" i="18" s="1"/>
  <c r="CV155" i="18"/>
  <c r="CX155" i="18" s="1"/>
  <c r="CY155" i="18" s="1"/>
  <c r="CZ155" i="18" s="1"/>
  <c r="DA155" i="18" s="1"/>
  <c r="N155" i="18" s="1"/>
  <c r="DB155" i="18" s="1"/>
  <c r="CV156" i="18"/>
  <c r="CX156" i="18"/>
  <c r="CY156" i="18" s="1"/>
  <c r="CZ156" i="18" s="1"/>
  <c r="DA156" i="18" s="1"/>
  <c r="N156" i="18" s="1"/>
  <c r="DB156" i="18" s="1"/>
  <c r="CV157" i="18"/>
  <c r="CX157" i="18" s="1"/>
  <c r="CY157" i="18" s="1"/>
  <c r="CZ157" i="18" s="1"/>
  <c r="DA157" i="18"/>
  <c r="N157" i="18" s="1"/>
  <c r="DB157" i="18" s="1"/>
  <c r="CV158" i="18"/>
  <c r="CX158" i="18" s="1"/>
  <c r="CY158" i="18" s="1"/>
  <c r="CZ158" i="18" s="1"/>
  <c r="DA158" i="18" s="1"/>
  <c r="N158" i="18"/>
  <c r="DB158" i="18" s="1"/>
  <c r="CV159" i="18"/>
  <c r="CX159" i="18"/>
  <c r="CY159" i="18" s="1"/>
  <c r="CV160" i="18"/>
  <c r="CX160" i="18" s="1"/>
  <c r="CY160" i="18" s="1"/>
  <c r="CZ160" i="18" s="1"/>
  <c r="DA160" i="18" s="1"/>
  <c r="N160" i="18" s="1"/>
  <c r="DB160" i="18" s="1"/>
  <c r="CV161" i="18"/>
  <c r="CX161" i="18" s="1"/>
  <c r="CY161" i="18" s="1"/>
  <c r="CZ161" i="18" s="1"/>
  <c r="DA161" i="18" s="1"/>
  <c r="N161" i="18" s="1"/>
  <c r="DB161" i="18" s="1"/>
  <c r="CU162" i="18"/>
  <c r="CW162" i="18"/>
  <c r="CV162" i="18"/>
  <c r="CX162" i="18" s="1"/>
  <c r="CY162" i="18" s="1"/>
  <c r="CZ162" i="18" s="1"/>
  <c r="DA162" i="18" s="1"/>
  <c r="N162" i="18" s="1"/>
  <c r="DB162" i="18" s="1"/>
  <c r="CU163" i="18"/>
  <c r="CW163" i="18" s="1"/>
  <c r="CV163" i="18"/>
  <c r="CX163" i="18"/>
  <c r="CU164" i="18"/>
  <c r="CW164" i="18"/>
  <c r="CV164" i="18"/>
  <c r="CX164" i="18" s="1"/>
  <c r="CU165" i="18"/>
  <c r="CW165" i="18" s="1"/>
  <c r="CV165" i="18"/>
  <c r="CX165" i="18"/>
  <c r="CU166" i="18"/>
  <c r="CW166" i="18"/>
  <c r="CV166" i="18"/>
  <c r="CX166" i="18" s="1"/>
  <c r="CU167" i="18"/>
  <c r="CW167" i="18" s="1"/>
  <c r="CV167" i="18"/>
  <c r="CX167" i="18"/>
  <c r="CU168" i="18"/>
  <c r="CW168" i="18"/>
  <c r="CV168" i="18"/>
  <c r="CX168" i="18" s="1"/>
  <c r="CU169" i="18"/>
  <c r="CW169" i="18" s="1"/>
  <c r="CV169" i="18"/>
  <c r="CX169" i="18"/>
  <c r="CU170" i="18"/>
  <c r="CW170" i="18"/>
  <c r="CV170" i="18"/>
  <c r="CX170" i="18" s="1"/>
  <c r="CY170" i="18" s="1"/>
  <c r="CZ170" i="18" s="1"/>
  <c r="DA170" i="18" s="1"/>
  <c r="N170" i="18" s="1"/>
  <c r="DB170" i="18" s="1"/>
  <c r="CU171" i="18"/>
  <c r="CW171" i="18" s="1"/>
  <c r="CV171" i="18"/>
  <c r="CX171" i="18"/>
  <c r="CU172" i="18"/>
  <c r="CW172" i="18"/>
  <c r="CV172" i="18"/>
  <c r="CX172" i="18" s="1"/>
  <c r="CU173" i="18"/>
  <c r="CW173" i="18" s="1"/>
  <c r="CV173" i="18"/>
  <c r="CX173" i="18"/>
  <c r="CU174" i="18"/>
  <c r="CW174" i="18"/>
  <c r="CV174" i="18"/>
  <c r="CX174" i="18" s="1"/>
  <c r="CU175" i="18"/>
  <c r="CW175" i="18" s="1"/>
  <c r="CV175" i="18"/>
  <c r="CX175" i="18"/>
  <c r="CU176" i="18"/>
  <c r="CW176" i="18"/>
  <c r="CV176" i="18"/>
  <c r="CX176" i="18" s="1"/>
  <c r="CU177" i="18"/>
  <c r="CW177" i="18" s="1"/>
  <c r="CV177" i="18"/>
  <c r="CX177" i="18"/>
  <c r="CU178" i="18"/>
  <c r="CW178" i="18"/>
  <c r="CV178" i="18"/>
  <c r="CX178" i="18" s="1"/>
  <c r="CY178" i="18" s="1"/>
  <c r="CZ178" i="18" s="1"/>
  <c r="DA178" i="18" s="1"/>
  <c r="N178" i="18" s="1"/>
  <c r="DB178" i="18" s="1"/>
  <c r="CU179" i="18"/>
  <c r="CW179" i="18" s="1"/>
  <c r="CV179" i="18"/>
  <c r="CX179" i="18"/>
  <c r="CU180" i="18"/>
  <c r="CW180" i="18"/>
  <c r="CV180" i="18"/>
  <c r="CX180" i="18" s="1"/>
  <c r="CU181" i="18"/>
  <c r="CW181" i="18" s="1"/>
  <c r="CV181" i="18"/>
  <c r="CX181" i="18"/>
  <c r="CU182" i="18"/>
  <c r="CW182" i="18"/>
  <c r="CV182" i="18"/>
  <c r="CX182" i="18" s="1"/>
  <c r="CU183" i="18"/>
  <c r="CW183" i="18" s="1"/>
  <c r="CV183" i="18"/>
  <c r="CX183" i="18"/>
  <c r="CU184" i="18"/>
  <c r="CW184" i="18"/>
  <c r="CV184" i="18"/>
  <c r="CX184" i="18" s="1"/>
  <c r="CU185" i="18"/>
  <c r="CW185" i="18" s="1"/>
  <c r="CV185" i="18"/>
  <c r="CX185" i="18"/>
  <c r="CU186" i="18"/>
  <c r="CW186" i="18"/>
  <c r="CV186" i="18"/>
  <c r="CX186" i="18" s="1"/>
  <c r="CY186" i="18" s="1"/>
  <c r="CZ186" i="18" s="1"/>
  <c r="DA186" i="18" s="1"/>
  <c r="N186" i="18" s="1"/>
  <c r="DB186" i="18" s="1"/>
  <c r="CU187" i="18"/>
  <c r="CW187" i="18" s="1"/>
  <c r="CV187" i="18"/>
  <c r="CX187" i="18"/>
  <c r="CU188" i="18"/>
  <c r="CW188" i="18"/>
  <c r="CV188" i="18"/>
  <c r="CX188" i="18" s="1"/>
  <c r="CU189" i="18"/>
  <c r="CW189" i="18" s="1"/>
  <c r="CV189" i="18"/>
  <c r="CX189" i="18"/>
  <c r="CU190" i="18"/>
  <c r="CW190" i="18"/>
  <c r="CV190" i="18"/>
  <c r="CX190" i="18" s="1"/>
  <c r="CU191" i="18"/>
  <c r="CW191" i="18" s="1"/>
  <c r="CV191" i="18"/>
  <c r="CX191" i="18"/>
  <c r="CU192" i="18"/>
  <c r="CW192" i="18"/>
  <c r="CV192" i="18"/>
  <c r="CX192" i="18" s="1"/>
  <c r="CU193" i="18"/>
  <c r="CW193" i="18" s="1"/>
  <c r="CV193" i="18"/>
  <c r="CX193" i="18"/>
  <c r="CU194" i="18"/>
  <c r="CW194" i="18"/>
  <c r="CV194" i="18"/>
  <c r="CX194" i="18" s="1"/>
  <c r="CY194" i="18" s="1"/>
  <c r="CZ194" i="18" s="1"/>
  <c r="DA194" i="18" s="1"/>
  <c r="N194" i="18" s="1"/>
  <c r="DB194" i="18" s="1"/>
  <c r="CU195" i="18"/>
  <c r="CW195" i="18" s="1"/>
  <c r="CV195" i="18"/>
  <c r="CX195" i="18"/>
  <c r="CU196" i="18"/>
  <c r="CW196" i="18"/>
  <c r="CV196" i="18"/>
  <c r="CX196" i="18" s="1"/>
  <c r="CU197" i="18"/>
  <c r="CW197" i="18" s="1"/>
  <c r="CV197" i="18"/>
  <c r="CX197" i="18"/>
  <c r="CU198" i="18"/>
  <c r="CW198" i="18"/>
  <c r="CV198" i="18"/>
  <c r="CX198" i="18" s="1"/>
  <c r="CU199" i="18"/>
  <c r="CW199" i="18" s="1"/>
  <c r="CV199" i="18"/>
  <c r="CX199" i="18"/>
  <c r="CU200" i="18"/>
  <c r="CW200" i="18"/>
  <c r="CV200" i="18"/>
  <c r="CX200" i="18" s="1"/>
  <c r="CU201" i="18"/>
  <c r="CW201" i="18" s="1"/>
  <c r="CV201" i="18"/>
  <c r="CX201" i="18"/>
  <c r="CU202" i="18"/>
  <c r="CW202" i="18"/>
  <c r="CV202" i="18"/>
  <c r="CX202" i="18" s="1"/>
  <c r="CY202" i="18" s="1"/>
  <c r="CZ202" i="18" s="1"/>
  <c r="DA202" i="18" s="1"/>
  <c r="N202" i="18" s="1"/>
  <c r="DB202" i="18" s="1"/>
  <c r="CU203" i="18"/>
  <c r="CW203" i="18" s="1"/>
  <c r="CV203" i="18"/>
  <c r="CX203" i="18"/>
  <c r="CU204" i="18"/>
  <c r="CW204" i="18"/>
  <c r="CV204" i="18"/>
  <c r="CX204" i="18" s="1"/>
  <c r="CU205" i="18"/>
  <c r="CW205" i="18" s="1"/>
  <c r="CV205" i="18"/>
  <c r="CX205" i="18"/>
  <c r="CU206" i="18"/>
  <c r="CW206" i="18"/>
  <c r="CV206" i="18"/>
  <c r="CX206" i="18" s="1"/>
  <c r="CU207" i="18"/>
  <c r="CW207" i="18" s="1"/>
  <c r="CV207" i="18"/>
  <c r="CX207" i="18"/>
  <c r="CU208" i="18"/>
  <c r="CW208" i="18"/>
  <c r="CV208" i="18"/>
  <c r="CX208" i="18" s="1"/>
  <c r="CU209" i="18"/>
  <c r="CW209" i="18" s="1"/>
  <c r="CV209" i="18"/>
  <c r="CX209" i="18"/>
  <c r="CU210" i="18"/>
  <c r="CW210" i="18"/>
  <c r="CV210" i="18"/>
  <c r="CX210" i="18" s="1"/>
  <c r="CY210" i="18" s="1"/>
  <c r="CZ210" i="18" s="1"/>
  <c r="DA210" i="18" s="1"/>
  <c r="N210" i="18" s="1"/>
  <c r="DB210" i="18" s="1"/>
  <c r="CU211" i="18"/>
  <c r="CW211" i="18" s="1"/>
  <c r="CV211" i="18"/>
  <c r="CX211" i="18"/>
  <c r="CU212" i="18"/>
  <c r="CW212" i="18"/>
  <c r="CV212" i="18"/>
  <c r="CX212" i="18" s="1"/>
  <c r="CU213" i="18"/>
  <c r="CW213" i="18" s="1"/>
  <c r="CV213" i="18"/>
  <c r="CX213" i="18"/>
  <c r="CU214" i="18"/>
  <c r="CW214" i="18"/>
  <c r="CV214" i="18"/>
  <c r="CX214" i="18" s="1"/>
  <c r="CU215" i="18"/>
  <c r="CW215" i="18" s="1"/>
  <c r="CV215" i="18"/>
  <c r="CX215" i="18"/>
  <c r="CY215" i="18" s="1"/>
  <c r="CS162" i="18"/>
  <c r="CT162" i="18"/>
  <c r="CS163" i="18"/>
  <c r="CT163" i="18" s="1"/>
  <c r="CS164" i="18"/>
  <c r="CT164" i="18" s="1"/>
  <c r="CS165" i="18"/>
  <c r="CT165" i="18"/>
  <c r="CS166" i="18"/>
  <c r="CT166" i="18"/>
  <c r="CS167" i="18"/>
  <c r="CT167" i="18" s="1"/>
  <c r="CS168" i="18"/>
  <c r="CT168" i="18" s="1"/>
  <c r="CS169" i="18"/>
  <c r="CT169" i="18"/>
  <c r="CS170" i="18"/>
  <c r="CT170" i="18"/>
  <c r="CS171" i="18"/>
  <c r="CT171" i="18" s="1"/>
  <c r="CS172" i="18"/>
  <c r="CT172" i="18" s="1"/>
  <c r="CS173" i="18"/>
  <c r="CT173" i="18"/>
  <c r="CS174" i="18"/>
  <c r="CT174" i="18"/>
  <c r="CS175" i="18"/>
  <c r="CT175" i="18" s="1"/>
  <c r="CS176" i="18"/>
  <c r="CT176" i="18" s="1"/>
  <c r="CS177" i="18"/>
  <c r="CT177" i="18"/>
  <c r="CS178" i="18"/>
  <c r="CT178" i="18"/>
  <c r="CS179" i="18"/>
  <c r="CT179" i="18" s="1"/>
  <c r="CS180" i="18"/>
  <c r="CT180" i="18" s="1"/>
  <c r="CS181" i="18"/>
  <c r="CT181" i="18"/>
  <c r="CS182" i="18"/>
  <c r="CT182" i="18"/>
  <c r="CS183" i="18"/>
  <c r="CT183" i="18" s="1"/>
  <c r="CS184" i="18"/>
  <c r="CT184" i="18" s="1"/>
  <c r="CS185" i="18"/>
  <c r="CT185" i="18"/>
  <c r="CS186" i="18"/>
  <c r="CT186" i="18"/>
  <c r="CS187" i="18"/>
  <c r="CT187" i="18" s="1"/>
  <c r="CS188" i="18"/>
  <c r="CT188" i="18" s="1"/>
  <c r="CS189" i="18"/>
  <c r="CT189" i="18"/>
  <c r="CS190" i="18"/>
  <c r="CT190" i="18"/>
  <c r="CS191" i="18"/>
  <c r="CT191" i="18" s="1"/>
  <c r="CS192" i="18"/>
  <c r="CT192" i="18" s="1"/>
  <c r="CS193" i="18"/>
  <c r="CT193" i="18"/>
  <c r="CS194" i="18"/>
  <c r="CT194" i="18"/>
  <c r="CS195" i="18"/>
  <c r="CT195" i="18" s="1"/>
  <c r="CS196" i="18"/>
  <c r="CT196" i="18" s="1"/>
  <c r="CS197" i="18"/>
  <c r="CT197" i="18"/>
  <c r="CS198" i="18"/>
  <c r="CT198" i="18"/>
  <c r="CS199" i="18"/>
  <c r="CT199" i="18" s="1"/>
  <c r="CS200" i="18"/>
  <c r="CT200" i="18" s="1"/>
  <c r="CS201" i="18"/>
  <c r="CT201" i="18"/>
  <c r="CS202" i="18"/>
  <c r="CT202" i="18"/>
  <c r="CS203" i="18"/>
  <c r="CT203" i="18" s="1"/>
  <c r="CS204" i="18"/>
  <c r="CT204" i="18" s="1"/>
  <c r="CS205" i="18"/>
  <c r="CT205" i="18"/>
  <c r="CS206" i="18"/>
  <c r="CT206" i="18"/>
  <c r="CS207" i="18"/>
  <c r="CT207" i="18" s="1"/>
  <c r="CS208" i="18"/>
  <c r="CT208" i="18" s="1"/>
  <c r="CS209" i="18"/>
  <c r="CT209" i="18"/>
  <c r="CS210" i="18"/>
  <c r="CT210" i="18"/>
  <c r="CS211" i="18"/>
  <c r="CT211" i="18" s="1"/>
  <c r="CS212" i="18"/>
  <c r="CT212" i="18" s="1"/>
  <c r="CS213" i="18"/>
  <c r="CT213" i="18"/>
  <c r="CS214" i="18"/>
  <c r="CT214" i="18"/>
  <c r="CV216" i="18"/>
  <c r="CX216" i="18" s="1"/>
  <c r="CY216" i="18" s="1"/>
  <c r="CZ216" i="18" s="1"/>
  <c r="DA216" i="18" s="1"/>
  <c r="N216" i="18" s="1"/>
  <c r="DB216" i="18" s="1"/>
  <c r="CV217" i="18"/>
  <c r="CX217" i="18"/>
  <c r="CY217" i="18" s="1"/>
  <c r="CZ217" i="18"/>
  <c r="DA217" i="18" s="1"/>
  <c r="N217" i="18" s="1"/>
  <c r="DB217" i="18" s="1"/>
  <c r="CV218" i="18"/>
  <c r="CX218" i="18"/>
  <c r="CY218" i="18"/>
  <c r="CZ218" i="18" s="1"/>
  <c r="DA218" i="18" s="1"/>
  <c r="N218" i="18" s="1"/>
  <c r="DB218" i="18" s="1"/>
  <c r="CV219" i="18"/>
  <c r="CX219" i="18" s="1"/>
  <c r="CY219" i="18" s="1"/>
  <c r="CZ219" i="18" s="1"/>
  <c r="DA219" i="18" s="1"/>
  <c r="N219" i="18"/>
  <c r="DB219" i="18" s="1"/>
  <c r="CV220" i="18"/>
  <c r="CX220" i="18"/>
  <c r="CY220" i="18" s="1"/>
  <c r="CZ220" i="18" s="1"/>
  <c r="DA220" i="18" s="1"/>
  <c r="N220" i="18" s="1"/>
  <c r="DB220" i="18"/>
  <c r="CV221" i="18"/>
  <c r="CX221" i="18" s="1"/>
  <c r="CY221" i="18" s="1"/>
  <c r="CZ221" i="18" s="1"/>
  <c r="DA221" i="18" s="1"/>
  <c r="N221" i="18" s="1"/>
  <c r="DB221" i="18" s="1"/>
  <c r="CV222" i="18"/>
  <c r="CX222" i="18" s="1"/>
  <c r="CY222" i="18" s="1"/>
  <c r="CZ222" i="18" s="1"/>
  <c r="DA222" i="18" s="1"/>
  <c r="N222" i="18" s="1"/>
  <c r="DB222" i="18" s="1"/>
  <c r="CV223" i="18"/>
  <c r="CX223" i="18"/>
  <c r="CY223" i="18" s="1"/>
  <c r="CZ223" i="18" s="1"/>
  <c r="DA223" i="18" s="1"/>
  <c r="N223" i="18" s="1"/>
  <c r="DB223" i="18" s="1"/>
  <c r="CV224" i="18"/>
  <c r="CX224" i="18" s="1"/>
  <c r="CY224" i="18" s="1"/>
  <c r="CZ224" i="18" s="1"/>
  <c r="DA224" i="18" s="1"/>
  <c r="N224" i="18" s="1"/>
  <c r="DB224" i="18" s="1"/>
  <c r="CV225" i="18"/>
  <c r="CX225" i="18"/>
  <c r="CY225" i="18" s="1"/>
  <c r="CZ225" i="18" s="1"/>
  <c r="DA225" i="18" s="1"/>
  <c r="N225" i="18" s="1"/>
  <c r="DB225" i="18" s="1"/>
  <c r="CV226" i="18"/>
  <c r="CX226" i="18"/>
  <c r="CY226" i="18"/>
  <c r="CZ226" i="18" s="1"/>
  <c r="DA226" i="18"/>
  <c r="N226" i="18" s="1"/>
  <c r="DB226" i="18" s="1"/>
  <c r="CV227" i="18"/>
  <c r="CX227" i="18" s="1"/>
  <c r="CY227" i="18" s="1"/>
  <c r="CV228" i="18"/>
  <c r="CX228" i="18"/>
  <c r="CY228" i="18" s="1"/>
  <c r="CZ228" i="18" s="1"/>
  <c r="DA228" i="18" s="1"/>
  <c r="N228" i="18" s="1"/>
  <c r="DB228" i="18"/>
  <c r="CV229" i="18"/>
  <c r="CX229" i="18" s="1"/>
  <c r="CY229" i="18" s="1"/>
  <c r="CZ229" i="18" s="1"/>
  <c r="DA229" i="18" s="1"/>
  <c r="N229" i="18" s="1"/>
  <c r="DB229" i="18" s="1"/>
  <c r="CV230" i="18"/>
  <c r="CX230" i="18" s="1"/>
  <c r="CY230" i="18" s="1"/>
  <c r="CZ230" i="18" s="1"/>
  <c r="DA230" i="18" s="1"/>
  <c r="N230" i="18" s="1"/>
  <c r="DB230" i="18" s="1"/>
  <c r="CV231" i="18"/>
  <c r="CX231" i="18"/>
  <c r="CY231" i="18" s="1"/>
  <c r="CZ231" i="18" s="1"/>
  <c r="DA231" i="18" s="1"/>
  <c r="N231" i="18" s="1"/>
  <c r="DB231" i="18" s="1"/>
  <c r="CV232" i="18"/>
  <c r="CX232" i="18" s="1"/>
  <c r="CY232" i="18"/>
  <c r="CZ232" i="18" s="1"/>
  <c r="DA232" i="18" s="1"/>
  <c r="N232" i="18" s="1"/>
  <c r="DB232" i="18" s="1"/>
  <c r="CV233" i="18"/>
  <c r="CX233" i="18"/>
  <c r="CY233" i="18" s="1"/>
  <c r="CV234" i="18"/>
  <c r="CX234" i="18"/>
  <c r="CY234" i="18"/>
  <c r="CZ234" i="18" s="1"/>
  <c r="DA234" i="18"/>
  <c r="N234" i="18" s="1"/>
  <c r="DB234" i="18" s="1"/>
  <c r="CV235" i="18"/>
  <c r="CX235" i="18" s="1"/>
  <c r="CY235" i="18" s="1"/>
  <c r="CZ235" i="18" s="1"/>
  <c r="DA235" i="18" s="1"/>
  <c r="N235" i="18" s="1"/>
  <c r="DB235" i="18" s="1"/>
  <c r="CV236" i="18"/>
  <c r="CX236" i="18"/>
  <c r="CY236" i="18" s="1"/>
  <c r="CZ236" i="18" s="1"/>
  <c r="DA236" i="18" s="1"/>
  <c r="N236" i="18" s="1"/>
  <c r="DB236" i="18" s="1"/>
  <c r="CV237" i="18"/>
  <c r="CX237" i="18" s="1"/>
  <c r="CY237" i="18" s="1"/>
  <c r="CZ237" i="18" s="1"/>
  <c r="DA237" i="18" s="1"/>
  <c r="N237" i="18" s="1"/>
  <c r="DB237" i="18" s="1"/>
  <c r="CV238" i="18"/>
  <c r="CX238" i="18" s="1"/>
  <c r="CY238" i="18" s="1"/>
  <c r="CZ238" i="18" s="1"/>
  <c r="DA238" i="18" s="1"/>
  <c r="N238" i="18" s="1"/>
  <c r="DB238" i="18" s="1"/>
  <c r="CV239" i="18"/>
  <c r="CX239" i="18"/>
  <c r="CY239" i="18" s="1"/>
  <c r="CZ239" i="18" s="1"/>
  <c r="DA239" i="18" s="1"/>
  <c r="N239" i="18" s="1"/>
  <c r="DB239" i="18" s="1"/>
  <c r="CV240" i="18"/>
  <c r="CX240" i="18" s="1"/>
  <c r="CY240" i="18"/>
  <c r="CZ240" i="18" s="1"/>
  <c r="DA240" i="18" s="1"/>
  <c r="N240" i="18" s="1"/>
  <c r="DB240" i="18" s="1"/>
  <c r="CV241" i="18"/>
  <c r="CX241" i="18"/>
  <c r="CY241" i="18" s="1"/>
  <c r="CZ241" i="18"/>
  <c r="DA241" i="18" s="1"/>
  <c r="N241" i="18" s="1"/>
  <c r="DB241" i="18" s="1"/>
  <c r="CV242" i="18"/>
  <c r="CX242" i="18"/>
  <c r="CY242" i="18"/>
  <c r="CZ242" i="18" s="1"/>
  <c r="DA242" i="18" s="1"/>
  <c r="N242" i="18" s="1"/>
  <c r="DB242" i="18" s="1"/>
  <c r="CV243" i="18"/>
  <c r="CX243" i="18" s="1"/>
  <c r="CY243" i="18" s="1"/>
  <c r="CZ243" i="18" s="1"/>
  <c r="DA243" i="18" s="1"/>
  <c r="N243" i="18" s="1"/>
  <c r="DB243" i="18" s="1"/>
  <c r="CV244" i="18"/>
  <c r="CX244" i="18"/>
  <c r="CY244" i="18" s="1"/>
  <c r="CZ244" i="18" s="1"/>
  <c r="DA244" i="18" s="1"/>
  <c r="N244" i="18" s="1"/>
  <c r="DB244" i="18" s="1"/>
  <c r="CV245" i="18"/>
  <c r="CX245" i="18" s="1"/>
  <c r="CY245" i="18" s="1"/>
  <c r="CZ245" i="18" s="1"/>
  <c r="DA245" i="18" s="1"/>
  <c r="N245" i="18" s="1"/>
  <c r="DB245" i="18" s="1"/>
  <c r="CV246" i="18"/>
  <c r="CX246" i="18" s="1"/>
  <c r="CY246" i="18" s="1"/>
  <c r="CZ246" i="18" s="1"/>
  <c r="DA246" i="18" s="1"/>
  <c r="N246" i="18" s="1"/>
  <c r="DB246" i="18" s="1"/>
  <c r="CV247" i="18"/>
  <c r="CX247" i="18"/>
  <c r="CY247" i="18" s="1"/>
  <c r="CZ247" i="18" s="1"/>
  <c r="DA247" i="18" s="1"/>
  <c r="N247" i="18" s="1"/>
  <c r="DB247" i="18" s="1"/>
  <c r="CV248" i="18"/>
  <c r="CX248" i="18" s="1"/>
  <c r="CY248" i="18" s="1"/>
  <c r="CZ248" i="18" s="1"/>
  <c r="DA248" i="18" s="1"/>
  <c r="N248" i="18" s="1"/>
  <c r="DB248" i="18" s="1"/>
  <c r="CV249" i="18"/>
  <c r="CX249" i="18"/>
  <c r="CY249" i="18" s="1"/>
  <c r="CZ249" i="18"/>
  <c r="DA249" i="18" s="1"/>
  <c r="N249" i="18" s="1"/>
  <c r="DB249" i="18" s="1"/>
  <c r="CV250" i="18"/>
  <c r="CX250" i="18"/>
  <c r="CY250" i="18"/>
  <c r="CZ250" i="18" s="1"/>
  <c r="DA250" i="18" s="1"/>
  <c r="N250" i="18" s="1"/>
  <c r="DB250" i="18" s="1"/>
  <c r="CV251" i="18"/>
  <c r="CX251" i="18" s="1"/>
  <c r="CY251" i="18" s="1"/>
  <c r="CZ251" i="18" s="1"/>
  <c r="DA251" i="18" s="1"/>
  <c r="N251" i="18"/>
  <c r="DB251" i="18" s="1"/>
  <c r="CV252" i="18"/>
  <c r="CX252" i="18"/>
  <c r="CY252" i="18" s="1"/>
  <c r="CZ252" i="18" s="1"/>
  <c r="DA252" i="18" s="1"/>
  <c r="N252" i="18" s="1"/>
  <c r="DB252" i="18"/>
  <c r="CV253" i="18"/>
  <c r="CX253" i="18" s="1"/>
  <c r="CY253" i="18" s="1"/>
  <c r="CZ253" i="18" s="1"/>
  <c r="DA253" i="18" s="1"/>
  <c r="N253" i="18" s="1"/>
  <c r="DB253" i="18" s="1"/>
  <c r="CV254" i="18"/>
  <c r="CX254" i="18" s="1"/>
  <c r="CY254" i="18" s="1"/>
  <c r="CZ254" i="18" s="1"/>
  <c r="DA254" i="18" s="1"/>
  <c r="N254" i="18" s="1"/>
  <c r="DB254" i="18" s="1"/>
  <c r="CV255" i="18"/>
  <c r="CX255" i="18"/>
  <c r="CY255" i="18" s="1"/>
  <c r="CZ255" i="18" s="1"/>
  <c r="DA255" i="18" s="1"/>
  <c r="N255" i="18" s="1"/>
  <c r="DB255" i="18" s="1"/>
  <c r="CV256" i="18"/>
  <c r="CX256" i="18" s="1"/>
  <c r="CY256" i="18" s="1"/>
  <c r="CZ256" i="18" s="1"/>
  <c r="DA256" i="18" s="1"/>
  <c r="N256" i="18" s="1"/>
  <c r="DB256" i="18" s="1"/>
  <c r="CV257" i="18"/>
  <c r="CX257" i="18"/>
  <c r="CY257" i="18" s="1"/>
  <c r="CZ257" i="18" s="1"/>
  <c r="DA257" i="18" s="1"/>
  <c r="N257" i="18" s="1"/>
  <c r="DB257" i="18" s="1"/>
  <c r="DN257" i="18"/>
  <c r="DO257" i="18" s="1"/>
  <c r="CS273" i="18"/>
  <c r="CT273" i="18" s="1"/>
  <c r="CS274" i="18"/>
  <c r="CT274" i="18" s="1"/>
  <c r="CS275" i="18"/>
  <c r="CT275" i="18"/>
  <c r="CS276" i="18"/>
  <c r="CT276" i="18"/>
  <c r="CS277" i="18"/>
  <c r="CT277" i="18" s="1"/>
  <c r="CS278" i="18"/>
  <c r="CT278" i="18" s="1"/>
  <c r="CS279" i="18"/>
  <c r="CT279" i="18"/>
  <c r="CS280" i="18"/>
  <c r="CT280" i="18"/>
  <c r="CS281" i="18"/>
  <c r="CT281" i="18" s="1"/>
  <c r="CS282" i="18"/>
  <c r="CT282" i="18" s="1"/>
  <c r="CS283" i="18"/>
  <c r="CT283" i="18"/>
  <c r="CS284" i="18"/>
  <c r="CT284" i="18"/>
  <c r="CZ284" i="18"/>
  <c r="DA284" i="18" s="1"/>
  <c r="N284" i="18" s="1"/>
  <c r="DB284" i="18" s="1"/>
  <c r="CS285" i="18"/>
  <c r="CT285" i="18"/>
  <c r="CS286" i="18"/>
  <c r="CT286" i="18"/>
  <c r="CZ286" i="18"/>
  <c r="DA286" i="18" s="1"/>
  <c r="N286" i="18" s="1"/>
  <c r="DB286" i="18" s="1"/>
  <c r="CS287" i="18"/>
  <c r="CT287" i="18"/>
  <c r="CS288" i="18"/>
  <c r="CT288" i="18"/>
  <c r="CS289" i="18"/>
  <c r="CT289" i="18"/>
  <c r="CS290" i="18"/>
  <c r="CT290" i="18"/>
  <c r="CZ290" i="18"/>
  <c r="DA290" i="18" s="1"/>
  <c r="N290" i="18"/>
  <c r="DB290" i="18" s="1"/>
  <c r="CS291" i="18"/>
  <c r="CT291" i="18"/>
  <c r="CS292" i="18"/>
  <c r="CT292" i="18"/>
  <c r="CZ292" i="18"/>
  <c r="DA292" i="18" s="1"/>
  <c r="N292" i="18"/>
  <c r="DB292" i="18" s="1"/>
  <c r="CS293" i="18"/>
  <c r="CT293" i="18"/>
  <c r="CS294" i="18"/>
  <c r="CT294" i="18"/>
  <c r="CS295" i="18"/>
  <c r="CT295" i="18" s="1"/>
  <c r="CZ295" i="18" s="1"/>
  <c r="CS296" i="18"/>
  <c r="CT296" i="18" s="1"/>
  <c r="CS297" i="18"/>
  <c r="CT297" i="18"/>
  <c r="CS298" i="18"/>
  <c r="CT298" i="18"/>
  <c r="CS299" i="18"/>
  <c r="CT299" i="18" s="1"/>
  <c r="CS300" i="18"/>
  <c r="CT300" i="18" s="1"/>
  <c r="CS301" i="18"/>
  <c r="CT301" i="18"/>
  <c r="CS302" i="18"/>
  <c r="CT302" i="18"/>
  <c r="CS303" i="18"/>
  <c r="CT303" i="18" s="1"/>
  <c r="CS304" i="18"/>
  <c r="CT304" i="18" s="1"/>
  <c r="CS305" i="18"/>
  <c r="CT305" i="18"/>
  <c r="CS306" i="18"/>
  <c r="CT306" i="18"/>
  <c r="CS307" i="18"/>
  <c r="CT307" i="18" s="1"/>
  <c r="CS308" i="18"/>
  <c r="CT308" i="18" s="1"/>
  <c r="CS309" i="18"/>
  <c r="CT309" i="18"/>
  <c r="CS310" i="18"/>
  <c r="CT310" i="18"/>
  <c r="DM257" i="18"/>
  <c r="CU258" i="18"/>
  <c r="CW258" i="18"/>
  <c r="CV258" i="18"/>
  <c r="CX258" i="18" s="1"/>
  <c r="DM258" i="18"/>
  <c r="DN258" i="18"/>
  <c r="DO258" i="18"/>
  <c r="CU259" i="18"/>
  <c r="CW259" i="18" s="1"/>
  <c r="CV259" i="18"/>
  <c r="CX259" i="18" s="1"/>
  <c r="CY259" i="18" s="1"/>
  <c r="DM259" i="18"/>
  <c r="DN259" i="18"/>
  <c r="DO259" i="18" s="1"/>
  <c r="CU260" i="18"/>
  <c r="CW260" i="18"/>
  <c r="CV260" i="18"/>
  <c r="CX260" i="18"/>
  <c r="CY260" i="18" s="1"/>
  <c r="CZ260" i="18" s="1"/>
  <c r="DA260" i="18" s="1"/>
  <c r="N260" i="18" s="1"/>
  <c r="DB260" i="18" s="1"/>
  <c r="CS269" i="18"/>
  <c r="CT269" i="18" s="1"/>
  <c r="CS270" i="18"/>
  <c r="CT270" i="18" s="1"/>
  <c r="CZ270" i="18" s="1"/>
  <c r="DA270" i="18" s="1"/>
  <c r="N270" i="18" s="1"/>
  <c r="DB270" i="18" s="1"/>
  <c r="CS271" i="18"/>
  <c r="CT271" i="18"/>
  <c r="CS272" i="18"/>
  <c r="CT272" i="18"/>
  <c r="CZ310" i="18"/>
  <c r="DA310" i="18" s="1"/>
  <c r="N310" i="18"/>
  <c r="DB310" i="18" s="1"/>
  <c r="CV261" i="18"/>
  <c r="CX261" i="18"/>
  <c r="CY261" i="18" s="1"/>
  <c r="CV262" i="18"/>
  <c r="CX262" i="18" s="1"/>
  <c r="CY262" i="18" s="1"/>
  <c r="CZ262" i="18" s="1"/>
  <c r="DA262" i="18" s="1"/>
  <c r="N262" i="18" s="1"/>
  <c r="DB262" i="18" s="1"/>
  <c r="CV263" i="18"/>
  <c r="CX263" i="18" s="1"/>
  <c r="CY263" i="18" s="1"/>
  <c r="CZ263" i="18" s="1"/>
  <c r="DA263" i="18" s="1"/>
  <c r="N263" i="18" s="1"/>
  <c r="DB263" i="18" s="1"/>
  <c r="CV264" i="18"/>
  <c r="CX264" i="18"/>
  <c r="CY264" i="18" s="1"/>
  <c r="CZ264" i="18" s="1"/>
  <c r="DA264" i="18" s="1"/>
  <c r="N264" i="18" s="1"/>
  <c r="DB264" i="18" s="1"/>
  <c r="CV265" i="18"/>
  <c r="CX265" i="18" s="1"/>
  <c r="CY265" i="18" s="1"/>
  <c r="CZ265" i="18" s="1"/>
  <c r="DA265" i="18" s="1"/>
  <c r="N265" i="18" s="1"/>
  <c r="DB265" i="18" s="1"/>
  <c r="CV266" i="18"/>
  <c r="CX266" i="18"/>
  <c r="CY266" i="18" s="1"/>
  <c r="CZ266" i="18" s="1"/>
  <c r="DA266" i="18" s="1"/>
  <c r="N266" i="18" s="1"/>
  <c r="DB266" i="18" s="1"/>
  <c r="CV267" i="18"/>
  <c r="CX267" i="18"/>
  <c r="CY267" i="18"/>
  <c r="CZ267" i="18" s="1"/>
  <c r="DA267" i="18"/>
  <c r="N267" i="18" s="1"/>
  <c r="DB267" i="18" s="1"/>
  <c r="CV268" i="18"/>
  <c r="CX268" i="18" s="1"/>
  <c r="CY268" i="18" s="1"/>
  <c r="CZ268" i="18" s="1"/>
  <c r="DA268" i="18" s="1"/>
  <c r="N268" i="18"/>
  <c r="DB268" i="18" s="1"/>
  <c r="CV269" i="18"/>
  <c r="CX269" i="18"/>
  <c r="CY269" i="18" s="1"/>
  <c r="CV270" i="18"/>
  <c r="CX270" i="18" s="1"/>
  <c r="CY270" i="18" s="1"/>
  <c r="CV271" i="18"/>
  <c r="CX271" i="18"/>
  <c r="CY271" i="18"/>
  <c r="CZ271" i="18" s="1"/>
  <c r="DA271" i="18"/>
  <c r="N271" i="18" s="1"/>
  <c r="DB271" i="18" s="1"/>
  <c r="CV272" i="18"/>
  <c r="CX272" i="18" s="1"/>
  <c r="CY272" i="18" s="1"/>
  <c r="CY319" i="18"/>
  <c r="CS319" i="18"/>
  <c r="CT319" i="18"/>
  <c r="CZ319" i="18" s="1"/>
  <c r="CY320" i="18"/>
  <c r="CS320" i="18"/>
  <c r="CT320" i="18"/>
  <c r="CY321" i="18"/>
  <c r="CS321" i="18"/>
  <c r="CT321" i="18"/>
  <c r="CY322" i="18"/>
  <c r="CS322" i="18"/>
  <c r="CT322" i="18" s="1"/>
  <c r="CY323" i="18"/>
  <c r="CS323" i="18"/>
  <c r="CT323" i="18" s="1"/>
  <c r="CZ323" i="18" s="1"/>
  <c r="CY324" i="18"/>
  <c r="CS324" i="18"/>
  <c r="CT324" i="18" s="1"/>
  <c r="CZ324" i="18" s="1"/>
  <c r="CY325" i="18"/>
  <c r="CZ325" i="18" s="1"/>
  <c r="CS325" i="18"/>
  <c r="CT325" i="18" s="1"/>
  <c r="CY326" i="18"/>
  <c r="CS326" i="18"/>
  <c r="CT326" i="18"/>
  <c r="CY327" i="18"/>
  <c r="CS327" i="18"/>
  <c r="CT327" i="18"/>
  <c r="CZ327" i="18" s="1"/>
  <c r="DA327" i="18" s="1"/>
  <c r="CY328" i="18"/>
  <c r="CS328" i="18"/>
  <c r="CT328" i="18"/>
  <c r="CY329" i="18"/>
  <c r="CS329" i="18"/>
  <c r="CT329" i="18"/>
  <c r="CY330" i="18"/>
  <c r="CS330" i="18"/>
  <c r="CT330" i="18" s="1"/>
  <c r="CZ330" i="18" s="1"/>
  <c r="DA330" i="18" s="1"/>
  <c r="N330" i="18" s="1"/>
  <c r="DB330" i="18" s="1"/>
  <c r="CY331" i="18"/>
  <c r="CS331" i="18"/>
  <c r="CT331" i="18" s="1"/>
  <c r="CZ331" i="18" s="1"/>
  <c r="CY332" i="18"/>
  <c r="CS332" i="18"/>
  <c r="CT332" i="18" s="1"/>
  <c r="CY333" i="18"/>
  <c r="CS333" i="18"/>
  <c r="CT333" i="18" s="1"/>
  <c r="CY334" i="18"/>
  <c r="CS334" i="18"/>
  <c r="CT334" i="18"/>
  <c r="CY335" i="18"/>
  <c r="CS335" i="18"/>
  <c r="CT335" i="18"/>
  <c r="CZ335" i="18" s="1"/>
  <c r="CY336" i="18"/>
  <c r="CS336" i="18"/>
  <c r="CT336" i="18"/>
  <c r="CY337" i="18"/>
  <c r="CS337" i="18"/>
  <c r="CT337" i="18"/>
  <c r="CY338" i="18"/>
  <c r="CS338" i="18"/>
  <c r="CT338" i="18" s="1"/>
  <c r="CY339" i="18"/>
  <c r="CS339" i="18"/>
  <c r="CT339" i="18" s="1"/>
  <c r="CZ339" i="18" s="1"/>
  <c r="DA339" i="18" s="1"/>
  <c r="N339" i="18" s="1"/>
  <c r="DB339" i="18" s="1"/>
  <c r="CY340" i="18"/>
  <c r="CS340" i="18"/>
  <c r="CT340" i="18" s="1"/>
  <c r="CZ340" i="18" s="1"/>
  <c r="DA340" i="18" s="1"/>
  <c r="N340" i="18" s="1"/>
  <c r="CY341" i="18"/>
  <c r="CZ341" i="18" s="1"/>
  <c r="CS341" i="18"/>
  <c r="CT341" i="18" s="1"/>
  <c r="CY342" i="18"/>
  <c r="CS342" i="18"/>
  <c r="CT342" i="18"/>
  <c r="CY343" i="18"/>
  <c r="CS343" i="18"/>
  <c r="CT343" i="18"/>
  <c r="CZ343" i="18" s="1"/>
  <c r="DA343" i="18" s="1"/>
  <c r="N343" i="18" s="1"/>
  <c r="DB343" i="18" s="1"/>
  <c r="CY344" i="18"/>
  <c r="CS344" i="18"/>
  <c r="CT344" i="18"/>
  <c r="CY345" i="18"/>
  <c r="CS345" i="18"/>
  <c r="CT345" i="18"/>
  <c r="CY346" i="18"/>
  <c r="CS346" i="18"/>
  <c r="CT346" i="18" s="1"/>
  <c r="CZ346" i="18" s="1"/>
  <c r="DA346" i="18" s="1"/>
  <c r="N346" i="18" s="1"/>
  <c r="DB346" i="18" s="1"/>
  <c r="CY347" i="18"/>
  <c r="CS347" i="18"/>
  <c r="CT347" i="18" s="1"/>
  <c r="CZ347" i="18" s="1"/>
  <c r="CY348" i="18"/>
  <c r="CS348" i="18"/>
  <c r="CT348" i="18" s="1"/>
  <c r="CU350" i="18"/>
  <c r="CW350" i="18" s="1"/>
  <c r="CV350" i="18"/>
  <c r="CX350" i="18"/>
  <c r="CS350" i="18"/>
  <c r="CT350" i="18"/>
  <c r="CU351" i="18"/>
  <c r="CW351" i="18" s="1"/>
  <c r="CV351" i="18"/>
  <c r="CX351" i="18"/>
  <c r="CY351" i="18" s="1"/>
  <c r="CZ351" i="18" s="1"/>
  <c r="DA351" i="18" s="1"/>
  <c r="N351" i="18" s="1"/>
  <c r="DB351" i="18" s="1"/>
  <c r="CU352" i="18"/>
  <c r="CW352" i="18" s="1"/>
  <c r="CV352" i="18"/>
  <c r="CX352" i="18"/>
  <c r="CS352" i="18"/>
  <c r="CT352" i="18"/>
  <c r="CU353" i="18"/>
  <c r="CW353" i="18" s="1"/>
  <c r="CV353" i="18"/>
  <c r="CX353" i="18"/>
  <c r="CY353" i="18" s="1"/>
  <c r="CU354" i="18"/>
  <c r="CW354" i="18"/>
  <c r="CV354" i="18"/>
  <c r="CX354" i="18"/>
  <c r="CS354" i="18"/>
  <c r="CT354" i="18"/>
  <c r="CU355" i="18"/>
  <c r="CW355" i="18" s="1"/>
  <c r="CV355" i="18"/>
  <c r="CX355" i="18"/>
  <c r="CY355" i="18" s="1"/>
  <c r="CU356" i="18"/>
  <c r="CW356" i="18"/>
  <c r="CV356" i="18"/>
  <c r="CX356" i="18"/>
  <c r="CS349" i="18"/>
  <c r="CT349" i="18" s="1"/>
  <c r="CZ349" i="18" s="1"/>
  <c r="DA349" i="18" s="1"/>
  <c r="N349" i="18" s="1"/>
  <c r="DB349" i="18" s="1"/>
  <c r="CS351" i="18"/>
  <c r="CT351" i="18"/>
  <c r="CS353" i="18"/>
  <c r="CT353" i="18" s="1"/>
  <c r="CS355" i="18"/>
  <c r="CT355" i="18" s="1"/>
  <c r="CZ355" i="18" s="1"/>
  <c r="DA355" i="18" s="1"/>
  <c r="N355" i="18" s="1"/>
  <c r="DB355" i="18" s="1"/>
  <c r="CV357" i="18"/>
  <c r="CX357" i="18"/>
  <c r="CY357" i="18" s="1"/>
  <c r="CE358" i="18"/>
  <c r="CV358" i="18"/>
  <c r="CX358" i="18"/>
  <c r="CY358" i="18" s="1"/>
  <c r="CZ358" i="18"/>
  <c r="DA358" i="18" s="1"/>
  <c r="N358" i="18" s="1"/>
  <c r="DB358" i="18" s="1"/>
  <c r="CE359" i="18"/>
  <c r="CV359" i="18"/>
  <c r="CX359" i="18"/>
  <c r="CY359" i="18" s="1"/>
  <c r="CE360" i="18"/>
  <c r="CV360" i="18"/>
  <c r="CX360" i="18"/>
  <c r="CY360" i="18" s="1"/>
  <c r="CZ360" i="18" s="1"/>
  <c r="DA360" i="18" s="1"/>
  <c r="N360" i="18" s="1"/>
  <c r="DB360" i="18" s="1"/>
  <c r="CE361" i="18"/>
  <c r="CV361" i="18"/>
  <c r="CX361" i="18"/>
  <c r="CY361" i="18" s="1"/>
  <c r="CE362" i="18"/>
  <c r="CV362" i="18"/>
  <c r="CX362" i="18"/>
  <c r="CY362" i="18" s="1"/>
  <c r="CZ362" i="18"/>
  <c r="DA362" i="18"/>
  <c r="N362" i="18" s="1"/>
  <c r="DB362" i="18"/>
  <c r="CE363" i="18"/>
  <c r="CV363" i="18"/>
  <c r="CX363" i="18"/>
  <c r="CY363" i="18" s="1"/>
  <c r="CE364" i="18"/>
  <c r="CV364" i="18"/>
  <c r="CX364" i="18"/>
  <c r="CY364" i="18" s="1"/>
  <c r="CZ364" i="18"/>
  <c r="DA364" i="18" s="1"/>
  <c r="N364" i="18" s="1"/>
  <c r="DB364" i="18" s="1"/>
  <c r="CE365" i="18"/>
  <c r="CV365" i="18"/>
  <c r="CX365" i="18"/>
  <c r="CY365" i="18" s="1"/>
  <c r="CE366" i="18"/>
  <c r="CV366" i="18"/>
  <c r="CX366" i="18"/>
  <c r="CY366" i="18" s="1"/>
  <c r="CZ366" i="18"/>
  <c r="DA366" i="18"/>
  <c r="N366" i="18" s="1"/>
  <c r="DB366" i="18"/>
  <c r="CE367" i="18"/>
  <c r="CV367" i="18"/>
  <c r="CX367" i="18"/>
  <c r="CY367" i="18" s="1"/>
  <c r="CE368" i="18"/>
  <c r="CV368" i="18"/>
  <c r="CX368" i="18"/>
  <c r="CY368" i="18" s="1"/>
  <c r="CZ368" i="18"/>
  <c r="DA368" i="18" s="1"/>
  <c r="N368" i="18" s="1"/>
  <c r="DB368" i="18" s="1"/>
  <c r="CS379" i="18"/>
  <c r="CT379" i="18"/>
  <c r="CZ379" i="18"/>
  <c r="DA379" i="18" s="1"/>
  <c r="N379" i="18"/>
  <c r="DB379" i="18" s="1"/>
  <c r="CS380" i="18"/>
  <c r="CT380" i="18"/>
  <c r="CZ380" i="18" s="1"/>
  <c r="DA380" i="18" s="1"/>
  <c r="N380" i="18" s="1"/>
  <c r="DB380" i="18" s="1"/>
  <c r="CS381" i="18"/>
  <c r="CT381" i="18"/>
  <c r="CZ381" i="18" s="1"/>
  <c r="DA381" i="18"/>
  <c r="N381" i="18" s="1"/>
  <c r="DB381" i="18" s="1"/>
  <c r="CF358" i="18"/>
  <c r="CF359" i="18"/>
  <c r="CF360" i="18"/>
  <c r="CG360" i="18" s="1"/>
  <c r="L360" i="18" s="1"/>
  <c r="CH360" i="18" s="1"/>
  <c r="CF361" i="18"/>
  <c r="CF362" i="18"/>
  <c r="CF363" i="18"/>
  <c r="CF364" i="18"/>
  <c r="CF365" i="18"/>
  <c r="CF366" i="18"/>
  <c r="CF367" i="18"/>
  <c r="CF368" i="18"/>
  <c r="CG368" i="18" s="1"/>
  <c r="L368" i="18" s="1"/>
  <c r="DM368" i="18"/>
  <c r="CU369" i="18"/>
  <c r="CW369" i="18"/>
  <c r="CF369" i="18"/>
  <c r="CE369" i="18"/>
  <c r="CG369" i="18"/>
  <c r="L369" i="18" s="1"/>
  <c r="CV369" i="18"/>
  <c r="CX369" i="18"/>
  <c r="CY369" i="18" s="1"/>
  <c r="CZ369" i="18" s="1"/>
  <c r="DM369" i="18"/>
  <c r="CU370" i="18"/>
  <c r="CW370" i="18" s="1"/>
  <c r="CF370" i="18"/>
  <c r="CE370" i="18"/>
  <c r="CV370" i="18"/>
  <c r="CX370" i="18"/>
  <c r="CY370" i="18" s="1"/>
  <c r="CZ370" i="18" s="1"/>
  <c r="DA370" i="18"/>
  <c r="N370" i="18" s="1"/>
  <c r="DB370" i="18" s="1"/>
  <c r="DM370" i="18"/>
  <c r="CU371" i="18"/>
  <c r="CW371" i="18"/>
  <c r="CF371" i="18"/>
  <c r="CE371" i="18"/>
  <c r="CG371" i="18"/>
  <c r="L371" i="18" s="1"/>
  <c r="CV371" i="18"/>
  <c r="CX371" i="18"/>
  <c r="CY371" i="18" s="1"/>
  <c r="DM371" i="18"/>
  <c r="CU372" i="18"/>
  <c r="CW372" i="18"/>
  <c r="CF372" i="18"/>
  <c r="CE372" i="18"/>
  <c r="CV372" i="18"/>
  <c r="CX372" i="18"/>
  <c r="CY372" i="18"/>
  <c r="CZ372" i="18" s="1"/>
  <c r="DA372" i="18" s="1"/>
  <c r="N372" i="18" s="1"/>
  <c r="DB372" i="18" s="1"/>
  <c r="DM372" i="18"/>
  <c r="CU373" i="18"/>
  <c r="CW373" i="18"/>
  <c r="CF373" i="18"/>
  <c r="CE373" i="18"/>
  <c r="CG373" i="18"/>
  <c r="L373" i="18" s="1"/>
  <c r="CV373" i="18"/>
  <c r="CX373" i="18"/>
  <c r="DM373" i="18"/>
  <c r="CU374" i="18"/>
  <c r="CW374" i="18"/>
  <c r="CF374" i="18"/>
  <c r="CE374" i="18"/>
  <c r="CG374" i="18" s="1"/>
  <c r="L374" i="18" s="1"/>
  <c r="CI374" i="18" s="1"/>
  <c r="CV374" i="18"/>
  <c r="CX374" i="18" s="1"/>
  <c r="CY374" i="18" s="1"/>
  <c r="DM374" i="18"/>
  <c r="CU375" i="18"/>
  <c r="CW375" i="18" s="1"/>
  <c r="CF375" i="18"/>
  <c r="CG375" i="18" s="1"/>
  <c r="CE375" i="18"/>
  <c r="L375" i="18"/>
  <c r="CV375" i="18"/>
  <c r="CX375" i="18"/>
  <c r="DM375" i="18"/>
  <c r="CU376" i="18"/>
  <c r="CW376" i="18"/>
  <c r="CF376" i="18"/>
  <c r="CE376" i="18"/>
  <c r="CV376" i="18"/>
  <c r="CX376" i="18" s="1"/>
  <c r="CY376" i="18" s="1"/>
  <c r="DM376" i="18"/>
  <c r="CU377" i="18"/>
  <c r="CW377" i="18" s="1"/>
  <c r="CF377" i="18"/>
  <c r="CE377" i="18"/>
  <c r="CV377" i="18"/>
  <c r="CX377" i="18"/>
  <c r="DM377" i="18"/>
  <c r="CU378" i="18"/>
  <c r="CW378" i="18"/>
  <c r="CF378" i="18"/>
  <c r="CE378" i="18"/>
  <c r="CV378" i="18"/>
  <c r="CX378" i="18" s="1"/>
  <c r="CY378" i="18" s="1"/>
  <c r="CZ378" i="18" s="1"/>
  <c r="DA378" i="18" s="1"/>
  <c r="N378" i="18" s="1"/>
  <c r="DB378" i="18" s="1"/>
  <c r="DM378" i="18"/>
  <c r="CS382" i="18"/>
  <c r="CT382" i="18" s="1"/>
  <c r="CZ382" i="18" s="1"/>
  <c r="DA382" i="18"/>
  <c r="N382" i="18" s="1"/>
  <c r="DB382" i="18" s="1"/>
  <c r="CY383" i="18"/>
  <c r="CZ383" i="18" s="1"/>
  <c r="DA383" i="18" s="1"/>
  <c r="N383" i="18" s="1"/>
  <c r="DB383" i="18" s="1"/>
  <c r="CS383" i="18"/>
  <c r="CT383" i="18"/>
  <c r="CS384" i="18"/>
  <c r="CT384" i="18"/>
  <c r="CE379" i="18"/>
  <c r="CG379" i="18"/>
  <c r="L379" i="18" s="1"/>
  <c r="CE380" i="18"/>
  <c r="CG380" i="18"/>
  <c r="L380" i="18" s="1"/>
  <c r="CE381" i="18"/>
  <c r="CG381" i="18"/>
  <c r="L381" i="18" s="1"/>
  <c r="CE382" i="18"/>
  <c r="CG382" i="18"/>
  <c r="L382" i="18" s="1"/>
  <c r="CE383" i="18"/>
  <c r="CG383" i="18" s="1"/>
  <c r="L383" i="18" s="1"/>
  <c r="CE384" i="18"/>
  <c r="CG384" i="18" s="1"/>
  <c r="L384" i="18"/>
  <c r="CH384" i="18" s="1"/>
  <c r="DF384" i="18" s="1"/>
  <c r="CE385" i="18"/>
  <c r="CS385" i="18"/>
  <c r="CT385" i="18"/>
  <c r="CS386" i="18"/>
  <c r="CT386" i="18"/>
  <c r="CS387" i="18"/>
  <c r="CT387" i="18"/>
  <c r="CS388" i="18"/>
  <c r="CT388" i="18" s="1"/>
  <c r="CS389" i="18"/>
  <c r="CT389" i="18"/>
  <c r="CS390" i="18"/>
  <c r="CT390" i="18"/>
  <c r="CS391" i="18"/>
  <c r="CT391" i="18"/>
  <c r="CS392" i="18"/>
  <c r="CT392" i="18" s="1"/>
  <c r="CS393" i="18"/>
  <c r="CT393" i="18"/>
  <c r="CS394" i="18"/>
  <c r="CT394" i="18"/>
  <c r="CS395" i="18"/>
  <c r="CT395" i="18"/>
  <c r="CU396" i="18"/>
  <c r="CW396" i="18" s="1"/>
  <c r="CF396" i="18"/>
  <c r="CE396" i="18"/>
  <c r="CG396" i="18" s="1"/>
  <c r="L396" i="18"/>
  <c r="CV396" i="18"/>
  <c r="CX396" i="18"/>
  <c r="CU397" i="18"/>
  <c r="CF397" i="18"/>
  <c r="CV397" i="18"/>
  <c r="CX397" i="18" s="1"/>
  <c r="CE397" i="18"/>
  <c r="CG397" i="18"/>
  <c r="L397" i="18"/>
  <c r="CU386" i="18"/>
  <c r="CW386" i="18"/>
  <c r="CY386" i="18" s="1"/>
  <c r="CZ386" i="18" s="1"/>
  <c r="DA386" i="18" s="1"/>
  <c r="N386" i="18" s="1"/>
  <c r="DB386" i="18" s="1"/>
  <c r="CF386" i="18"/>
  <c r="CE386" i="18"/>
  <c r="CG386" i="18"/>
  <c r="L386" i="18" s="1"/>
  <c r="CV386" i="18"/>
  <c r="CX386" i="18"/>
  <c r="CU387" i="18"/>
  <c r="CW387" i="18"/>
  <c r="CF387" i="18"/>
  <c r="CG387" i="18" s="1"/>
  <c r="L387" i="18" s="1"/>
  <c r="CE387" i="18"/>
  <c r="CV387" i="18"/>
  <c r="CX387" i="18"/>
  <c r="CU388" i="18"/>
  <c r="CW388" i="18"/>
  <c r="CF388" i="18"/>
  <c r="CG388" i="18" s="1"/>
  <c r="L388" i="18" s="1"/>
  <c r="CE388" i="18"/>
  <c r="CV388" i="18"/>
  <c r="CX388" i="18"/>
  <c r="CU389" i="18"/>
  <c r="CW389" i="18"/>
  <c r="CF389" i="18"/>
  <c r="CE389" i="18"/>
  <c r="CG389" i="18"/>
  <c r="L389" i="18" s="1"/>
  <c r="CI389" i="18" s="1"/>
  <c r="CJ389" i="18" s="1"/>
  <c r="CV389" i="18"/>
  <c r="CX389" i="18" s="1"/>
  <c r="CY389" i="18" s="1"/>
  <c r="CZ389" i="18" s="1"/>
  <c r="DA389" i="18" s="1"/>
  <c r="N389" i="18" s="1"/>
  <c r="DB389" i="18" s="1"/>
  <c r="CU390" i="18"/>
  <c r="CW390" i="18"/>
  <c r="CF390" i="18"/>
  <c r="CG390" i="18" s="1"/>
  <c r="L390" i="18" s="1"/>
  <c r="CE390" i="18"/>
  <c r="CV390" i="18"/>
  <c r="CX390" i="18" s="1"/>
  <c r="CY390" i="18" s="1"/>
  <c r="CU391" i="18"/>
  <c r="CW391" i="18"/>
  <c r="CF391" i="18"/>
  <c r="CE391" i="18"/>
  <c r="CG391" i="18"/>
  <c r="L391" i="18" s="1"/>
  <c r="CV391" i="18"/>
  <c r="CX391" i="18"/>
  <c r="CY391" i="18" s="1"/>
  <c r="CZ391" i="18" s="1"/>
  <c r="DA391" i="18" s="1"/>
  <c r="N391" i="18" s="1"/>
  <c r="DB391" i="18" s="1"/>
  <c r="CU392" i="18"/>
  <c r="CW392" i="18"/>
  <c r="CF392" i="18"/>
  <c r="CE392" i="18"/>
  <c r="CG392" i="18"/>
  <c r="L392" i="18" s="1"/>
  <c r="CV392" i="18"/>
  <c r="CX392" i="18" s="1"/>
  <c r="CY392" i="18" s="1"/>
  <c r="CZ392" i="18" s="1"/>
  <c r="DA392" i="18" s="1"/>
  <c r="N392" i="18" s="1"/>
  <c r="CU393" i="18"/>
  <c r="CW393" i="18"/>
  <c r="CF393" i="18"/>
  <c r="CE393" i="18"/>
  <c r="CG393" i="18"/>
  <c r="L393" i="18" s="1"/>
  <c r="CV393" i="18"/>
  <c r="CX393" i="18"/>
  <c r="CU394" i="18"/>
  <c r="CW394" i="18"/>
  <c r="CY394" i="18" s="1"/>
  <c r="CZ394" i="18" s="1"/>
  <c r="DA394" i="18" s="1"/>
  <c r="N394" i="18" s="1"/>
  <c r="DB394" i="18" s="1"/>
  <c r="CF394" i="18"/>
  <c r="CE394" i="18"/>
  <c r="CG394" i="18"/>
  <c r="L394" i="18" s="1"/>
  <c r="CV394" i="18"/>
  <c r="CX394" i="18"/>
  <c r="CU395" i="18"/>
  <c r="CW395" i="18"/>
  <c r="CY395" i="18"/>
  <c r="CZ395" i="18" s="1"/>
  <c r="DA395" i="18" s="1"/>
  <c r="N395" i="18" s="1"/>
  <c r="DB395" i="18" s="1"/>
  <c r="CF395" i="18"/>
  <c r="CE395" i="18"/>
  <c r="CG395" i="18"/>
  <c r="L395" i="18"/>
  <c r="CS396" i="18"/>
  <c r="CT396" i="18"/>
  <c r="CZ396" i="18" s="1"/>
  <c r="DA396" i="18" s="1"/>
  <c r="N396" i="18" s="1"/>
  <c r="DB396" i="18" s="1"/>
  <c r="CS397" i="18"/>
  <c r="CT397" i="18"/>
  <c r="CS398" i="18"/>
  <c r="CT398" i="18" s="1"/>
  <c r="CU398" i="18"/>
  <c r="CW398" i="18"/>
  <c r="CY398" i="18" s="1"/>
  <c r="CZ398" i="18" s="1"/>
  <c r="DA398" i="18" s="1"/>
  <c r="N398" i="18" s="1"/>
  <c r="DB398" i="18" s="1"/>
  <c r="CF398" i="18"/>
  <c r="CE398" i="18"/>
  <c r="CV398" i="18"/>
  <c r="CX398" i="18" s="1"/>
  <c r="CF399" i="18"/>
  <c r="CU399" i="18"/>
  <c r="CW399" i="18" s="1"/>
  <c r="CY399" i="18" s="1"/>
  <c r="CZ399" i="18" s="1"/>
  <c r="DA399" i="18" s="1"/>
  <c r="N399" i="18" s="1"/>
  <c r="DB399" i="18" s="1"/>
  <c r="CF400" i="18"/>
  <c r="CU400" i="18"/>
  <c r="CW400" i="18" s="1"/>
  <c r="CY400" i="18" s="1"/>
  <c r="CZ400" i="18" s="1"/>
  <c r="DA400" i="18" s="1"/>
  <c r="N400" i="18" s="1"/>
  <c r="DB400" i="18" s="1"/>
  <c r="CE399" i="18"/>
  <c r="CG399" i="18" s="1"/>
  <c r="L399" i="18" s="1"/>
  <c r="CE400" i="18"/>
  <c r="CG400" i="18" s="1"/>
  <c r="L400" i="18" s="1"/>
  <c r="M405" i="11"/>
  <c r="CZ308" i="18"/>
  <c r="DA308" i="18"/>
  <c r="N308" i="18" s="1"/>
  <c r="DB308" i="18"/>
  <c r="CZ306" i="18"/>
  <c r="DA306" i="18"/>
  <c r="N306" i="18" s="1"/>
  <c r="DB306" i="18" s="1"/>
  <c r="CZ302" i="18"/>
  <c r="DA302" i="18"/>
  <c r="N302" i="18"/>
  <c r="DB302" i="18" s="1"/>
  <c r="CZ300" i="18"/>
  <c r="DA300" i="18" s="1"/>
  <c r="N300" i="18" s="1"/>
  <c r="DB300" i="18"/>
  <c r="CZ298" i="18"/>
  <c r="DA298" i="18"/>
  <c r="N298" i="18"/>
  <c r="DB298" i="18" s="1"/>
  <c r="CZ294" i="18"/>
  <c r="DA294" i="18"/>
  <c r="N294" i="18" s="1"/>
  <c r="DB294" i="18" s="1"/>
  <c r="CZ280" i="18"/>
  <c r="DA280" i="18"/>
  <c r="N280" i="18" s="1"/>
  <c r="DB280" i="18" s="1"/>
  <c r="CZ278" i="18"/>
  <c r="DA278" i="18" s="1"/>
  <c r="N278" i="18" s="1"/>
  <c r="DB278" i="18" s="1"/>
  <c r="CZ276" i="18"/>
  <c r="DA276" i="18"/>
  <c r="N276" i="18"/>
  <c r="DB276" i="18" s="1"/>
  <c r="DA120" i="18"/>
  <c r="N120" i="18" s="1"/>
  <c r="DB120" i="18" s="1"/>
  <c r="CY118" i="18"/>
  <c r="CZ118" i="18" s="1"/>
  <c r="CY116" i="18"/>
  <c r="CZ116" i="18"/>
  <c r="DA116" i="18" s="1"/>
  <c r="N116" i="18" s="1"/>
  <c r="DB116" i="18" s="1"/>
  <c r="CY114" i="18"/>
  <c r="CZ114" i="18" s="1"/>
  <c r="DA114" i="18" s="1"/>
  <c r="N114" i="18" s="1"/>
  <c r="DB114" i="18" s="1"/>
  <c r="DA110" i="18"/>
  <c r="N110" i="18" s="1"/>
  <c r="DB110" i="18" s="1"/>
  <c r="CZ108" i="18"/>
  <c r="DA108" i="18"/>
  <c r="N108" i="18" s="1"/>
  <c r="DB108" i="18"/>
  <c r="CY106" i="18"/>
  <c r="CZ106" i="18" s="1"/>
  <c r="CY104" i="18"/>
  <c r="CZ104" i="18" s="1"/>
  <c r="DA104" i="18" s="1"/>
  <c r="N104" i="18" s="1"/>
  <c r="DB104" i="18" s="1"/>
  <c r="CY102" i="18"/>
  <c r="CZ102" i="18" s="1"/>
  <c r="DA102" i="18"/>
  <c r="N102" i="18"/>
  <c r="DB102" i="18" s="1"/>
  <c r="CZ21" i="18"/>
  <c r="DA21" i="18"/>
  <c r="N21" i="18"/>
  <c r="DB21" i="18" s="1"/>
  <c r="CZ99" i="18"/>
  <c r="DA99" i="18"/>
  <c r="N99" i="18" s="1"/>
  <c r="DB99" i="18"/>
  <c r="CZ97" i="18"/>
  <c r="DA97" i="18"/>
  <c r="N97" i="18" s="1"/>
  <c r="DB97" i="18" s="1"/>
  <c r="CZ95" i="18"/>
  <c r="DA95" i="18"/>
  <c r="N95" i="18" s="1"/>
  <c r="DB95" i="18" s="1"/>
  <c r="CY87" i="18"/>
  <c r="CZ87" i="18"/>
  <c r="DA87" i="18" s="1"/>
  <c r="N87" i="18" s="1"/>
  <c r="DB87" i="18" s="1"/>
  <c r="CY79" i="18"/>
  <c r="CZ79" i="18"/>
  <c r="DA79" i="18" s="1"/>
  <c r="N79" i="18" s="1"/>
  <c r="DB79" i="18" s="1"/>
  <c r="DA315" i="18"/>
  <c r="N315" i="18"/>
  <c r="DB315" i="18" s="1"/>
  <c r="CZ318" i="18"/>
  <c r="DA318" i="18" s="1"/>
  <c r="N318" i="18" s="1"/>
  <c r="DB318" i="18" s="1"/>
  <c r="DA312" i="18"/>
  <c r="N312" i="18" s="1"/>
  <c r="DB312" i="18" s="1"/>
  <c r="CY293" i="18"/>
  <c r="CY291" i="18"/>
  <c r="CY289" i="18"/>
  <c r="CZ289" i="18" s="1"/>
  <c r="DA289" i="18" s="1"/>
  <c r="N289" i="18" s="1"/>
  <c r="DB289" i="18" s="1"/>
  <c r="CY287" i="18"/>
  <c r="CY285" i="18"/>
  <c r="CY283" i="18"/>
  <c r="CY92" i="18"/>
  <c r="CY88" i="18"/>
  <c r="CY84" i="18"/>
  <c r="CY80" i="18"/>
  <c r="CZ80" i="18" s="1"/>
  <c r="DA80" i="18" s="1"/>
  <c r="N80" i="18" s="1"/>
  <c r="DB80" i="18" s="1"/>
  <c r="CY91" i="18"/>
  <c r="CZ91" i="18" s="1"/>
  <c r="DA91" i="18"/>
  <c r="N91" i="18" s="1"/>
  <c r="DB91" i="18" s="1"/>
  <c r="CY83" i="18"/>
  <c r="CZ83" i="18" s="1"/>
  <c r="DA83" i="18"/>
  <c r="N83" i="18" s="1"/>
  <c r="DB83" i="18" s="1"/>
  <c r="CZ348" i="18"/>
  <c r="DA348" i="18"/>
  <c r="N348" i="18" s="1"/>
  <c r="DB348" i="18" s="1"/>
  <c r="DA347" i="18"/>
  <c r="N347" i="18" s="1"/>
  <c r="DB347" i="18" s="1"/>
  <c r="CZ345" i="18"/>
  <c r="DA345" i="18"/>
  <c r="N345" i="18"/>
  <c r="DB345" i="18" s="1"/>
  <c r="CZ344" i="18"/>
  <c r="DA344" i="18" s="1"/>
  <c r="N344" i="18" s="1"/>
  <c r="DB344" i="18" s="1"/>
  <c r="CZ342" i="18"/>
  <c r="DA342" i="18"/>
  <c r="N342" i="18" s="1"/>
  <c r="DB342" i="18" s="1"/>
  <c r="DA341" i="18"/>
  <c r="N341" i="18" s="1"/>
  <c r="DB341" i="18" s="1"/>
  <c r="DB340" i="18"/>
  <c r="CZ338" i="18"/>
  <c r="DA338" i="18" s="1"/>
  <c r="N338" i="18" s="1"/>
  <c r="DB338" i="18" s="1"/>
  <c r="CZ337" i="18"/>
  <c r="DA337" i="18"/>
  <c r="N337" i="18" s="1"/>
  <c r="DB337" i="18" s="1"/>
  <c r="CZ336" i="18"/>
  <c r="DA336" i="18"/>
  <c r="N336" i="18" s="1"/>
  <c r="DB336" i="18" s="1"/>
  <c r="DA335" i="18"/>
  <c r="N335" i="18" s="1"/>
  <c r="DB335" i="18" s="1"/>
  <c r="CZ334" i="18"/>
  <c r="DA334" i="18" s="1"/>
  <c r="N334" i="18" s="1"/>
  <c r="DB334" i="18" s="1"/>
  <c r="CZ332" i="18"/>
  <c r="DA332" i="18" s="1"/>
  <c r="N332" i="18" s="1"/>
  <c r="DB332" i="18" s="1"/>
  <c r="DA331" i="18"/>
  <c r="N331" i="18"/>
  <c r="DB331" i="18" s="1"/>
  <c r="CZ329" i="18"/>
  <c r="DA329" i="18"/>
  <c r="N329" i="18" s="1"/>
  <c r="DB329" i="18" s="1"/>
  <c r="CZ328" i="18"/>
  <c r="DA328" i="18" s="1"/>
  <c r="N328" i="18" s="1"/>
  <c r="DB328" i="18" s="1"/>
  <c r="N327" i="18"/>
  <c r="DB327" i="18" s="1"/>
  <c r="CZ326" i="18"/>
  <c r="DA326" i="18" s="1"/>
  <c r="N326" i="18" s="1"/>
  <c r="DB326" i="18" s="1"/>
  <c r="DA325" i="18"/>
  <c r="N325" i="18"/>
  <c r="DB325" i="18" s="1"/>
  <c r="DA324" i="18"/>
  <c r="N324" i="18" s="1"/>
  <c r="DB324" i="18" s="1"/>
  <c r="DA323" i="18"/>
  <c r="N323" i="18" s="1"/>
  <c r="DB323" i="18" s="1"/>
  <c r="CZ322" i="18"/>
  <c r="DA322" i="18"/>
  <c r="N322" i="18" s="1"/>
  <c r="DB322" i="18"/>
  <c r="CZ321" i="18"/>
  <c r="DA321" i="18"/>
  <c r="N321" i="18"/>
  <c r="DB321" i="18" s="1"/>
  <c r="CZ320" i="18"/>
  <c r="DA320" i="18"/>
  <c r="N320" i="18"/>
  <c r="DB320" i="18" s="1"/>
  <c r="DA319" i="18"/>
  <c r="N319" i="18" s="1"/>
  <c r="DB319" i="18" s="1"/>
  <c r="CY258" i="18"/>
  <c r="CZ258" i="18"/>
  <c r="DA258" i="18" s="1"/>
  <c r="N258" i="18" s="1"/>
  <c r="DB258" i="18" s="1"/>
  <c r="CZ309" i="18"/>
  <c r="DA309" i="18"/>
  <c r="N309" i="18" s="1"/>
  <c r="DB309" i="18" s="1"/>
  <c r="CZ307" i="18"/>
  <c r="DA307" i="18"/>
  <c r="N307" i="18" s="1"/>
  <c r="DB307" i="18" s="1"/>
  <c r="CZ305" i="18"/>
  <c r="DA305" i="18" s="1"/>
  <c r="N305" i="18" s="1"/>
  <c r="DB305" i="18" s="1"/>
  <c r="CZ303" i="18"/>
  <c r="DA303" i="18" s="1"/>
  <c r="N303" i="18" s="1"/>
  <c r="DB303" i="18" s="1"/>
  <c r="CZ301" i="18"/>
  <c r="DA301" i="18"/>
  <c r="N301" i="18" s="1"/>
  <c r="DB301" i="18" s="1"/>
  <c r="CZ299" i="18"/>
  <c r="DA299" i="18" s="1"/>
  <c r="N299" i="18" s="1"/>
  <c r="DB299" i="18" s="1"/>
  <c r="CZ297" i="18"/>
  <c r="DA297" i="18"/>
  <c r="N297" i="18" s="1"/>
  <c r="DB297" i="18"/>
  <c r="DA295" i="18"/>
  <c r="N295" i="18" s="1"/>
  <c r="DB295" i="18" s="1"/>
  <c r="CZ293" i="18"/>
  <c r="DA293" i="18" s="1"/>
  <c r="N293" i="18" s="1"/>
  <c r="DB293" i="18" s="1"/>
  <c r="CZ291" i="18"/>
  <c r="DA291" i="18" s="1"/>
  <c r="N291" i="18" s="1"/>
  <c r="DB291" i="18" s="1"/>
  <c r="CZ287" i="18"/>
  <c r="DA287" i="18" s="1"/>
  <c r="N287" i="18" s="1"/>
  <c r="DB287" i="18" s="1"/>
  <c r="CZ285" i="18"/>
  <c r="DA285" i="18"/>
  <c r="N285" i="18" s="1"/>
  <c r="DB285" i="18" s="1"/>
  <c r="CZ283" i="18"/>
  <c r="DA283" i="18" s="1"/>
  <c r="N283" i="18"/>
  <c r="DB283" i="18" s="1"/>
  <c r="CZ281" i="18"/>
  <c r="DA281" i="18"/>
  <c r="N281" i="18" s="1"/>
  <c r="DB281" i="18" s="1"/>
  <c r="CZ279" i="18"/>
  <c r="DA279" i="18" s="1"/>
  <c r="N279" i="18" s="1"/>
  <c r="DB279" i="18" s="1"/>
  <c r="CZ277" i="18"/>
  <c r="DA277" i="18"/>
  <c r="N277" i="18" s="1"/>
  <c r="DB277" i="18" s="1"/>
  <c r="CZ275" i="18"/>
  <c r="DA275" i="18" s="1"/>
  <c r="N275" i="18"/>
  <c r="DB275" i="18" s="1"/>
  <c r="CZ273" i="18"/>
  <c r="DA273" i="18"/>
  <c r="N273" i="18" s="1"/>
  <c r="DB273" i="18" s="1"/>
  <c r="CZ24" i="18"/>
  <c r="DA24" i="18"/>
  <c r="N24" i="18" s="1"/>
  <c r="DB24" i="18" s="1"/>
  <c r="CZ100" i="18"/>
  <c r="DA100" i="18" s="1"/>
  <c r="N100" i="18" s="1"/>
  <c r="DB100" i="18" s="1"/>
  <c r="CZ96" i="18"/>
  <c r="DA96" i="18" s="1"/>
  <c r="N96" i="18" s="1"/>
  <c r="DB96" i="18" s="1"/>
  <c r="CZ92" i="18"/>
  <c r="DA92" i="18" s="1"/>
  <c r="N92" i="18" s="1"/>
  <c r="DB92" i="18" s="1"/>
  <c r="CZ88" i="18"/>
  <c r="DA88" i="18"/>
  <c r="N88" i="18" s="1"/>
  <c r="DB88" i="18" s="1"/>
  <c r="CZ84" i="18"/>
  <c r="DA84" i="18" s="1"/>
  <c r="N84" i="18" s="1"/>
  <c r="DB84" i="18" s="1"/>
  <c r="CZ316" i="18"/>
  <c r="DA316" i="18"/>
  <c r="N316" i="18" s="1"/>
  <c r="DB316" i="18" s="1"/>
  <c r="CZ317" i="18"/>
  <c r="DA317" i="18" s="1"/>
  <c r="N317" i="18" s="1"/>
  <c r="DB317" i="18" s="1"/>
  <c r="DA313" i="18"/>
  <c r="N313" i="18"/>
  <c r="DB313" i="18" s="1"/>
  <c r="DH16" i="21"/>
  <c r="DI16" i="21"/>
  <c r="DH20" i="21"/>
  <c r="DI20" i="21"/>
  <c r="DH22" i="21"/>
  <c r="DI22" i="21"/>
  <c r="DH28" i="21"/>
  <c r="DI28" i="21"/>
  <c r="DH32" i="21"/>
  <c r="DI32" i="21"/>
  <c r="DH46" i="21"/>
  <c r="DI46" i="21"/>
  <c r="DH56" i="21"/>
  <c r="DI56" i="21"/>
  <c r="DH58" i="21"/>
  <c r="DI58" i="21"/>
  <c r="DI66" i="21"/>
  <c r="DH66" i="21"/>
  <c r="DI68" i="21"/>
  <c r="DH68" i="21"/>
  <c r="DI70" i="21"/>
  <c r="DH70" i="21"/>
  <c r="DI76" i="21"/>
  <c r="DH76" i="21"/>
  <c r="DI78" i="21"/>
  <c r="DH78" i="21"/>
  <c r="DI80" i="21"/>
  <c r="DH80" i="21"/>
  <c r="DI82" i="21"/>
  <c r="DH82" i="21"/>
  <c r="DI86" i="21"/>
  <c r="DH86" i="21"/>
  <c r="DI88" i="21"/>
  <c r="DH88" i="21"/>
  <c r="DI90" i="21"/>
  <c r="DH90" i="21"/>
  <c r="DI94" i="21"/>
  <c r="DH94" i="21"/>
  <c r="DI96" i="21"/>
  <c r="DH96" i="21"/>
  <c r="DI98" i="21"/>
  <c r="DH98" i="21"/>
  <c r="DI102" i="21"/>
  <c r="DH102" i="21"/>
  <c r="DH104" i="21"/>
  <c r="DI104" i="21"/>
  <c r="DI170" i="21"/>
  <c r="DH170" i="21"/>
  <c r="DI172" i="21"/>
  <c r="DH172" i="21"/>
  <c r="DI180" i="21"/>
  <c r="DH180" i="21"/>
  <c r="DI242" i="21"/>
  <c r="DH242" i="21"/>
  <c r="DI244" i="21"/>
  <c r="DH244" i="21"/>
  <c r="DI246" i="21"/>
  <c r="DH246" i="21"/>
  <c r="DI248" i="21"/>
  <c r="DH248" i="21"/>
  <c r="DI304" i="21"/>
  <c r="DH304" i="21"/>
  <c r="DI306" i="21"/>
  <c r="DH306" i="21"/>
  <c r="DI308" i="21"/>
  <c r="DH308" i="21"/>
  <c r="DI314" i="21"/>
  <c r="DH314" i="21"/>
  <c r="DI318" i="21"/>
  <c r="DH318" i="21"/>
  <c r="DI322" i="21"/>
  <c r="DH322" i="21"/>
  <c r="DI326" i="21"/>
  <c r="DH326" i="21"/>
  <c r="DI328" i="21"/>
  <c r="DH328" i="21"/>
  <c r="DI330" i="21"/>
  <c r="DH330" i="21"/>
  <c r="DI332" i="21"/>
  <c r="DH332" i="21"/>
  <c r="DI334" i="21"/>
  <c r="DH334" i="21"/>
  <c r="DI336" i="21"/>
  <c r="DH336" i="21"/>
  <c r="DE342" i="21"/>
  <c r="DF342" i="21"/>
  <c r="DE349" i="21"/>
  <c r="DF349" i="21"/>
  <c r="DE351" i="21"/>
  <c r="DF351" i="21"/>
  <c r="DE353" i="21"/>
  <c r="DF353" i="21"/>
  <c r="DE355" i="21"/>
  <c r="DF355" i="21"/>
  <c r="DE357" i="21"/>
  <c r="DF357" i="21"/>
  <c r="DI359" i="21"/>
  <c r="DH359" i="21"/>
  <c r="DI361" i="21"/>
  <c r="DH361" i="21"/>
  <c r="DI363" i="21"/>
  <c r="DH363" i="21"/>
  <c r="DI365" i="21"/>
  <c r="DH365" i="21"/>
  <c r="DI367" i="21"/>
  <c r="DH367" i="21"/>
  <c r="DE379" i="21"/>
  <c r="DF379" i="21"/>
  <c r="DE381" i="21"/>
  <c r="DF381" i="21"/>
  <c r="DI384" i="21"/>
  <c r="DH384" i="21"/>
  <c r="DI386" i="21"/>
  <c r="DH386" i="21"/>
  <c r="DH390" i="21"/>
  <c r="DI390" i="21"/>
  <c r="DE394" i="21"/>
  <c r="DF394" i="21"/>
  <c r="DH396" i="21"/>
  <c r="DI396" i="21"/>
  <c r="DH398" i="21"/>
  <c r="DI398" i="21"/>
  <c r="DI67" i="21"/>
  <c r="DH67" i="21"/>
  <c r="DI69" i="21"/>
  <c r="DH69" i="21"/>
  <c r="DI79" i="21"/>
  <c r="DH79" i="21"/>
  <c r="DI83" i="21"/>
  <c r="DH83" i="21"/>
  <c r="DI91" i="21"/>
  <c r="DH91" i="21"/>
  <c r="DI99" i="21"/>
  <c r="DH99" i="21"/>
  <c r="DI103" i="21"/>
  <c r="DH103" i="21"/>
  <c r="DI161" i="21"/>
  <c r="DH161" i="21"/>
  <c r="DI163" i="21"/>
  <c r="DH163" i="21"/>
  <c r="DI169" i="21"/>
  <c r="DH169" i="21"/>
  <c r="DI171" i="21"/>
  <c r="DH171" i="21"/>
  <c r="DI179" i="21"/>
  <c r="DH179" i="21"/>
  <c r="DI241" i="21"/>
  <c r="DH241" i="21"/>
  <c r="DI249" i="21"/>
  <c r="DH249" i="21"/>
  <c r="CI287" i="21"/>
  <c r="CJ287" i="21" s="1"/>
  <c r="CI295" i="21"/>
  <c r="CJ295" i="21" s="1"/>
  <c r="CI301" i="21"/>
  <c r="CJ301" i="21" s="1"/>
  <c r="DI301" i="21" s="1"/>
  <c r="DI305" i="21"/>
  <c r="DH305" i="21"/>
  <c r="DI311" i="21"/>
  <c r="DH311" i="21"/>
  <c r="DI315" i="21"/>
  <c r="DH315" i="21"/>
  <c r="DI319" i="21"/>
  <c r="DH319" i="21"/>
  <c r="DI321" i="21"/>
  <c r="DH321" i="21"/>
  <c r="DI323" i="21"/>
  <c r="DH323" i="21"/>
  <c r="DI325" i="21"/>
  <c r="DH325" i="21"/>
  <c r="DI327" i="21"/>
  <c r="DH327" i="21"/>
  <c r="DI329" i="21"/>
  <c r="DH329" i="21"/>
  <c r="DI331" i="21"/>
  <c r="DH331" i="21"/>
  <c r="DI333" i="21"/>
  <c r="DH333" i="21"/>
  <c r="DI335" i="21"/>
  <c r="DH335" i="21"/>
  <c r="DH337" i="21"/>
  <c r="DI337" i="21"/>
  <c r="DE339" i="21"/>
  <c r="DF339" i="21"/>
  <c r="DE345" i="21"/>
  <c r="DF345" i="21"/>
  <c r="DE347" i="21"/>
  <c r="DF347" i="21"/>
  <c r="DI358" i="21"/>
  <c r="DH358" i="21"/>
  <c r="DI362" i="21"/>
  <c r="DH362" i="21"/>
  <c r="DI364" i="21"/>
  <c r="DH364" i="21"/>
  <c r="DI366" i="21"/>
  <c r="DH366" i="21"/>
  <c r="DE382" i="21"/>
  <c r="DF382" i="21"/>
  <c r="DI385" i="21"/>
  <c r="DH385" i="21"/>
  <c r="DI387" i="21"/>
  <c r="DH387" i="21"/>
  <c r="DE391" i="21"/>
  <c r="DF391" i="21"/>
  <c r="DE393" i="21"/>
  <c r="DF393" i="21"/>
  <c r="DE395" i="21"/>
  <c r="DF395" i="21"/>
  <c r="CH397" i="21"/>
  <c r="CI397" i="21"/>
  <c r="CJ397" i="21"/>
  <c r="CH399" i="21"/>
  <c r="CI399" i="21"/>
  <c r="CJ399" i="21" s="1"/>
  <c r="DI12" i="21"/>
  <c r="DH12" i="21"/>
  <c r="DI14" i="21"/>
  <c r="DH14" i="21"/>
  <c r="DH24" i="21"/>
  <c r="DI24" i="21"/>
  <c r="DI36" i="21"/>
  <c r="DH36" i="21"/>
  <c r="DH42" i="21"/>
  <c r="DI42" i="21"/>
  <c r="DH106" i="21"/>
  <c r="DI106" i="21"/>
  <c r="DH110" i="21"/>
  <c r="DI110" i="21"/>
  <c r="DH112" i="21"/>
  <c r="DI112" i="21"/>
  <c r="DH114" i="21"/>
  <c r="DI114" i="21"/>
  <c r="DH118" i="21"/>
  <c r="DI118" i="21"/>
  <c r="DH186" i="21"/>
  <c r="DI186" i="21"/>
  <c r="DH196" i="21"/>
  <c r="DI196" i="21"/>
  <c r="DH202" i="21"/>
  <c r="DI202" i="21"/>
  <c r="DH204" i="21"/>
  <c r="DI204" i="21"/>
  <c r="DH206" i="21"/>
  <c r="DI206" i="21"/>
  <c r="DH208" i="21"/>
  <c r="DI208" i="21"/>
  <c r="DH210" i="21"/>
  <c r="DI210" i="21"/>
  <c r="DH212" i="21"/>
  <c r="DI212" i="21"/>
  <c r="DH214" i="21"/>
  <c r="DI214" i="21"/>
  <c r="DH216" i="21"/>
  <c r="DI216" i="21"/>
  <c r="DH218" i="21"/>
  <c r="DI218" i="21"/>
  <c r="DH222" i="21"/>
  <c r="DI222" i="21"/>
  <c r="DH224" i="21"/>
  <c r="DI224" i="21"/>
  <c r="DH226" i="21"/>
  <c r="DI226" i="21"/>
  <c r="DH228" i="21"/>
  <c r="DI228" i="21"/>
  <c r="DH230" i="21"/>
  <c r="DI230" i="21"/>
  <c r="DH234" i="21"/>
  <c r="DI234" i="21"/>
  <c r="DH236" i="21"/>
  <c r="DI236" i="21"/>
  <c r="DH238" i="21"/>
  <c r="DI238" i="21"/>
  <c r="DH254" i="21"/>
  <c r="DI254" i="21"/>
  <c r="DH256" i="21"/>
  <c r="DI256" i="21"/>
  <c r="DH258" i="21"/>
  <c r="DI258" i="21"/>
  <c r="DH264" i="21"/>
  <c r="DI264" i="21"/>
  <c r="DH272" i="21"/>
  <c r="DI272" i="21"/>
  <c r="DH274" i="21"/>
  <c r="DI274" i="21"/>
  <c r="DH276" i="21"/>
  <c r="DI276" i="21"/>
  <c r="DF326" i="21"/>
  <c r="DE326" i="21"/>
  <c r="DF328" i="21"/>
  <c r="DE328" i="21"/>
  <c r="DF330" i="21"/>
  <c r="DE330" i="21"/>
  <c r="DF332" i="21"/>
  <c r="DE332" i="21"/>
  <c r="DF334" i="21"/>
  <c r="DE334" i="21"/>
  <c r="DF336" i="21"/>
  <c r="DE336" i="21"/>
  <c r="DH342" i="21"/>
  <c r="DI342" i="21"/>
  <c r="DH349" i="21"/>
  <c r="DI349" i="21"/>
  <c r="DH351" i="21"/>
  <c r="DI351" i="21"/>
  <c r="DH353" i="21"/>
  <c r="DI353" i="21"/>
  <c r="DH355" i="21"/>
  <c r="DI355" i="21"/>
  <c r="DH357" i="21"/>
  <c r="DI357" i="21"/>
  <c r="DF359" i="21"/>
  <c r="DE359" i="21"/>
  <c r="DF361" i="21"/>
  <c r="DE361" i="21"/>
  <c r="DF363" i="21"/>
  <c r="DE363" i="21"/>
  <c r="DF365" i="21"/>
  <c r="DE365" i="21"/>
  <c r="DF367" i="21"/>
  <c r="DE367" i="21"/>
  <c r="DH379" i="21"/>
  <c r="DI379" i="21"/>
  <c r="DH381" i="21"/>
  <c r="DI381" i="21"/>
  <c r="DF384" i="21"/>
  <c r="DE384" i="21"/>
  <c r="DF386" i="21"/>
  <c r="DE386" i="21"/>
  <c r="DE390" i="21"/>
  <c r="DF390" i="21"/>
  <c r="DH394" i="21"/>
  <c r="DI394" i="21"/>
  <c r="DE396" i="21"/>
  <c r="DF396" i="21"/>
  <c r="DE398" i="21"/>
  <c r="DF398" i="21"/>
  <c r="DH47" i="21"/>
  <c r="DI47" i="21"/>
  <c r="DH57" i="21"/>
  <c r="DI57" i="21"/>
  <c r="DH59" i="21"/>
  <c r="DI59" i="21"/>
  <c r="DH107" i="21"/>
  <c r="DI107" i="21"/>
  <c r="DH111" i="21"/>
  <c r="DI111" i="21"/>
  <c r="DH115" i="21"/>
  <c r="DI115" i="21"/>
  <c r="DH121" i="21"/>
  <c r="DI121" i="21"/>
  <c r="DH125" i="21"/>
  <c r="DI125" i="21"/>
  <c r="DH129" i="21"/>
  <c r="DI129" i="21"/>
  <c r="DH131" i="21"/>
  <c r="DI131" i="21"/>
  <c r="DH133" i="21"/>
  <c r="DI133" i="21"/>
  <c r="DH137" i="21"/>
  <c r="DI137" i="21"/>
  <c r="DH139" i="21"/>
  <c r="DI139" i="21"/>
  <c r="DH141" i="21"/>
  <c r="DI141" i="21"/>
  <c r="DH143" i="21"/>
  <c r="DI143" i="21"/>
  <c r="DH145" i="21"/>
  <c r="DI145" i="21"/>
  <c r="DH147" i="21"/>
  <c r="DI147" i="21"/>
  <c r="DH149" i="21"/>
  <c r="DI149" i="21"/>
  <c r="DH153" i="21"/>
  <c r="DI153" i="21"/>
  <c r="DH157" i="21"/>
  <c r="DI157" i="21"/>
  <c r="DH185" i="21"/>
  <c r="DI185" i="21"/>
  <c r="DH187" i="21"/>
  <c r="DI187" i="21"/>
  <c r="DH195" i="21"/>
  <c r="DI195" i="21"/>
  <c r="DH201" i="21"/>
  <c r="DI201" i="21"/>
  <c r="DH209" i="21"/>
  <c r="DI209" i="21"/>
  <c r="DH217" i="21"/>
  <c r="DI217" i="21"/>
  <c r="DH229" i="21"/>
  <c r="DI229" i="21"/>
  <c r="DH253" i="21"/>
  <c r="DI253" i="21"/>
  <c r="DH265" i="21"/>
  <c r="DI265" i="21"/>
  <c r="DH279" i="21"/>
  <c r="DI279" i="21"/>
  <c r="CI288" i="21"/>
  <c r="CJ288" i="21"/>
  <c r="CI290" i="21"/>
  <c r="CJ290" i="21"/>
  <c r="CI292" i="21"/>
  <c r="CJ292" i="21"/>
  <c r="DF325" i="21"/>
  <c r="DE325" i="21"/>
  <c r="DF327" i="21"/>
  <c r="DE327" i="21"/>
  <c r="DF329" i="21"/>
  <c r="DE329" i="21"/>
  <c r="DF331" i="21"/>
  <c r="DE331" i="21"/>
  <c r="DF333" i="21"/>
  <c r="DE333" i="21"/>
  <c r="DF335" i="21"/>
  <c r="DE335" i="21"/>
  <c r="DE337" i="21"/>
  <c r="DF337" i="21"/>
  <c r="DH339" i="21"/>
  <c r="DI339" i="21"/>
  <c r="DH345" i="21"/>
  <c r="DI345" i="21"/>
  <c r="DH347" i="21"/>
  <c r="DI347" i="21"/>
  <c r="CH348" i="21"/>
  <c r="CI348" i="21"/>
  <c r="CJ348" i="21"/>
  <c r="CH350" i="21"/>
  <c r="CI350" i="21"/>
  <c r="CJ350" i="21"/>
  <c r="CH352" i="21"/>
  <c r="CI352" i="21"/>
  <c r="CJ352" i="21"/>
  <c r="CH354" i="21"/>
  <c r="CI354" i="21"/>
  <c r="CJ354" i="21"/>
  <c r="CH356" i="21"/>
  <c r="CI356" i="21"/>
  <c r="CJ356" i="21" s="1"/>
  <c r="DI356" i="21" s="1"/>
  <c r="DF358" i="21"/>
  <c r="DE358" i="21"/>
  <c r="DF362" i="21"/>
  <c r="DE362" i="21"/>
  <c r="DF364" i="21"/>
  <c r="DE364" i="21"/>
  <c r="DF366" i="21"/>
  <c r="DE366" i="21"/>
  <c r="DH382" i="21"/>
  <c r="DI382" i="21"/>
  <c r="DF385" i="21"/>
  <c r="DE385" i="21"/>
  <c r="DF387" i="21"/>
  <c r="DE387" i="21"/>
  <c r="DH391" i="21"/>
  <c r="DI391" i="21"/>
  <c r="DH393" i="21"/>
  <c r="DI393" i="21"/>
  <c r="DH395" i="21"/>
  <c r="DI395" i="21"/>
  <c r="CI400" i="21"/>
  <c r="CJ400" i="21" s="1"/>
  <c r="DH400" i="21" s="1"/>
  <c r="CH400" i="21"/>
  <c r="CH395" i="18"/>
  <c r="CI395" i="18"/>
  <c r="CJ395" i="18"/>
  <c r="CH393" i="18"/>
  <c r="CI393" i="18"/>
  <c r="CJ393" i="18"/>
  <c r="DI393" i="18" s="1"/>
  <c r="CH396" i="18"/>
  <c r="CI396" i="18"/>
  <c r="CJ396" i="18"/>
  <c r="CH383" i="18"/>
  <c r="CI383" i="18"/>
  <c r="CJ383" i="18"/>
  <c r="CH371" i="18"/>
  <c r="CI371" i="18"/>
  <c r="CJ371" i="18" s="1"/>
  <c r="CI346" i="18"/>
  <c r="CJ346" i="18"/>
  <c r="CI342" i="18"/>
  <c r="CJ342" i="18"/>
  <c r="CZ353" i="18"/>
  <c r="DA353" i="18" s="1"/>
  <c r="N353" i="18"/>
  <c r="DB353" i="18" s="1"/>
  <c r="CI303" i="18"/>
  <c r="CJ303" i="18" s="1"/>
  <c r="DI303" i="18" s="1"/>
  <c r="CI299" i="18"/>
  <c r="CJ299" i="18"/>
  <c r="CI295" i="18"/>
  <c r="CJ295" i="18"/>
  <c r="CI262" i="18"/>
  <c r="CJ262" i="18"/>
  <c r="CI214" i="18"/>
  <c r="CJ214" i="18" s="1"/>
  <c r="DI214" i="18" s="1"/>
  <c r="CI210" i="18"/>
  <c r="CJ210" i="18" s="1"/>
  <c r="DI210" i="18" s="1"/>
  <c r="CI209" i="18"/>
  <c r="CJ209" i="18" s="1"/>
  <c r="CI206" i="18"/>
  <c r="CJ206" i="18" s="1"/>
  <c r="DI206" i="18" s="1"/>
  <c r="CI202" i="18"/>
  <c r="CJ202" i="18" s="1"/>
  <c r="DI202" i="18" s="1"/>
  <c r="CI201" i="18"/>
  <c r="CJ201" i="18" s="1"/>
  <c r="CI198" i="18"/>
  <c r="CJ198" i="18" s="1"/>
  <c r="DI198" i="18" s="1"/>
  <c r="CI197" i="18"/>
  <c r="CJ197" i="18" s="1"/>
  <c r="CI194" i="18"/>
  <c r="CJ194" i="18" s="1"/>
  <c r="DI194" i="18" s="1"/>
  <c r="CI193" i="18"/>
  <c r="CJ193" i="18" s="1"/>
  <c r="CI190" i="18"/>
  <c r="CJ190" i="18" s="1"/>
  <c r="DI190" i="18" s="1"/>
  <c r="CI186" i="18"/>
  <c r="CJ186" i="18" s="1"/>
  <c r="DI186" i="18" s="1"/>
  <c r="CI182" i="18"/>
  <c r="CJ182" i="18" s="1"/>
  <c r="DI182" i="18" s="1"/>
  <c r="CI181" i="18"/>
  <c r="CJ181" i="18" s="1"/>
  <c r="CI178" i="18"/>
  <c r="CJ178" i="18" s="1"/>
  <c r="DI178" i="18" s="1"/>
  <c r="CI174" i="18"/>
  <c r="CJ174" i="18" s="1"/>
  <c r="DI174" i="18" s="1"/>
  <c r="CI173" i="18"/>
  <c r="CJ173" i="18" s="1"/>
  <c r="CI170" i="18"/>
  <c r="CJ170" i="18" s="1"/>
  <c r="DI170" i="18" s="1"/>
  <c r="CI169" i="18"/>
  <c r="CJ169" i="18" s="1"/>
  <c r="CI166" i="18"/>
  <c r="CJ166" i="18" s="1"/>
  <c r="DI166" i="18" s="1"/>
  <c r="CI162" i="18"/>
  <c r="CJ162" i="18" s="1"/>
  <c r="DI162" i="18" s="1"/>
  <c r="CI125" i="18"/>
  <c r="CJ125" i="18" s="1"/>
  <c r="DI125" i="18" s="1"/>
  <c r="CI121" i="18"/>
  <c r="CJ121" i="18"/>
  <c r="CI119" i="18"/>
  <c r="CJ119" i="18" s="1"/>
  <c r="CI117" i="18"/>
  <c r="CJ117" i="18" s="1"/>
  <c r="DI117" i="18" s="1"/>
  <c r="CI115" i="18"/>
  <c r="CJ115" i="18"/>
  <c r="CI113" i="18"/>
  <c r="CJ113" i="18"/>
  <c r="CI109" i="18"/>
  <c r="CJ109" i="18" s="1"/>
  <c r="DI109" i="18" s="1"/>
  <c r="CI107" i="18"/>
  <c r="CJ107" i="18"/>
  <c r="CI105" i="18"/>
  <c r="CJ105" i="18"/>
  <c r="CI103" i="18"/>
  <c r="CJ103" i="18" s="1"/>
  <c r="CI101" i="18"/>
  <c r="CJ101" i="18" s="1"/>
  <c r="DI101" i="18" s="1"/>
  <c r="CI99" i="18"/>
  <c r="CJ99" i="18"/>
  <c r="CI97" i="18"/>
  <c r="CJ97" i="18"/>
  <c r="CI95" i="18"/>
  <c r="CJ95" i="18" s="1"/>
  <c r="CI93" i="18"/>
  <c r="CJ93" i="18" s="1"/>
  <c r="CI91" i="18"/>
  <c r="CJ91" i="18"/>
  <c r="CI89" i="18"/>
  <c r="CJ89" i="18"/>
  <c r="CI87" i="18"/>
  <c r="CJ87" i="18" s="1"/>
  <c r="CI85" i="18"/>
  <c r="CJ85" i="18" s="1"/>
  <c r="CI83" i="18"/>
  <c r="CJ83" i="18"/>
  <c r="CI81" i="18"/>
  <c r="CJ81" i="18"/>
  <c r="CI79" i="18"/>
  <c r="CJ79" i="18" s="1"/>
  <c r="CI77" i="18"/>
  <c r="CJ77" i="18" s="1"/>
  <c r="CI75" i="18"/>
  <c r="CJ75" i="18"/>
  <c r="CI73" i="18"/>
  <c r="CJ73" i="18"/>
  <c r="CI71" i="18"/>
  <c r="CJ71" i="18" s="1"/>
  <c r="CI67" i="18"/>
  <c r="CJ67" i="18"/>
  <c r="CI51" i="18"/>
  <c r="CJ51" i="18"/>
  <c r="CI35" i="18"/>
  <c r="CJ35" i="18"/>
  <c r="CI29" i="18"/>
  <c r="CJ29" i="18" s="1"/>
  <c r="CI21" i="18"/>
  <c r="CJ21" i="18" s="1"/>
  <c r="CI15" i="18"/>
  <c r="CJ15" i="18" s="1"/>
  <c r="CI11" i="18"/>
  <c r="CJ11" i="18"/>
  <c r="CI9" i="18"/>
  <c r="CJ9" i="18"/>
  <c r="CY8" i="18"/>
  <c r="CZ8" i="18"/>
  <c r="DA8" i="18" s="1"/>
  <c r="N8" i="18" s="1"/>
  <c r="DB8" i="18" s="1"/>
  <c r="CH394" i="18"/>
  <c r="CI394" i="18"/>
  <c r="CJ394" i="18" s="1"/>
  <c r="DH394" i="18" s="1"/>
  <c r="CH392" i="18"/>
  <c r="CI392" i="18"/>
  <c r="CJ392" i="18" s="1"/>
  <c r="DH392" i="18" s="1"/>
  <c r="CH391" i="18"/>
  <c r="CI391" i="18"/>
  <c r="CJ391" i="18" s="1"/>
  <c r="CH389" i="18"/>
  <c r="CH386" i="18"/>
  <c r="CI386" i="18"/>
  <c r="CJ386" i="18"/>
  <c r="DH386" i="18" s="1"/>
  <c r="CI381" i="18"/>
  <c r="CJ381" i="18"/>
  <c r="CH381" i="18"/>
  <c r="CH369" i="18"/>
  <c r="CI369" i="18"/>
  <c r="CJ369" i="18" s="1"/>
  <c r="CI338" i="18"/>
  <c r="CJ338" i="18"/>
  <c r="CI334" i="18"/>
  <c r="CJ334" i="18" s="1"/>
  <c r="DI334" i="18" s="1"/>
  <c r="CI330" i="18"/>
  <c r="CJ330" i="18" s="1"/>
  <c r="CI326" i="18"/>
  <c r="CJ326" i="18"/>
  <c r="CI322" i="18"/>
  <c r="CJ322" i="18"/>
  <c r="CI318" i="18"/>
  <c r="CJ318" i="18" s="1"/>
  <c r="DI318" i="18" s="1"/>
  <c r="CI314" i="18"/>
  <c r="CJ314" i="18" s="1"/>
  <c r="CI301" i="18"/>
  <c r="CJ301" i="18"/>
  <c r="CI297" i="18"/>
  <c r="CJ297" i="18" s="1"/>
  <c r="CI270" i="18"/>
  <c r="CJ270" i="18"/>
  <c r="CI266" i="18"/>
  <c r="CJ266" i="18" s="1"/>
  <c r="DH266" i="18" s="1"/>
  <c r="CG398" i="18"/>
  <c r="L398" i="18" s="1"/>
  <c r="CY393" i="18"/>
  <c r="CZ393" i="18"/>
  <c r="DA393" i="18" s="1"/>
  <c r="N393" i="18" s="1"/>
  <c r="DB393" i="18" s="1"/>
  <c r="DB392" i="18"/>
  <c r="CY388" i="18"/>
  <c r="CZ388" i="18" s="1"/>
  <c r="DA388" i="18" s="1"/>
  <c r="N388" i="18" s="1"/>
  <c r="DB388" i="18" s="1"/>
  <c r="CY387" i="18"/>
  <c r="CZ387" i="18"/>
  <c r="DA387" i="18" s="1"/>
  <c r="N387" i="18" s="1"/>
  <c r="DB387" i="18" s="1"/>
  <c r="CH397" i="18"/>
  <c r="CI397" i="18"/>
  <c r="CJ397" i="18" s="1"/>
  <c r="CY396" i="18"/>
  <c r="CI384" i="18"/>
  <c r="CJ384" i="18" s="1"/>
  <c r="DI384" i="18" s="1"/>
  <c r="CI382" i="18"/>
  <c r="CJ382" i="18"/>
  <c r="CH382" i="18"/>
  <c r="CI380" i="18"/>
  <c r="CJ380" i="18"/>
  <c r="CH380" i="18"/>
  <c r="CG378" i="18"/>
  <c r="L378" i="18" s="1"/>
  <c r="CH378" i="18" s="1"/>
  <c r="CY377" i="18"/>
  <c r="CG376" i="18"/>
  <c r="L376" i="18"/>
  <c r="CY375" i="18"/>
  <c r="CZ375" i="18"/>
  <c r="DA375" i="18"/>
  <c r="N375" i="18" s="1"/>
  <c r="DB375" i="18" s="1"/>
  <c r="CY373" i="18"/>
  <c r="CG372" i="18"/>
  <c r="L372" i="18"/>
  <c r="CG370" i="18"/>
  <c r="L370" i="18"/>
  <c r="DA369" i="18"/>
  <c r="N369" i="18" s="1"/>
  <c r="DB369" i="18" s="1"/>
  <c r="CG367" i="18"/>
  <c r="L367" i="18"/>
  <c r="CG366" i="18"/>
  <c r="L366" i="18"/>
  <c r="CG365" i="18"/>
  <c r="L365" i="18"/>
  <c r="CG364" i="18"/>
  <c r="L364" i="18" s="1"/>
  <c r="CH364" i="18" s="1"/>
  <c r="CG363" i="18"/>
  <c r="L363" i="18"/>
  <c r="CG362" i="18"/>
  <c r="L362" i="18"/>
  <c r="CH362" i="18" s="1"/>
  <c r="CG361" i="18"/>
  <c r="L361" i="18"/>
  <c r="CG359" i="18"/>
  <c r="L359" i="18"/>
  <c r="CG358" i="18"/>
  <c r="L358" i="18"/>
  <c r="CI358" i="18" s="1"/>
  <c r="CI349" i="18"/>
  <c r="CJ349" i="18"/>
  <c r="CI345" i="18"/>
  <c r="CJ345" i="18"/>
  <c r="CI341" i="18"/>
  <c r="CJ341" i="18"/>
  <c r="CI333" i="18"/>
  <c r="CJ333" i="18"/>
  <c r="CI329" i="18"/>
  <c r="CJ329" i="18"/>
  <c r="CI325" i="18"/>
  <c r="CJ325" i="18"/>
  <c r="CI317" i="18"/>
  <c r="CJ317" i="18"/>
  <c r="CI313" i="18"/>
  <c r="CJ313" i="18"/>
  <c r="CI311" i="18"/>
  <c r="CJ311" i="18"/>
  <c r="DH311" i="18" s="1"/>
  <c r="CI310" i="18"/>
  <c r="CJ310" i="18"/>
  <c r="CI308" i="18"/>
  <c r="CJ308" i="18" s="1"/>
  <c r="CI304" i="18"/>
  <c r="CJ304" i="18"/>
  <c r="DH304" i="18" s="1"/>
  <c r="CI302" i="18"/>
  <c r="CJ302" i="18"/>
  <c r="CI300" i="18"/>
  <c r="CJ300" i="18" s="1"/>
  <c r="CI298" i="18"/>
  <c r="CJ298" i="18"/>
  <c r="DH298" i="18" s="1"/>
  <c r="CI296" i="18"/>
  <c r="CJ296" i="18"/>
  <c r="DI296" i="18" s="1"/>
  <c r="CI290" i="18"/>
  <c r="CJ290" i="18"/>
  <c r="DI290" i="18" s="1"/>
  <c r="CI286" i="18"/>
  <c r="CJ286" i="18"/>
  <c r="CI282" i="18"/>
  <c r="CJ282" i="18"/>
  <c r="DH282" i="18" s="1"/>
  <c r="CI278" i="18"/>
  <c r="CJ278" i="18"/>
  <c r="CI274" i="18"/>
  <c r="CJ274" i="18"/>
  <c r="CZ272" i="18"/>
  <c r="DA272" i="18"/>
  <c r="N272" i="18" s="1"/>
  <c r="DB272" i="18" s="1"/>
  <c r="CZ259" i="18"/>
  <c r="DA259" i="18" s="1"/>
  <c r="N259" i="18" s="1"/>
  <c r="DB259" i="18" s="1"/>
  <c r="CY214" i="18"/>
  <c r="CZ214" i="18" s="1"/>
  <c r="DA214" i="18" s="1"/>
  <c r="N214" i="18" s="1"/>
  <c r="DB214" i="18" s="1"/>
  <c r="CY213" i="18"/>
  <c r="CZ213" i="18" s="1"/>
  <c r="DA213" i="18" s="1"/>
  <c r="N213" i="18" s="1"/>
  <c r="DB213" i="18" s="1"/>
  <c r="CY212" i="18"/>
  <c r="CZ212" i="18" s="1"/>
  <c r="DA212" i="18" s="1"/>
  <c r="N212" i="18" s="1"/>
  <c r="DB212" i="18" s="1"/>
  <c r="CY211" i="18"/>
  <c r="CZ211" i="18"/>
  <c r="DA211" i="18" s="1"/>
  <c r="N211" i="18" s="1"/>
  <c r="DB211" i="18" s="1"/>
  <c r="CY209" i="18"/>
  <c r="CZ209" i="18"/>
  <c r="DA209" i="18" s="1"/>
  <c r="N209" i="18" s="1"/>
  <c r="DB209" i="18" s="1"/>
  <c r="CY208" i="18"/>
  <c r="CZ208" i="18"/>
  <c r="DA208" i="18"/>
  <c r="N208" i="18" s="1"/>
  <c r="DB208" i="18" s="1"/>
  <c r="CY207" i="18"/>
  <c r="CZ207" i="18"/>
  <c r="DA207" i="18"/>
  <c r="N207" i="18" s="1"/>
  <c r="DB207" i="18" s="1"/>
  <c r="CY206" i="18"/>
  <c r="CZ206" i="18" s="1"/>
  <c r="DA206" i="18" s="1"/>
  <c r="N206" i="18" s="1"/>
  <c r="DB206" i="18" s="1"/>
  <c r="CY205" i="18"/>
  <c r="CZ205" i="18" s="1"/>
  <c r="DA205" i="18" s="1"/>
  <c r="N205" i="18" s="1"/>
  <c r="DB205" i="18" s="1"/>
  <c r="CY204" i="18"/>
  <c r="CZ204" i="18" s="1"/>
  <c r="DA204" i="18" s="1"/>
  <c r="N204" i="18" s="1"/>
  <c r="DB204" i="18" s="1"/>
  <c r="CY203" i="18"/>
  <c r="CZ203" i="18"/>
  <c r="DA203" i="18" s="1"/>
  <c r="N203" i="18" s="1"/>
  <c r="DB203" i="18" s="1"/>
  <c r="CY201" i="18"/>
  <c r="CZ201" i="18"/>
  <c r="DA201" i="18" s="1"/>
  <c r="N201" i="18" s="1"/>
  <c r="DB201" i="18" s="1"/>
  <c r="CY200" i="18"/>
  <c r="CZ200" i="18"/>
  <c r="DA200" i="18"/>
  <c r="N200" i="18" s="1"/>
  <c r="DB200" i="18" s="1"/>
  <c r="CY199" i="18"/>
  <c r="CZ199" i="18"/>
  <c r="DA199" i="18"/>
  <c r="N199" i="18" s="1"/>
  <c r="DB199" i="18" s="1"/>
  <c r="CY198" i="18"/>
  <c r="CZ198" i="18" s="1"/>
  <c r="DA198" i="18" s="1"/>
  <c r="N198" i="18" s="1"/>
  <c r="DB198" i="18" s="1"/>
  <c r="CY197" i="18"/>
  <c r="CZ197" i="18" s="1"/>
  <c r="DA197" i="18" s="1"/>
  <c r="N197" i="18" s="1"/>
  <c r="DB197" i="18" s="1"/>
  <c r="CY196" i="18"/>
  <c r="CZ196" i="18" s="1"/>
  <c r="DA196" i="18" s="1"/>
  <c r="N196" i="18" s="1"/>
  <c r="DB196" i="18" s="1"/>
  <c r="CY195" i="18"/>
  <c r="CZ195" i="18"/>
  <c r="DA195" i="18" s="1"/>
  <c r="N195" i="18" s="1"/>
  <c r="DB195" i="18" s="1"/>
  <c r="CY193" i="18"/>
  <c r="CZ193" i="18"/>
  <c r="DA193" i="18" s="1"/>
  <c r="N193" i="18" s="1"/>
  <c r="DB193" i="18" s="1"/>
  <c r="CY192" i="18"/>
  <c r="CZ192" i="18"/>
  <c r="DA192" i="18"/>
  <c r="N192" i="18" s="1"/>
  <c r="DB192" i="18" s="1"/>
  <c r="CY191" i="18"/>
  <c r="CZ191" i="18"/>
  <c r="DA191" i="18"/>
  <c r="N191" i="18" s="1"/>
  <c r="DB191" i="18" s="1"/>
  <c r="CY190" i="18"/>
  <c r="CZ190" i="18" s="1"/>
  <c r="DA190" i="18" s="1"/>
  <c r="N190" i="18" s="1"/>
  <c r="DB190" i="18" s="1"/>
  <c r="CY189" i="18"/>
  <c r="CZ189" i="18" s="1"/>
  <c r="DA189" i="18" s="1"/>
  <c r="N189" i="18" s="1"/>
  <c r="DB189" i="18" s="1"/>
  <c r="CY188" i="18"/>
  <c r="CZ188" i="18" s="1"/>
  <c r="DA188" i="18" s="1"/>
  <c r="N188" i="18" s="1"/>
  <c r="DB188" i="18" s="1"/>
  <c r="CY187" i="18"/>
  <c r="CZ187" i="18"/>
  <c r="DA187" i="18" s="1"/>
  <c r="N187" i="18" s="1"/>
  <c r="DB187" i="18" s="1"/>
  <c r="CY185" i="18"/>
  <c r="CZ185" i="18"/>
  <c r="DA185" i="18" s="1"/>
  <c r="N185" i="18" s="1"/>
  <c r="DB185" i="18" s="1"/>
  <c r="CY184" i="18"/>
  <c r="CZ184" i="18"/>
  <c r="DA184" i="18"/>
  <c r="N184" i="18" s="1"/>
  <c r="DB184" i="18" s="1"/>
  <c r="CY183" i="18"/>
  <c r="CZ183" i="18"/>
  <c r="DA183" i="18"/>
  <c r="N183" i="18" s="1"/>
  <c r="DB183" i="18" s="1"/>
  <c r="CY182" i="18"/>
  <c r="CZ182" i="18" s="1"/>
  <c r="DA182" i="18" s="1"/>
  <c r="N182" i="18" s="1"/>
  <c r="DB182" i="18" s="1"/>
  <c r="CY181" i="18"/>
  <c r="CZ181" i="18" s="1"/>
  <c r="DA181" i="18" s="1"/>
  <c r="N181" i="18" s="1"/>
  <c r="DB181" i="18" s="1"/>
  <c r="CY180" i="18"/>
  <c r="CZ180" i="18" s="1"/>
  <c r="DA180" i="18" s="1"/>
  <c r="N180" i="18" s="1"/>
  <c r="DB180" i="18" s="1"/>
  <c r="CY179" i="18"/>
  <c r="CZ179" i="18"/>
  <c r="DA179" i="18" s="1"/>
  <c r="N179" i="18" s="1"/>
  <c r="DB179" i="18" s="1"/>
  <c r="CY177" i="18"/>
  <c r="CZ177" i="18"/>
  <c r="DA177" i="18" s="1"/>
  <c r="N177" i="18" s="1"/>
  <c r="DB177" i="18" s="1"/>
  <c r="CY176" i="18"/>
  <c r="CZ176" i="18"/>
  <c r="DA176" i="18"/>
  <c r="N176" i="18" s="1"/>
  <c r="DB176" i="18" s="1"/>
  <c r="CY175" i="18"/>
  <c r="CZ175" i="18"/>
  <c r="DA175" i="18"/>
  <c r="N175" i="18" s="1"/>
  <c r="DB175" i="18" s="1"/>
  <c r="CY174" i="18"/>
  <c r="CZ174" i="18" s="1"/>
  <c r="DA174" i="18" s="1"/>
  <c r="N174" i="18" s="1"/>
  <c r="DB174" i="18" s="1"/>
  <c r="CY173" i="18"/>
  <c r="CZ173" i="18" s="1"/>
  <c r="DA173" i="18" s="1"/>
  <c r="N173" i="18" s="1"/>
  <c r="DB173" i="18" s="1"/>
  <c r="CY172" i="18"/>
  <c r="CZ172" i="18" s="1"/>
  <c r="DA172" i="18" s="1"/>
  <c r="N172" i="18" s="1"/>
  <c r="DB172" i="18" s="1"/>
  <c r="CY171" i="18"/>
  <c r="CZ171" i="18"/>
  <c r="DA171" i="18" s="1"/>
  <c r="N171" i="18" s="1"/>
  <c r="DB171" i="18" s="1"/>
  <c r="CY169" i="18"/>
  <c r="CZ169" i="18"/>
  <c r="DA169" i="18" s="1"/>
  <c r="N169" i="18" s="1"/>
  <c r="DB169" i="18" s="1"/>
  <c r="CY168" i="18"/>
  <c r="CZ168" i="18"/>
  <c r="DA168" i="18"/>
  <c r="N168" i="18" s="1"/>
  <c r="DB168" i="18" s="1"/>
  <c r="CY167" i="18"/>
  <c r="CZ167" i="18"/>
  <c r="DA167" i="18"/>
  <c r="N167" i="18" s="1"/>
  <c r="DB167" i="18" s="1"/>
  <c r="CY166" i="18"/>
  <c r="CZ166" i="18" s="1"/>
  <c r="DA166" i="18" s="1"/>
  <c r="N166" i="18" s="1"/>
  <c r="DB166" i="18" s="1"/>
  <c r="CY165" i="18"/>
  <c r="CZ165" i="18" s="1"/>
  <c r="DA165" i="18" s="1"/>
  <c r="N165" i="18" s="1"/>
  <c r="DB165" i="18" s="1"/>
  <c r="CY164" i="18"/>
  <c r="CZ164" i="18" s="1"/>
  <c r="DA164" i="18" s="1"/>
  <c r="N164" i="18" s="1"/>
  <c r="DB164" i="18" s="1"/>
  <c r="CY163" i="18"/>
  <c r="CZ163" i="18"/>
  <c r="DA163" i="18" s="1"/>
  <c r="N163" i="18" s="1"/>
  <c r="DB163" i="18" s="1"/>
  <c r="CZ125" i="18"/>
  <c r="DA125" i="18" s="1"/>
  <c r="N125" i="18" s="1"/>
  <c r="DB125" i="18" s="1"/>
  <c r="CY123" i="18"/>
  <c r="CZ123" i="18"/>
  <c r="DB123" i="18"/>
  <c r="CY121" i="18"/>
  <c r="CZ121" i="18"/>
  <c r="DA121" i="18"/>
  <c r="N121" i="18" s="1"/>
  <c r="DB121" i="18" s="1"/>
  <c r="CY119" i="18"/>
  <c r="CZ119" i="18" s="1"/>
  <c r="DA119" i="18"/>
  <c r="N119" i="18" s="1"/>
  <c r="DB119" i="18" s="1"/>
  <c r="CY117" i="18"/>
  <c r="CZ117" i="18" s="1"/>
  <c r="DA117" i="18" s="1"/>
  <c r="N117" i="18" s="1"/>
  <c r="DB117" i="18" s="1"/>
  <c r="CY115" i="18"/>
  <c r="CZ115" i="18" s="1"/>
  <c r="DA115" i="18" s="1"/>
  <c r="N115" i="18" s="1"/>
  <c r="DB115" i="18" s="1"/>
  <c r="CY113" i="18"/>
  <c r="CZ113" i="18"/>
  <c r="DA113" i="18" s="1"/>
  <c r="N113" i="18" s="1"/>
  <c r="DB113" i="18" s="1"/>
  <c r="CY111" i="18"/>
  <c r="CZ111" i="18"/>
  <c r="DA111" i="18" s="1"/>
  <c r="N111" i="18" s="1"/>
  <c r="DB111" i="18" s="1"/>
  <c r="CY109" i="18"/>
  <c r="CZ109" i="18"/>
  <c r="DA109" i="18" s="1"/>
  <c r="N109" i="18" s="1"/>
  <c r="DB109" i="18" s="1"/>
  <c r="CY107" i="18"/>
  <c r="CZ107" i="18"/>
  <c r="DA107" i="18"/>
  <c r="N107" i="18" s="1"/>
  <c r="DB107" i="18" s="1"/>
  <c r="CY105" i="18"/>
  <c r="CZ105" i="18"/>
  <c r="DA105" i="18"/>
  <c r="N105" i="18" s="1"/>
  <c r="DB105" i="18" s="1"/>
  <c r="DA103" i="18"/>
  <c r="N103" i="18" s="1"/>
  <c r="DB103" i="18" s="1"/>
  <c r="CY101" i="18"/>
  <c r="CZ101" i="18" s="1"/>
  <c r="DA101" i="18" s="1"/>
  <c r="N101" i="18" s="1"/>
  <c r="DB101" i="18" s="1"/>
  <c r="CI100" i="18"/>
  <c r="CJ100" i="18" s="1"/>
  <c r="DI100" i="18" s="1"/>
  <c r="CI96" i="18"/>
  <c r="CJ96" i="18"/>
  <c r="CI92" i="18"/>
  <c r="CJ92" i="18" s="1"/>
  <c r="DI92" i="18" s="1"/>
  <c r="CI84" i="18"/>
  <c r="CJ84" i="18" s="1"/>
  <c r="DI84" i="18" s="1"/>
  <c r="CI80" i="18"/>
  <c r="CJ80" i="18"/>
  <c r="CI76" i="18"/>
  <c r="CJ76" i="18" s="1"/>
  <c r="DI76" i="18" s="1"/>
  <c r="CI72" i="18"/>
  <c r="CJ72" i="18"/>
  <c r="CI68" i="18"/>
  <c r="CJ68" i="18" s="1"/>
  <c r="DI68" i="18" s="1"/>
  <c r="CI64" i="18"/>
  <c r="CJ64" i="18"/>
  <c r="CI60" i="18"/>
  <c r="CJ60" i="18" s="1"/>
  <c r="DI60" i="18" s="1"/>
  <c r="CI52" i="18"/>
  <c r="CJ52" i="18" s="1"/>
  <c r="DI52" i="18" s="1"/>
  <c r="CI40" i="18"/>
  <c r="CJ40" i="18"/>
  <c r="CI24" i="18"/>
  <c r="CJ24" i="18"/>
  <c r="CI20" i="18"/>
  <c r="CJ20" i="18" s="1"/>
  <c r="DI20" i="18" s="1"/>
  <c r="CI18" i="18"/>
  <c r="CJ18" i="18"/>
  <c r="CI16" i="18"/>
  <c r="CJ16" i="18"/>
  <c r="CI14" i="18"/>
  <c r="CJ14" i="18" s="1"/>
  <c r="DH14" i="18" s="1"/>
  <c r="CZ77" i="18"/>
  <c r="DA77" i="18"/>
  <c r="N77" i="18" s="1"/>
  <c r="DB77" i="18" s="1"/>
  <c r="CZ75" i="18"/>
  <c r="DA75" i="18"/>
  <c r="N75" i="18" s="1"/>
  <c r="DB75" i="18" s="1"/>
  <c r="CZ74" i="18"/>
  <c r="DA74" i="18"/>
  <c r="N74" i="18"/>
  <c r="DB74" i="18" s="1"/>
  <c r="CZ73" i="18"/>
  <c r="DA73" i="18"/>
  <c r="N73" i="18" s="1"/>
  <c r="DB73" i="18"/>
  <c r="CZ72" i="18"/>
  <c r="DA72" i="18"/>
  <c r="N72" i="18"/>
  <c r="DB72" i="18" s="1"/>
  <c r="CZ71" i="18"/>
  <c r="DA71" i="18"/>
  <c r="N71" i="18" s="1"/>
  <c r="DB71" i="18"/>
  <c r="CZ70" i="18"/>
  <c r="DA70" i="18"/>
  <c r="N70" i="18"/>
  <c r="DB70" i="18" s="1"/>
  <c r="CZ69" i="18"/>
  <c r="DA69" i="18"/>
  <c r="N69" i="18" s="1"/>
  <c r="DB69" i="18" s="1"/>
  <c r="CZ68" i="18"/>
  <c r="DA68" i="18"/>
  <c r="N68" i="18"/>
  <c r="DB68" i="18" s="1"/>
  <c r="CZ67" i="18"/>
  <c r="DA67" i="18"/>
  <c r="N67" i="18" s="1"/>
  <c r="DB67" i="18" s="1"/>
  <c r="CZ65" i="18"/>
  <c r="DA65" i="18"/>
  <c r="N65" i="18" s="1"/>
  <c r="DB65" i="18"/>
  <c r="CZ64" i="18"/>
  <c r="DA64" i="18"/>
  <c r="N64" i="18"/>
  <c r="DB64" i="18" s="1"/>
  <c r="CZ63" i="18"/>
  <c r="DA63" i="18"/>
  <c r="N63" i="18" s="1"/>
  <c r="DB63" i="18"/>
  <c r="CZ62" i="18"/>
  <c r="DA62" i="18"/>
  <c r="N62" i="18"/>
  <c r="DB62" i="18" s="1"/>
  <c r="CZ61" i="18"/>
  <c r="DA61" i="18"/>
  <c r="N61" i="18" s="1"/>
  <c r="DB61" i="18"/>
  <c r="CZ60" i="18"/>
  <c r="DA60" i="18"/>
  <c r="N60" i="18"/>
  <c r="DB60" i="18" s="1"/>
  <c r="DA59" i="18"/>
  <c r="N59" i="18" s="1"/>
  <c r="DB59" i="18"/>
  <c r="CZ58" i="18"/>
  <c r="DA58" i="18"/>
  <c r="N58" i="18"/>
  <c r="DB58" i="18" s="1"/>
  <c r="CZ57" i="18"/>
  <c r="DA57" i="18"/>
  <c r="N57" i="18" s="1"/>
  <c r="DB57" i="18" s="1"/>
  <c r="CZ56" i="18"/>
  <c r="DA56" i="18"/>
  <c r="N56" i="18"/>
  <c r="DB56" i="18" s="1"/>
  <c r="CZ55" i="18"/>
  <c r="DA55" i="18"/>
  <c r="N55" i="18" s="1"/>
  <c r="DB55" i="18" s="1"/>
  <c r="CZ54" i="18"/>
  <c r="DA54" i="18"/>
  <c r="N54" i="18"/>
  <c r="DB54" i="18" s="1"/>
  <c r="CZ53" i="18"/>
  <c r="DA53" i="18"/>
  <c r="N53" i="18" s="1"/>
  <c r="DB53" i="18"/>
  <c r="CZ52" i="18"/>
  <c r="DA52" i="18"/>
  <c r="N52" i="18"/>
  <c r="DB52" i="18" s="1"/>
  <c r="CZ51" i="18"/>
  <c r="DA51" i="18"/>
  <c r="N51" i="18" s="1"/>
  <c r="DB51" i="18"/>
  <c r="CZ50" i="18"/>
  <c r="DA50" i="18"/>
  <c r="N50" i="18"/>
  <c r="DB50" i="18" s="1"/>
  <c r="CZ49" i="18"/>
  <c r="DA49" i="18"/>
  <c r="N49" i="18" s="1"/>
  <c r="DB49" i="18" s="1"/>
  <c r="CZ48" i="18"/>
  <c r="DA48" i="18"/>
  <c r="N48" i="18"/>
  <c r="DB48" i="18" s="1"/>
  <c r="CZ47" i="18"/>
  <c r="DA47" i="18"/>
  <c r="N47" i="18" s="1"/>
  <c r="DB47" i="18" s="1"/>
  <c r="CZ46" i="18"/>
  <c r="DA46" i="18"/>
  <c r="N46" i="18"/>
  <c r="DB46" i="18" s="1"/>
  <c r="CZ45" i="18"/>
  <c r="DA45" i="18"/>
  <c r="N45" i="18" s="1"/>
  <c r="DB45" i="18"/>
  <c r="CZ44" i="18"/>
  <c r="DA44" i="18"/>
  <c r="N44" i="18"/>
  <c r="DB44" i="18" s="1"/>
  <c r="CZ43" i="18"/>
  <c r="DA43" i="18"/>
  <c r="N43" i="18" s="1"/>
  <c r="DB43" i="18"/>
  <c r="CZ42" i="18"/>
  <c r="DA42" i="18"/>
  <c r="N42" i="18"/>
  <c r="DB42" i="18" s="1"/>
  <c r="CZ41" i="18"/>
  <c r="DA41" i="18"/>
  <c r="N41" i="18" s="1"/>
  <c r="DB41" i="18" s="1"/>
  <c r="CZ40" i="18"/>
  <c r="DA40" i="18"/>
  <c r="N40" i="18"/>
  <c r="DB40" i="18" s="1"/>
  <c r="CZ39" i="18"/>
  <c r="DA39" i="18"/>
  <c r="N39" i="18" s="1"/>
  <c r="DB39" i="18" s="1"/>
  <c r="CZ38" i="18"/>
  <c r="DA38" i="18"/>
  <c r="N38" i="18"/>
  <c r="DB38" i="18" s="1"/>
  <c r="CZ37" i="18"/>
  <c r="DA37" i="18"/>
  <c r="N37" i="18" s="1"/>
  <c r="DB37" i="18"/>
  <c r="CZ36" i="18"/>
  <c r="DA36" i="18"/>
  <c r="N36" i="18"/>
  <c r="DB36" i="18" s="1"/>
  <c r="CZ35" i="18"/>
  <c r="DA35" i="18"/>
  <c r="N35" i="18" s="1"/>
  <c r="DB35" i="18"/>
  <c r="CZ34" i="18"/>
  <c r="DA34" i="18"/>
  <c r="N34" i="18"/>
  <c r="DB34" i="18" s="1"/>
  <c r="CZ33" i="18"/>
  <c r="DA33" i="18"/>
  <c r="N33" i="18" s="1"/>
  <c r="DB33" i="18" s="1"/>
  <c r="CZ32" i="18"/>
  <c r="DA32" i="18"/>
  <c r="N32" i="18"/>
  <c r="DB32" i="18" s="1"/>
  <c r="CZ31" i="18"/>
  <c r="DA31" i="18"/>
  <c r="N31" i="18" s="1"/>
  <c r="DB31" i="18" s="1"/>
  <c r="CZ30" i="18"/>
  <c r="DA30" i="18"/>
  <c r="N30" i="18"/>
  <c r="DB30" i="18" s="1"/>
  <c r="CZ29" i="18"/>
  <c r="DA29" i="18"/>
  <c r="N29" i="18" s="1"/>
  <c r="DB29" i="18"/>
  <c r="CZ28" i="18"/>
  <c r="DA28" i="18"/>
  <c r="N28" i="18"/>
  <c r="DB28" i="18" s="1"/>
  <c r="CZ27" i="18"/>
  <c r="DA27" i="18"/>
  <c r="N27" i="18" s="1"/>
  <c r="DB27" i="18"/>
  <c r="CZ26" i="18"/>
  <c r="DA26" i="18"/>
  <c r="N26" i="18"/>
  <c r="DB26" i="18" s="1"/>
  <c r="CZ25" i="18"/>
  <c r="DA25" i="18"/>
  <c r="N25" i="18" s="1"/>
  <c r="DB25" i="18" s="1"/>
  <c r="T4" i="12"/>
  <c r="E4" i="12"/>
  <c r="L4" i="11"/>
  <c r="D4" i="11"/>
  <c r="DH356" i="21"/>
  <c r="DH352" i="21"/>
  <c r="DI352" i="21"/>
  <c r="DH348" i="21"/>
  <c r="DI348" i="21"/>
  <c r="DH292" i="21"/>
  <c r="DI292" i="21"/>
  <c r="DH288" i="21"/>
  <c r="DI288" i="21"/>
  <c r="DI400" i="21"/>
  <c r="DE356" i="21"/>
  <c r="DF356" i="21"/>
  <c r="DE354" i="21"/>
  <c r="DF354" i="21"/>
  <c r="DE352" i="21"/>
  <c r="DF352" i="21"/>
  <c r="DE350" i="21"/>
  <c r="DF350" i="21"/>
  <c r="DE348" i="21"/>
  <c r="DF348" i="21"/>
  <c r="DH397" i="21"/>
  <c r="DI397" i="21"/>
  <c r="DH301" i="21"/>
  <c r="CI8" i="21"/>
  <c r="DF400" i="21"/>
  <c r="DE400" i="21"/>
  <c r="DH354" i="21"/>
  <c r="DI354" i="21"/>
  <c r="DE399" i="21"/>
  <c r="DF399" i="21"/>
  <c r="DE397" i="21"/>
  <c r="DF397" i="21"/>
  <c r="DF16" i="18"/>
  <c r="DE16" i="18"/>
  <c r="DF60" i="18"/>
  <c r="DE60" i="18"/>
  <c r="DF76" i="18"/>
  <c r="DE76" i="18"/>
  <c r="DF80" i="18"/>
  <c r="DE80" i="18"/>
  <c r="DF84" i="18"/>
  <c r="DE84" i="18"/>
  <c r="DF92" i="18"/>
  <c r="DE92" i="18"/>
  <c r="DF96" i="18"/>
  <c r="DE96" i="18"/>
  <c r="DF100" i="18"/>
  <c r="DE100" i="18"/>
  <c r="CI218" i="18"/>
  <c r="CJ218" i="18"/>
  <c r="CI222" i="18"/>
  <c r="CJ222" i="18"/>
  <c r="CI226" i="18"/>
  <c r="CJ226" i="18" s="1"/>
  <c r="DH226" i="18" s="1"/>
  <c r="CI232" i="18"/>
  <c r="CJ232" i="18" s="1"/>
  <c r="CI240" i="18"/>
  <c r="CJ240" i="18"/>
  <c r="CI250" i="18"/>
  <c r="CJ250" i="18" s="1"/>
  <c r="DI282" i="18"/>
  <c r="DH286" i="18"/>
  <c r="DI286" i="18"/>
  <c r="DH290" i="18"/>
  <c r="DI298" i="18"/>
  <c r="DH302" i="18"/>
  <c r="DI302" i="18"/>
  <c r="CI350" i="18"/>
  <c r="CJ350" i="18"/>
  <c r="CI354" i="18"/>
  <c r="CJ354" i="18" s="1"/>
  <c r="DI354" i="18" s="1"/>
  <c r="DF311" i="18"/>
  <c r="DE311" i="18"/>
  <c r="DF317" i="18"/>
  <c r="DE317" i="18"/>
  <c r="DF325" i="18"/>
  <c r="DE325" i="18"/>
  <c r="DF329" i="18"/>
  <c r="DE329" i="18"/>
  <c r="DF333" i="18"/>
  <c r="DE333" i="18"/>
  <c r="DF341" i="18"/>
  <c r="DE341" i="18"/>
  <c r="DF345" i="18"/>
  <c r="DE345" i="18"/>
  <c r="DE349" i="18"/>
  <c r="DF349" i="18"/>
  <c r="CI357" i="18"/>
  <c r="CJ357" i="18" s="1"/>
  <c r="CH359" i="18"/>
  <c r="CI359" i="18"/>
  <c r="CJ359" i="18"/>
  <c r="CH361" i="18"/>
  <c r="CI361" i="18"/>
  <c r="CJ361" i="18"/>
  <c r="CH365" i="18"/>
  <c r="CI365" i="18"/>
  <c r="CJ365" i="18"/>
  <c r="DI365" i="18" s="1"/>
  <c r="CH367" i="18"/>
  <c r="CI367" i="18"/>
  <c r="CJ367" i="18"/>
  <c r="DF380" i="18"/>
  <c r="DE380" i="18"/>
  <c r="DE382" i="18"/>
  <c r="DF382" i="18"/>
  <c r="DH384" i="18"/>
  <c r="DE397" i="18"/>
  <c r="DF397" i="18"/>
  <c r="DE266" i="18"/>
  <c r="DF266" i="18"/>
  <c r="DE270" i="18"/>
  <c r="DF270" i="18"/>
  <c r="DE297" i="18"/>
  <c r="DF297" i="18"/>
  <c r="DE301" i="18"/>
  <c r="DF301" i="18"/>
  <c r="DF314" i="18"/>
  <c r="DE314" i="18"/>
  <c r="DF318" i="18"/>
  <c r="DE318" i="18"/>
  <c r="DF322" i="18"/>
  <c r="DE322" i="18"/>
  <c r="DF326" i="18"/>
  <c r="DE326" i="18"/>
  <c r="DF330" i="18"/>
  <c r="DE330" i="18"/>
  <c r="DF334" i="18"/>
  <c r="DE334" i="18"/>
  <c r="DF338" i="18"/>
  <c r="DE338" i="18"/>
  <c r="DF381" i="18"/>
  <c r="DE381" i="18"/>
  <c r="DI386" i="18"/>
  <c r="DI392" i="18"/>
  <c r="DI394" i="18"/>
  <c r="DF9" i="18"/>
  <c r="DE9" i="18"/>
  <c r="DF11" i="18"/>
  <c r="DE11" i="18"/>
  <c r="DF15" i="18"/>
  <c r="DE15" i="18"/>
  <c r="DF21" i="18"/>
  <c r="DE21" i="18"/>
  <c r="DF29" i="18"/>
  <c r="DE29" i="18"/>
  <c r="DF35" i="18"/>
  <c r="DE35" i="18"/>
  <c r="DF51" i="18"/>
  <c r="DE51" i="18"/>
  <c r="DF67" i="18"/>
  <c r="DE67" i="18"/>
  <c r="DF71" i="18"/>
  <c r="DE71" i="18"/>
  <c r="DF73" i="18"/>
  <c r="DE73" i="18"/>
  <c r="DF75" i="18"/>
  <c r="DE75" i="18"/>
  <c r="DF77" i="18"/>
  <c r="DE77" i="18"/>
  <c r="DF79" i="18"/>
  <c r="DE79" i="18"/>
  <c r="DF81" i="18"/>
  <c r="DE81" i="18"/>
  <c r="DF83" i="18"/>
  <c r="DE83" i="18"/>
  <c r="DF85" i="18"/>
  <c r="DE85" i="18"/>
  <c r="DF87" i="18"/>
  <c r="DE87" i="18"/>
  <c r="DF89" i="18"/>
  <c r="DE89" i="18"/>
  <c r="DF91" i="18"/>
  <c r="DE91" i="18"/>
  <c r="DF93" i="18"/>
  <c r="DE93" i="18"/>
  <c r="DF95" i="18"/>
  <c r="DE95" i="18"/>
  <c r="DF97" i="18"/>
  <c r="DE97" i="18"/>
  <c r="DF99" i="18"/>
  <c r="DE99" i="18"/>
  <c r="DH101" i="18"/>
  <c r="DH105" i="18"/>
  <c r="DI105" i="18"/>
  <c r="DH107" i="18"/>
  <c r="DI107" i="18"/>
  <c r="DH109" i="18"/>
  <c r="DH113" i="18"/>
  <c r="DI113" i="18"/>
  <c r="DH115" i="18"/>
  <c r="DI115" i="18"/>
  <c r="DH121" i="18"/>
  <c r="DI121" i="18"/>
  <c r="DH125" i="18"/>
  <c r="CI130" i="18"/>
  <c r="CJ130" i="18" s="1"/>
  <c r="CI134" i="18"/>
  <c r="CJ134" i="18"/>
  <c r="CI138" i="18"/>
  <c r="CJ138" i="18" s="1"/>
  <c r="CI142" i="18"/>
  <c r="CJ142" i="18"/>
  <c r="CI146" i="18"/>
  <c r="CJ146" i="18" s="1"/>
  <c r="CI150" i="18"/>
  <c r="CJ150" i="18"/>
  <c r="CI154" i="18"/>
  <c r="CJ154" i="18" s="1"/>
  <c r="CI158" i="18"/>
  <c r="CJ158" i="18"/>
  <c r="DH158" i="18" s="1"/>
  <c r="DH162" i="18"/>
  <c r="DH166" i="18"/>
  <c r="DH170" i="18"/>
  <c r="DH174" i="18"/>
  <c r="DH178" i="18"/>
  <c r="DH182" i="18"/>
  <c r="DH186" i="18"/>
  <c r="DH190" i="18"/>
  <c r="DH194" i="18"/>
  <c r="DH198" i="18"/>
  <c r="DH202" i="18"/>
  <c r="DH206" i="18"/>
  <c r="DH210" i="18"/>
  <c r="DH214" i="18"/>
  <c r="DE262" i="18"/>
  <c r="DF262" i="18"/>
  <c r="DE295" i="18"/>
  <c r="DF295" i="18"/>
  <c r="DE299" i="18"/>
  <c r="DF299" i="18"/>
  <c r="DE303" i="18"/>
  <c r="DF303" i="18"/>
  <c r="DI342" i="18"/>
  <c r="DH342" i="18"/>
  <c r="DI346" i="18"/>
  <c r="DH346" i="18"/>
  <c r="DE371" i="18"/>
  <c r="DF371" i="18"/>
  <c r="DE383" i="18"/>
  <c r="DF383" i="18"/>
  <c r="DE396" i="18"/>
  <c r="DF396" i="18"/>
  <c r="DH393" i="18"/>
  <c r="DH395" i="18"/>
  <c r="DI395" i="18"/>
  <c r="DF14" i="18"/>
  <c r="DE14" i="18"/>
  <c r="DF18" i="18"/>
  <c r="DE18" i="18"/>
  <c r="DF20" i="18"/>
  <c r="DE20" i="18"/>
  <c r="DF24" i="18"/>
  <c r="DE24" i="18"/>
  <c r="DF40" i="18"/>
  <c r="DE40" i="18"/>
  <c r="DF52" i="18"/>
  <c r="DE52" i="18"/>
  <c r="DF64" i="18"/>
  <c r="DE64" i="18"/>
  <c r="DF68" i="18"/>
  <c r="DE68" i="18"/>
  <c r="DF72" i="18"/>
  <c r="DE72" i="18"/>
  <c r="CI230" i="18"/>
  <c r="CJ230" i="18" s="1"/>
  <c r="CI234" i="18"/>
  <c r="CJ234" i="18"/>
  <c r="CI238" i="18"/>
  <c r="CJ238" i="18"/>
  <c r="CI246" i="18"/>
  <c r="CJ246" i="18" s="1"/>
  <c r="CI254" i="18"/>
  <c r="CJ254" i="18"/>
  <c r="CI258" i="18"/>
  <c r="CJ258" i="18"/>
  <c r="DI258" i="18" s="1"/>
  <c r="DH274" i="18"/>
  <c r="DI274" i="18"/>
  <c r="DH278" i="18"/>
  <c r="DI278" i="18"/>
  <c r="DH300" i="18"/>
  <c r="DI300" i="18"/>
  <c r="DI304" i="18"/>
  <c r="DI310" i="18"/>
  <c r="DH310" i="18"/>
  <c r="DF313" i="18"/>
  <c r="DE313" i="18"/>
  <c r="CH363" i="18"/>
  <c r="CI363" i="18"/>
  <c r="CJ363" i="18" s="1"/>
  <c r="DH363" i="18" s="1"/>
  <c r="DI14" i="18"/>
  <c r="DI16" i="18"/>
  <c r="DH16" i="18"/>
  <c r="DI18" i="18"/>
  <c r="DH18" i="18"/>
  <c r="DH20" i="18"/>
  <c r="DI24" i="18"/>
  <c r="DH24" i="18"/>
  <c r="DI40" i="18"/>
  <c r="DH40" i="18"/>
  <c r="DI64" i="18"/>
  <c r="DH64" i="18"/>
  <c r="DH68" i="18"/>
  <c r="DI72" i="18"/>
  <c r="DH72" i="18"/>
  <c r="DH76" i="18"/>
  <c r="DI80" i="18"/>
  <c r="DH80" i="18"/>
  <c r="DH84" i="18"/>
  <c r="DI96" i="18"/>
  <c r="DH96" i="18"/>
  <c r="CI104" i="18"/>
  <c r="CJ104" i="18" s="1"/>
  <c r="DI104" i="18" s="1"/>
  <c r="CI108" i="18"/>
  <c r="CJ108" i="18"/>
  <c r="CI112" i="18"/>
  <c r="CJ112" i="18" s="1"/>
  <c r="DI112" i="18" s="1"/>
  <c r="CI116" i="18"/>
  <c r="CJ116" i="18"/>
  <c r="DH116" i="18" s="1"/>
  <c r="CI225" i="18"/>
  <c r="CJ225" i="18" s="1"/>
  <c r="CI235" i="18"/>
  <c r="CJ235" i="18"/>
  <c r="DI235" i="18" s="1"/>
  <c r="DE274" i="18"/>
  <c r="DF274" i="18"/>
  <c r="DE278" i="18"/>
  <c r="DF278" i="18"/>
  <c r="DE282" i="18"/>
  <c r="DF282" i="18"/>
  <c r="DE286" i="18"/>
  <c r="DF286" i="18"/>
  <c r="DE290" i="18"/>
  <c r="DF290" i="18"/>
  <c r="DE296" i="18"/>
  <c r="DF296" i="18"/>
  <c r="DE298" i="18"/>
  <c r="DF298" i="18"/>
  <c r="DE300" i="18"/>
  <c r="DF300" i="18"/>
  <c r="DE302" i="18"/>
  <c r="DF302" i="18"/>
  <c r="DE304" i="18"/>
  <c r="DF304" i="18"/>
  <c r="DE308" i="18"/>
  <c r="DF308" i="18"/>
  <c r="DF310" i="18"/>
  <c r="DE310" i="18"/>
  <c r="CI355" i="18"/>
  <c r="CJ355" i="18"/>
  <c r="DI311" i="18"/>
  <c r="DI313" i="18"/>
  <c r="DH313" i="18"/>
  <c r="DI317" i="18"/>
  <c r="DH317" i="18"/>
  <c r="DI325" i="18"/>
  <c r="DH325" i="18"/>
  <c r="DI329" i="18"/>
  <c r="DH329" i="18"/>
  <c r="DI333" i="18"/>
  <c r="DH333" i="18"/>
  <c r="DI341" i="18"/>
  <c r="DH341" i="18"/>
  <c r="DI345" i="18"/>
  <c r="DH345" i="18"/>
  <c r="DH349" i="18"/>
  <c r="DI349" i="18"/>
  <c r="CH358" i="18"/>
  <c r="CJ358" i="18"/>
  <c r="CI360" i="18"/>
  <c r="CJ360" i="18" s="1"/>
  <c r="CI362" i="18"/>
  <c r="CJ362" i="18"/>
  <c r="DI362" i="18" s="1"/>
  <c r="CI364" i="18"/>
  <c r="CJ364" i="18"/>
  <c r="DH364" i="18" s="1"/>
  <c r="CH366" i="18"/>
  <c r="CI366" i="18"/>
  <c r="CJ366" i="18" s="1"/>
  <c r="DH366" i="18" s="1"/>
  <c r="CH368" i="18"/>
  <c r="DE368" i="18" s="1"/>
  <c r="CI368" i="18"/>
  <c r="CJ368" i="18" s="1"/>
  <c r="CH370" i="18"/>
  <c r="CI370" i="18"/>
  <c r="CJ370" i="18" s="1"/>
  <c r="CH372" i="18"/>
  <c r="CI372" i="18"/>
  <c r="CJ372" i="18"/>
  <c r="CH374" i="18"/>
  <c r="DE374" i="18" s="1"/>
  <c r="CJ374" i="18"/>
  <c r="CH376" i="18"/>
  <c r="DE376" i="18" s="1"/>
  <c r="CI376" i="18"/>
  <c r="CJ376" i="18" s="1"/>
  <c r="CI378" i="18"/>
  <c r="CJ378" i="18" s="1"/>
  <c r="DI380" i="18"/>
  <c r="DH380" i="18"/>
  <c r="DH382" i="18"/>
  <c r="DI382" i="18"/>
  <c r="DE384" i="18"/>
  <c r="DH397" i="18"/>
  <c r="DI397" i="18"/>
  <c r="CI400" i="18"/>
  <c r="CJ400" i="18"/>
  <c r="DH400" i="18" s="1"/>
  <c r="CH400" i="18"/>
  <c r="DF400" i="18" s="1"/>
  <c r="DI266" i="18"/>
  <c r="DH270" i="18"/>
  <c r="DI270" i="18"/>
  <c r="DH297" i="18"/>
  <c r="DI297" i="18"/>
  <c r="DH301" i="18"/>
  <c r="DI301" i="18"/>
  <c r="DI314" i="18"/>
  <c r="DH314" i="18"/>
  <c r="DH318" i="18"/>
  <c r="DI322" i="18"/>
  <c r="DH322" i="18"/>
  <c r="DI326" i="18"/>
  <c r="DH326" i="18"/>
  <c r="DI330" i="18"/>
  <c r="DH330" i="18"/>
  <c r="DH334" i="18"/>
  <c r="DI338" i="18"/>
  <c r="DH338" i="18"/>
  <c r="DE369" i="18"/>
  <c r="DF369" i="18"/>
  <c r="DI381" i="18"/>
  <c r="DH381" i="18"/>
  <c r="DE386" i="18"/>
  <c r="DF386" i="18"/>
  <c r="DE389" i="18"/>
  <c r="DF389" i="18"/>
  <c r="DE391" i="18"/>
  <c r="DF391" i="18"/>
  <c r="DE392" i="18"/>
  <c r="DF392" i="18"/>
  <c r="DE394" i="18"/>
  <c r="DF394" i="18"/>
  <c r="DI9" i="18"/>
  <c r="DH9" i="18"/>
  <c r="DI11" i="18"/>
  <c r="DH11" i="18"/>
  <c r="DI15" i="18"/>
  <c r="DH15" i="18"/>
  <c r="DI21" i="18"/>
  <c r="DH21" i="18"/>
  <c r="DI29" i="18"/>
  <c r="DH29" i="18"/>
  <c r="DI35" i="18"/>
  <c r="DH35" i="18"/>
  <c r="DI51" i="18"/>
  <c r="DH51" i="18"/>
  <c r="DI67" i="18"/>
  <c r="DH67" i="18"/>
  <c r="DI71" i="18"/>
  <c r="DH71" i="18"/>
  <c r="DI73" i="18"/>
  <c r="DH73" i="18"/>
  <c r="DI75" i="18"/>
  <c r="DH75" i="18"/>
  <c r="DI77" i="18"/>
  <c r="DH77" i="18"/>
  <c r="DI79" i="18"/>
  <c r="DH79" i="18"/>
  <c r="DI81" i="18"/>
  <c r="DH81" i="18"/>
  <c r="DI83" i="18"/>
  <c r="DH83" i="18"/>
  <c r="DI85" i="18"/>
  <c r="DH85" i="18"/>
  <c r="DI87" i="18"/>
  <c r="DH87" i="18"/>
  <c r="DI89" i="18"/>
  <c r="DH89" i="18"/>
  <c r="DI91" i="18"/>
  <c r="DH91" i="18"/>
  <c r="DI93" i="18"/>
  <c r="DH93" i="18"/>
  <c r="DI95" i="18"/>
  <c r="DH95" i="18"/>
  <c r="DI97" i="18"/>
  <c r="DH97" i="18"/>
  <c r="DI99" i="18"/>
  <c r="DH99" i="18"/>
  <c r="DE101" i="18"/>
  <c r="DF101" i="18"/>
  <c r="DE103" i="18"/>
  <c r="DF103" i="18"/>
  <c r="DE105" i="18"/>
  <c r="DF105" i="18"/>
  <c r="DE107" i="18"/>
  <c r="DF107" i="18"/>
  <c r="DE109" i="18"/>
  <c r="DF109" i="18"/>
  <c r="DE113" i="18"/>
  <c r="DF113" i="18"/>
  <c r="DE115" i="18"/>
  <c r="DF115" i="18"/>
  <c r="DE117" i="18"/>
  <c r="DF117" i="18"/>
  <c r="DE119" i="18"/>
  <c r="DF119" i="18"/>
  <c r="DE121" i="18"/>
  <c r="DF121" i="18"/>
  <c r="DE125" i="18"/>
  <c r="DF125" i="18"/>
  <c r="CI129" i="18"/>
  <c r="CJ129" i="18"/>
  <c r="DH129" i="18" s="1"/>
  <c r="CI133" i="18"/>
  <c r="CJ133" i="18" s="1"/>
  <c r="CI135" i="18"/>
  <c r="CJ135" i="18" s="1"/>
  <c r="CI137" i="18"/>
  <c r="CJ137" i="18"/>
  <c r="DI137" i="18" s="1"/>
  <c r="CI139" i="18"/>
  <c r="CJ139" i="18"/>
  <c r="DH139" i="18" s="1"/>
  <c r="CI153" i="18"/>
  <c r="CJ153" i="18"/>
  <c r="DI153" i="18" s="1"/>
  <c r="CI157" i="18"/>
  <c r="CJ157" i="18" s="1"/>
  <c r="CI161" i="18"/>
  <c r="CJ161" i="18"/>
  <c r="DH161" i="18" s="1"/>
  <c r="DE162" i="18"/>
  <c r="DF162" i="18"/>
  <c r="DE166" i="18"/>
  <c r="DF166" i="18"/>
  <c r="DE169" i="18"/>
  <c r="DF169" i="18"/>
  <c r="DE170" i="18"/>
  <c r="DF170" i="18"/>
  <c r="DE173" i="18"/>
  <c r="DF173" i="18"/>
  <c r="DE174" i="18"/>
  <c r="DF174" i="18"/>
  <c r="DE178" i="18"/>
  <c r="DF178" i="18"/>
  <c r="DE181" i="18"/>
  <c r="DF181" i="18"/>
  <c r="DE182" i="18"/>
  <c r="DF182" i="18"/>
  <c r="DE186" i="18"/>
  <c r="DF186" i="18"/>
  <c r="DE190" i="18"/>
  <c r="DF190" i="18"/>
  <c r="DE193" i="18"/>
  <c r="DF193" i="18"/>
  <c r="DE194" i="18"/>
  <c r="DF194" i="18"/>
  <c r="DE197" i="18"/>
  <c r="DF197" i="18"/>
  <c r="DE198" i="18"/>
  <c r="DF198" i="18"/>
  <c r="DE201" i="18"/>
  <c r="DF201" i="18"/>
  <c r="DE202" i="18"/>
  <c r="DF202" i="18"/>
  <c r="DE206" i="18"/>
  <c r="DF206" i="18"/>
  <c r="DE209" i="18"/>
  <c r="DF209" i="18"/>
  <c r="DE210" i="18"/>
  <c r="DF210" i="18"/>
  <c r="DE214" i="18"/>
  <c r="DF214" i="18"/>
  <c r="DH262" i="18"/>
  <c r="DI262" i="18"/>
  <c r="DH295" i="18"/>
  <c r="DI295" i="18"/>
  <c r="DH299" i="18"/>
  <c r="DI299" i="18"/>
  <c r="DH303" i="18"/>
  <c r="DF342" i="18"/>
  <c r="DE342" i="18"/>
  <c r="DF346" i="18"/>
  <c r="DE346" i="18"/>
  <c r="DH371" i="18"/>
  <c r="DI371" i="18"/>
  <c r="DH383" i="18"/>
  <c r="DI383" i="18"/>
  <c r="DH396" i="18"/>
  <c r="DI396" i="18"/>
  <c r="DE393" i="18"/>
  <c r="DF393" i="18"/>
  <c r="DE395" i="18"/>
  <c r="DF395" i="18"/>
  <c r="CB118" i="11"/>
  <c r="CF118" i="11" s="1"/>
  <c r="CD118" i="11"/>
  <c r="CE118" i="11"/>
  <c r="CN118" i="11"/>
  <c r="CQ118" i="11"/>
  <c r="CO118" i="11"/>
  <c r="CR118" i="11" s="1"/>
  <c r="CS118" i="11" s="1"/>
  <c r="CT118" i="11" s="1"/>
  <c r="CP118" i="11"/>
  <c r="DK118" i="11"/>
  <c r="DL118" i="11"/>
  <c r="DM118" i="11"/>
  <c r="DN118" i="11"/>
  <c r="DO118" i="11"/>
  <c r="CB119" i="11"/>
  <c r="CE119" i="11" s="1"/>
  <c r="CD119" i="11"/>
  <c r="CN119" i="11"/>
  <c r="CQ119" i="11" s="1"/>
  <c r="CS119" i="11" s="1"/>
  <c r="CT119" i="11" s="1"/>
  <c r="CO119" i="11"/>
  <c r="CR119" i="11"/>
  <c r="CP119" i="11"/>
  <c r="DK119" i="11"/>
  <c r="DL119" i="11"/>
  <c r="CJ8" i="21"/>
  <c r="DI8" i="21" s="1"/>
  <c r="DI161" i="18"/>
  <c r="DH137" i="18"/>
  <c r="DH374" i="18"/>
  <c r="DI374" i="18"/>
  <c r="DI366" i="18"/>
  <c r="DH362" i="18"/>
  <c r="DH355" i="18"/>
  <c r="DI355" i="18"/>
  <c r="DE161" i="18"/>
  <c r="DF161" i="18"/>
  <c r="DE157" i="18"/>
  <c r="DF157" i="18"/>
  <c r="DE153" i="18"/>
  <c r="DF153" i="18"/>
  <c r="DE139" i="18"/>
  <c r="DF139" i="18"/>
  <c r="DE137" i="18"/>
  <c r="DF137" i="18"/>
  <c r="DE135" i="18"/>
  <c r="DF135" i="18"/>
  <c r="DE133" i="18"/>
  <c r="DF133" i="18"/>
  <c r="DE129" i="18"/>
  <c r="DF129" i="18"/>
  <c r="DI400" i="18"/>
  <c r="DE378" i="18"/>
  <c r="DF378" i="18"/>
  <c r="DF376" i="18"/>
  <c r="DE372" i="18"/>
  <c r="DF372" i="18"/>
  <c r="DE370" i="18"/>
  <c r="DF370" i="18"/>
  <c r="DE366" i="18"/>
  <c r="DF366" i="18"/>
  <c r="DE364" i="18"/>
  <c r="DF364" i="18"/>
  <c r="DE362" i="18"/>
  <c r="DF362" i="18"/>
  <c r="DE360" i="18"/>
  <c r="DF360" i="18"/>
  <c r="DE358" i="18"/>
  <c r="DF358" i="18"/>
  <c r="DE355" i="18"/>
  <c r="DF355" i="18"/>
  <c r="DE235" i="18"/>
  <c r="DF235" i="18"/>
  <c r="DE225" i="18"/>
  <c r="DF225" i="18"/>
  <c r="DE116" i="18"/>
  <c r="DF116" i="18"/>
  <c r="DE112" i="18"/>
  <c r="DF112" i="18"/>
  <c r="DE108" i="18"/>
  <c r="DF108" i="18"/>
  <c r="DE104" i="18"/>
  <c r="DF104" i="18"/>
  <c r="DE363" i="18"/>
  <c r="DF363" i="18"/>
  <c r="DE258" i="18"/>
  <c r="DF258" i="18"/>
  <c r="DE254" i="18"/>
  <c r="DF254" i="18"/>
  <c r="DE246" i="18"/>
  <c r="DF246" i="18"/>
  <c r="DE238" i="18"/>
  <c r="DF238" i="18"/>
  <c r="DE234" i="18"/>
  <c r="DF234" i="18"/>
  <c r="DE230" i="18"/>
  <c r="DF230" i="18"/>
  <c r="DE158" i="18"/>
  <c r="DF158" i="18"/>
  <c r="DE154" i="18"/>
  <c r="DF154" i="18"/>
  <c r="DE150" i="18"/>
  <c r="DF150" i="18"/>
  <c r="DE146" i="18"/>
  <c r="DF146" i="18"/>
  <c r="DE142" i="18"/>
  <c r="DF142" i="18"/>
  <c r="DE138" i="18"/>
  <c r="DF138" i="18"/>
  <c r="DE134" i="18"/>
  <c r="DF134" i="18"/>
  <c r="DE130" i="18"/>
  <c r="DF130" i="18"/>
  <c r="DH367" i="18"/>
  <c r="DI367" i="18"/>
  <c r="DH365" i="18"/>
  <c r="DH361" i="18"/>
  <c r="DI361" i="18"/>
  <c r="DH359" i="18"/>
  <c r="DI359" i="18"/>
  <c r="DH357" i="18"/>
  <c r="DI357" i="18"/>
  <c r="DH354" i="18"/>
  <c r="DH350" i="18"/>
  <c r="DI350" i="18"/>
  <c r="DH250" i="18"/>
  <c r="DI250" i="18"/>
  <c r="DH240" i="18"/>
  <c r="DI240" i="18"/>
  <c r="DH232" i="18"/>
  <c r="DI232" i="18"/>
  <c r="DI226" i="18"/>
  <c r="DH222" i="18"/>
  <c r="DI222" i="18"/>
  <c r="DH218" i="18"/>
  <c r="DI218" i="18"/>
  <c r="DH153" i="18"/>
  <c r="DI139" i="18"/>
  <c r="DI129" i="18"/>
  <c r="DH372" i="18"/>
  <c r="DI372" i="18"/>
  <c r="DH368" i="18"/>
  <c r="DI368" i="18"/>
  <c r="DI364" i="18"/>
  <c r="DH358" i="18"/>
  <c r="DI358" i="18"/>
  <c r="DH235" i="18"/>
  <c r="DH225" i="18"/>
  <c r="DI225" i="18"/>
  <c r="DH112" i="18"/>
  <c r="DH108" i="18"/>
  <c r="DI108" i="18"/>
  <c r="DH104" i="18"/>
  <c r="DI363" i="18"/>
  <c r="DH258" i="18"/>
  <c r="DH254" i="18"/>
  <c r="DI254" i="18"/>
  <c r="DH246" i="18"/>
  <c r="DI246" i="18"/>
  <c r="DH238" i="18"/>
  <c r="DI238" i="18"/>
  <c r="DH234" i="18"/>
  <c r="DI234" i="18"/>
  <c r="DH230" i="18"/>
  <c r="DI230" i="18"/>
  <c r="DI158" i="18"/>
  <c r="DH154" i="18"/>
  <c r="DI154" i="18"/>
  <c r="DH150" i="18"/>
  <c r="DI150" i="18"/>
  <c r="DH146" i="18"/>
  <c r="DI146" i="18"/>
  <c r="DH142" i="18"/>
  <c r="DI142" i="18"/>
  <c r="DH138" i="18"/>
  <c r="DI138" i="18"/>
  <c r="DH134" i="18"/>
  <c r="DI134" i="18"/>
  <c r="DH130" i="18"/>
  <c r="DI130" i="18"/>
  <c r="DE367" i="18"/>
  <c r="DF367" i="18"/>
  <c r="DE365" i="18"/>
  <c r="DF365" i="18"/>
  <c r="DE361" i="18"/>
  <c r="DF361" i="18"/>
  <c r="DE359" i="18"/>
  <c r="DF359" i="18"/>
  <c r="DE357" i="18"/>
  <c r="DF357" i="18"/>
  <c r="DE354" i="18"/>
  <c r="DF354" i="18"/>
  <c r="DE350" i="18"/>
  <c r="DF350" i="18"/>
  <c r="DE250" i="18"/>
  <c r="DF250" i="18"/>
  <c r="DE240" i="18"/>
  <c r="DF240" i="18"/>
  <c r="DE232" i="18"/>
  <c r="DF232" i="18"/>
  <c r="DE226" i="18"/>
  <c r="DF226" i="18"/>
  <c r="DE222" i="18"/>
  <c r="DF222" i="18"/>
  <c r="DE218" i="18"/>
  <c r="DF218" i="18"/>
  <c r="DM119" i="11"/>
  <c r="DN119" i="11"/>
  <c r="DO119" i="11" s="1"/>
  <c r="CV118" i="11"/>
  <c r="CX118" i="11" s="1"/>
  <c r="CY118" i="11" s="1"/>
  <c r="CU118" i="11"/>
  <c r="CW118" i="11"/>
  <c r="BH18" i="16"/>
  <c r="BE18" i="16"/>
  <c r="DH8" i="21"/>
  <c r="BF18" i="16"/>
  <c r="BG18" i="16"/>
  <c r="BI18" i="16"/>
  <c r="BJ18" i="16"/>
  <c r="V34" i="16"/>
  <c r="T34" i="16"/>
  <c r="U34" i="16"/>
  <c r="V33" i="16"/>
  <c r="W33" i="16" s="1"/>
  <c r="T33" i="16"/>
  <c r="U33" i="16"/>
  <c r="V16" i="16"/>
  <c r="V15" i="16"/>
  <c r="V14" i="16"/>
  <c r="V17" i="16"/>
  <c r="T17" i="16"/>
  <c r="U17" i="16"/>
  <c r="W17" i="16" s="1"/>
  <c r="T14" i="16"/>
  <c r="U14" i="16" s="1"/>
  <c r="W14" i="16" s="1"/>
  <c r="V49" i="16"/>
  <c r="T49" i="16"/>
  <c r="U49" i="16" s="1"/>
  <c r="W49" i="16" s="1"/>
  <c r="V48" i="16"/>
  <c r="T48" i="16"/>
  <c r="U48" i="16" s="1"/>
  <c r="W48" i="16" s="1"/>
  <c r="V47" i="16"/>
  <c r="T47" i="16"/>
  <c r="U47" i="16"/>
  <c r="W47" i="16" s="1"/>
  <c r="V46" i="16"/>
  <c r="T46" i="16"/>
  <c r="U46" i="16"/>
  <c r="W46" i="16" s="1"/>
  <c r="V45" i="16"/>
  <c r="T45" i="16"/>
  <c r="U45" i="16"/>
  <c r="W45" i="16" s="1"/>
  <c r="V44" i="16"/>
  <c r="T44" i="16"/>
  <c r="U44" i="16"/>
  <c r="W44" i="16" s="1"/>
  <c r="V43" i="16"/>
  <c r="T43" i="16"/>
  <c r="U43" i="16"/>
  <c r="W43" i="16" s="1"/>
  <c r="V42" i="16"/>
  <c r="T42" i="16"/>
  <c r="U42" i="16" s="1"/>
  <c r="W42" i="16" s="1"/>
  <c r="V41" i="16"/>
  <c r="T41" i="16"/>
  <c r="U41" i="16" s="1"/>
  <c r="W41" i="16" s="1"/>
  <c r="V40" i="16"/>
  <c r="T40" i="16"/>
  <c r="U40" i="16" s="1"/>
  <c r="W40" i="16" s="1"/>
  <c r="V39" i="16"/>
  <c r="T39" i="16"/>
  <c r="U39" i="16"/>
  <c r="V38" i="16"/>
  <c r="W38" i="16" s="1"/>
  <c r="T38" i="16"/>
  <c r="U38" i="16"/>
  <c r="V37" i="16"/>
  <c r="T37" i="16"/>
  <c r="U37" i="16"/>
  <c r="W37" i="16" s="1"/>
  <c r="V36" i="16"/>
  <c r="T36" i="16"/>
  <c r="U36" i="16"/>
  <c r="V35" i="16"/>
  <c r="T35" i="16"/>
  <c r="U35" i="16"/>
  <c r="W35" i="16" s="1"/>
  <c r="W36" i="16"/>
  <c r="W39" i="16"/>
  <c r="W34" i="16"/>
  <c r="DN352" i="11"/>
  <c r="DO352" i="11" s="1"/>
  <c r="DN353" i="11"/>
  <c r="DO353" i="11"/>
  <c r="DN354" i="11"/>
  <c r="DO354" i="11"/>
  <c r="DN355" i="11"/>
  <c r="DO355" i="11" s="1"/>
  <c r="DN356" i="11"/>
  <c r="DO356" i="11" s="1"/>
  <c r="DN357" i="11"/>
  <c r="DO357" i="11"/>
  <c r="DN358" i="11"/>
  <c r="DO358" i="11"/>
  <c r="DN359" i="11"/>
  <c r="DO359" i="11" s="1"/>
  <c r="DN360" i="11"/>
  <c r="DO360" i="11" s="1"/>
  <c r="DN361" i="11"/>
  <c r="DO361" i="11"/>
  <c r="DN362" i="11"/>
  <c r="DO362" i="11"/>
  <c r="DN363" i="11"/>
  <c r="DO363" i="11" s="1"/>
  <c r="DN364" i="11"/>
  <c r="DO364" i="11" s="1"/>
  <c r="DN365" i="11"/>
  <c r="DO365" i="11"/>
  <c r="DN366" i="11"/>
  <c r="DO366" i="11"/>
  <c r="DN367" i="11"/>
  <c r="DO367" i="11" s="1"/>
  <c r="DN368" i="11"/>
  <c r="DO368" i="11" s="1"/>
  <c r="DN369" i="11"/>
  <c r="DO369" i="11"/>
  <c r="DN370" i="11"/>
  <c r="DO370" i="11"/>
  <c r="DN371" i="11"/>
  <c r="DO371" i="11" s="1"/>
  <c r="DN372" i="11"/>
  <c r="DO372" i="11" s="1"/>
  <c r="DN373" i="11"/>
  <c r="DO373" i="11"/>
  <c r="DN374" i="11"/>
  <c r="DO374" i="11"/>
  <c r="DN375" i="11"/>
  <c r="DO375" i="11" s="1"/>
  <c r="DN376" i="11"/>
  <c r="DO376" i="11" s="1"/>
  <c r="DN377" i="11"/>
  <c r="DO377" i="11"/>
  <c r="DN378" i="11"/>
  <c r="DO378" i="11"/>
  <c r="DN379" i="11"/>
  <c r="DO379" i="11" s="1"/>
  <c r="DN380" i="11"/>
  <c r="DO380" i="11" s="1"/>
  <c r="DN381" i="11"/>
  <c r="DO381" i="11"/>
  <c r="DN382" i="11"/>
  <c r="DO382" i="11"/>
  <c r="DN383" i="11"/>
  <c r="DO383" i="11" s="1"/>
  <c r="DN384" i="11"/>
  <c r="DO384" i="11" s="1"/>
  <c r="DN385" i="11"/>
  <c r="DO385" i="11"/>
  <c r="DN386" i="11"/>
  <c r="DO386" i="11"/>
  <c r="DN387" i="11"/>
  <c r="DO387" i="11" s="1"/>
  <c r="DN388" i="11"/>
  <c r="DO388" i="11" s="1"/>
  <c r="DN389" i="11"/>
  <c r="DO389" i="11"/>
  <c r="DN390" i="11"/>
  <c r="DO390" i="11"/>
  <c r="DN391" i="11"/>
  <c r="DO391" i="11" s="1"/>
  <c r="DN392" i="11"/>
  <c r="DO392" i="11" s="1"/>
  <c r="DN393" i="11"/>
  <c r="DO393" i="11"/>
  <c r="DN394" i="11"/>
  <c r="DO394" i="11"/>
  <c r="DN395" i="11"/>
  <c r="DO395" i="11" s="1"/>
  <c r="DN396" i="11"/>
  <c r="DO396" i="11" s="1"/>
  <c r="DN397" i="11"/>
  <c r="DO397" i="11"/>
  <c r="DN398" i="11"/>
  <c r="DO398" i="11"/>
  <c r="DN399" i="11"/>
  <c r="DO399" i="11" s="1"/>
  <c r="DN400" i="11"/>
  <c r="DO400" i="11" s="1"/>
  <c r="DL9" i="11"/>
  <c r="DL10" i="11"/>
  <c r="DL11" i="11"/>
  <c r="DL12" i="11"/>
  <c r="DL13" i="11"/>
  <c r="DL14" i="11"/>
  <c r="DL15" i="11"/>
  <c r="DL16" i="11"/>
  <c r="DL17" i="11"/>
  <c r="DL18" i="11"/>
  <c r="DL19" i="11"/>
  <c r="DL20" i="11"/>
  <c r="DL21" i="11"/>
  <c r="DL22" i="11"/>
  <c r="DL23" i="11"/>
  <c r="DL24" i="11"/>
  <c r="DL25" i="11"/>
  <c r="DL26" i="11"/>
  <c r="DL27" i="11"/>
  <c r="DL28" i="11"/>
  <c r="DL29" i="11"/>
  <c r="DL30" i="11"/>
  <c r="DL31" i="11"/>
  <c r="DL32" i="11"/>
  <c r="DL33" i="11"/>
  <c r="DL34" i="11"/>
  <c r="DL35" i="11"/>
  <c r="DL36" i="11"/>
  <c r="DL37" i="11"/>
  <c r="DL38" i="11"/>
  <c r="DL39" i="11"/>
  <c r="DL40" i="11"/>
  <c r="DL41" i="11"/>
  <c r="DL42" i="11"/>
  <c r="DL43" i="11"/>
  <c r="DL44" i="11"/>
  <c r="DL45" i="11"/>
  <c r="DL46" i="11"/>
  <c r="DL47" i="11"/>
  <c r="DL48" i="11"/>
  <c r="DL49" i="11"/>
  <c r="DL50" i="11"/>
  <c r="DL51" i="11"/>
  <c r="DL52" i="11"/>
  <c r="DL53" i="11"/>
  <c r="DL54" i="11"/>
  <c r="DL55" i="11"/>
  <c r="DL56" i="11"/>
  <c r="DL57" i="11"/>
  <c r="DL58" i="11"/>
  <c r="DL59" i="11"/>
  <c r="DL60" i="11"/>
  <c r="DL61" i="11"/>
  <c r="DL62" i="11"/>
  <c r="DL63" i="11"/>
  <c r="DL64" i="11"/>
  <c r="DL65" i="11"/>
  <c r="DL66" i="11"/>
  <c r="DL67" i="11"/>
  <c r="DL68" i="11"/>
  <c r="DL69" i="11"/>
  <c r="DL70" i="11"/>
  <c r="DL71" i="11"/>
  <c r="DL72" i="11"/>
  <c r="DL73" i="11"/>
  <c r="DL74" i="11"/>
  <c r="DL75" i="11"/>
  <c r="DL76" i="11"/>
  <c r="DL77" i="11"/>
  <c r="DL78" i="11"/>
  <c r="DL79" i="11"/>
  <c r="DL80" i="11"/>
  <c r="DL81" i="11"/>
  <c r="DL82" i="11"/>
  <c r="DL83" i="11"/>
  <c r="DL84" i="11"/>
  <c r="DL85" i="11"/>
  <c r="DL86" i="11"/>
  <c r="DL87" i="11"/>
  <c r="DL88" i="11"/>
  <c r="DL89" i="11"/>
  <c r="DL90" i="11"/>
  <c r="DL91" i="11"/>
  <c r="DL92" i="11"/>
  <c r="DL93" i="11"/>
  <c r="DL94" i="11"/>
  <c r="DL95" i="11"/>
  <c r="DL96" i="11"/>
  <c r="DL97" i="11"/>
  <c r="DL98" i="11"/>
  <c r="DL99" i="11"/>
  <c r="DL100" i="11"/>
  <c r="DL101" i="11"/>
  <c r="DL102" i="11"/>
  <c r="DL103" i="11"/>
  <c r="DL104" i="11"/>
  <c r="DL105" i="11"/>
  <c r="DL106" i="11"/>
  <c r="DL107" i="11"/>
  <c r="DL108" i="11"/>
  <c r="DL109" i="11"/>
  <c r="DL110" i="11"/>
  <c r="DL111" i="11"/>
  <c r="DL112" i="11"/>
  <c r="DL113" i="11"/>
  <c r="DL114" i="11"/>
  <c r="DL115" i="11"/>
  <c r="DL116" i="11"/>
  <c r="DL117" i="11"/>
  <c r="DL120" i="11"/>
  <c r="DL121" i="11"/>
  <c r="DL122" i="11"/>
  <c r="DL123" i="11"/>
  <c r="DL124" i="11"/>
  <c r="DL125" i="11"/>
  <c r="DL126" i="11"/>
  <c r="DL127" i="11"/>
  <c r="DL128" i="11"/>
  <c r="DL129" i="11"/>
  <c r="DL130" i="11"/>
  <c r="DL131" i="11"/>
  <c r="DL132" i="11"/>
  <c r="DL133" i="11"/>
  <c r="DL134" i="11"/>
  <c r="DL135" i="11"/>
  <c r="DM135" i="11" s="1"/>
  <c r="DL136" i="11"/>
  <c r="DL137" i="11"/>
  <c r="DL138" i="11"/>
  <c r="DL139" i="11"/>
  <c r="DL140" i="11"/>
  <c r="DL141" i="11"/>
  <c r="DL142" i="11"/>
  <c r="DL143" i="11"/>
  <c r="DL144" i="11"/>
  <c r="DL145" i="11"/>
  <c r="DL146" i="11"/>
  <c r="DL147" i="11"/>
  <c r="DL148" i="11"/>
  <c r="DL149" i="11"/>
  <c r="DL150" i="11"/>
  <c r="DL151" i="11"/>
  <c r="DL152" i="11"/>
  <c r="DL153" i="11"/>
  <c r="DL154" i="11"/>
  <c r="DL155" i="11"/>
  <c r="DL156" i="11"/>
  <c r="DL157" i="11"/>
  <c r="DL158" i="11"/>
  <c r="DL159" i="11"/>
  <c r="DL160" i="11"/>
  <c r="DL161" i="11"/>
  <c r="DL162" i="11"/>
  <c r="DL163" i="11"/>
  <c r="DL164" i="11"/>
  <c r="DL165" i="11"/>
  <c r="DL166" i="11"/>
  <c r="DL167" i="11"/>
  <c r="DM167" i="11" s="1"/>
  <c r="DL168" i="11"/>
  <c r="DL169" i="11"/>
  <c r="DL170" i="11"/>
  <c r="DL171" i="11"/>
  <c r="DL172" i="11"/>
  <c r="DL173" i="11"/>
  <c r="DL174" i="11"/>
  <c r="DL175" i="11"/>
  <c r="DL176" i="11"/>
  <c r="DL177" i="11"/>
  <c r="DL178" i="11"/>
  <c r="DL179" i="11"/>
  <c r="DL180" i="11"/>
  <c r="DL181" i="11"/>
  <c r="DL182" i="11"/>
  <c r="DL183" i="11"/>
  <c r="DL184" i="11"/>
  <c r="DL185" i="11"/>
  <c r="DL186" i="11"/>
  <c r="DL187" i="11"/>
  <c r="DL188" i="11"/>
  <c r="DL189" i="11"/>
  <c r="DL190" i="11"/>
  <c r="DL191" i="11"/>
  <c r="DL192" i="11"/>
  <c r="DL193" i="11"/>
  <c r="DL194" i="11"/>
  <c r="DL195" i="11"/>
  <c r="DL196" i="11"/>
  <c r="DL197" i="11"/>
  <c r="DL198" i="11"/>
  <c r="DL199" i="11"/>
  <c r="DM199" i="11" s="1"/>
  <c r="DL200" i="11"/>
  <c r="DL201" i="11"/>
  <c r="DL202" i="11"/>
  <c r="DL203" i="11"/>
  <c r="DL204" i="11"/>
  <c r="DL205" i="11"/>
  <c r="DL206" i="11"/>
  <c r="DL207" i="11"/>
  <c r="DL208" i="11"/>
  <c r="DL209" i="11"/>
  <c r="DL210" i="11"/>
  <c r="DL211" i="11"/>
  <c r="DL212" i="11"/>
  <c r="DL213" i="11"/>
  <c r="DL214" i="11"/>
  <c r="DL215" i="11"/>
  <c r="DL216" i="11"/>
  <c r="DL217" i="11"/>
  <c r="DL218" i="11"/>
  <c r="DL219" i="11"/>
  <c r="DL220" i="11"/>
  <c r="DL221" i="11"/>
  <c r="DL222" i="11"/>
  <c r="DL223" i="11"/>
  <c r="DL224" i="11"/>
  <c r="DL225" i="11"/>
  <c r="DL226" i="11"/>
  <c r="DL227" i="11"/>
  <c r="DL228" i="11"/>
  <c r="DL229" i="11"/>
  <c r="DL230" i="11"/>
  <c r="DL231" i="11"/>
  <c r="DM231" i="11" s="1"/>
  <c r="DL232" i="11"/>
  <c r="DL233" i="11"/>
  <c r="DL234" i="11"/>
  <c r="DL235" i="11"/>
  <c r="DL236" i="11"/>
  <c r="DL237" i="11"/>
  <c r="DL238" i="11"/>
  <c r="DL239" i="11"/>
  <c r="DL240" i="11"/>
  <c r="DL241" i="11"/>
  <c r="DL242" i="11"/>
  <c r="DL243" i="11"/>
  <c r="DL244" i="11"/>
  <c r="DL245" i="11"/>
  <c r="DL246" i="11"/>
  <c r="DL247" i="11"/>
  <c r="DL248" i="11"/>
  <c r="DL249" i="11"/>
  <c r="DL250" i="11"/>
  <c r="DL251" i="11"/>
  <c r="DL252" i="11"/>
  <c r="DL253" i="11"/>
  <c r="DL254" i="11"/>
  <c r="DL255" i="11"/>
  <c r="DL256" i="11"/>
  <c r="DL257" i="11"/>
  <c r="DL258" i="11"/>
  <c r="DL259" i="11"/>
  <c r="DL260" i="11"/>
  <c r="DM260" i="11" s="1"/>
  <c r="DL261" i="11"/>
  <c r="DL262" i="11"/>
  <c r="DL263" i="11"/>
  <c r="DL264" i="11"/>
  <c r="DL265" i="11"/>
  <c r="DL266" i="11"/>
  <c r="DL267" i="11"/>
  <c r="DL268" i="11"/>
  <c r="DL269" i="11"/>
  <c r="DL270" i="11"/>
  <c r="DL271" i="11"/>
  <c r="DL272" i="11"/>
  <c r="DL273" i="11"/>
  <c r="DL274" i="11"/>
  <c r="DL275" i="11"/>
  <c r="DL276" i="11"/>
  <c r="DL277" i="11"/>
  <c r="DL278" i="11"/>
  <c r="DL279" i="11"/>
  <c r="DL280" i="11"/>
  <c r="DL281" i="11"/>
  <c r="DL282" i="11"/>
  <c r="DL283" i="11"/>
  <c r="DL284" i="11"/>
  <c r="DL285" i="11"/>
  <c r="DL286" i="11"/>
  <c r="DL287" i="11"/>
  <c r="DL288" i="11"/>
  <c r="DL289" i="11"/>
  <c r="DL290" i="11"/>
  <c r="DL291" i="11"/>
  <c r="DL292" i="11"/>
  <c r="DM292" i="11" s="1"/>
  <c r="DL293" i="11"/>
  <c r="DL294" i="11"/>
  <c r="DL295" i="11"/>
  <c r="DL296" i="11"/>
  <c r="DL297" i="11"/>
  <c r="DL298" i="11"/>
  <c r="DL299" i="11"/>
  <c r="DL300" i="11"/>
  <c r="DL301" i="11"/>
  <c r="DL302" i="11"/>
  <c r="DL303" i="11"/>
  <c r="DL304" i="11"/>
  <c r="DL305" i="11"/>
  <c r="DL306" i="11"/>
  <c r="DL307" i="11"/>
  <c r="DL308" i="11"/>
  <c r="DL309" i="11"/>
  <c r="DL310" i="11"/>
  <c r="DL311" i="11"/>
  <c r="DL312" i="11"/>
  <c r="DL313" i="11"/>
  <c r="DL314" i="11"/>
  <c r="DL315" i="11"/>
  <c r="DL316" i="11"/>
  <c r="DL317" i="11"/>
  <c r="DL318" i="11"/>
  <c r="DL319" i="11"/>
  <c r="DL320" i="11"/>
  <c r="DL321" i="11"/>
  <c r="DL322" i="11"/>
  <c r="DL323" i="11"/>
  <c r="DL324" i="11"/>
  <c r="DM324" i="11" s="1"/>
  <c r="DL325" i="11"/>
  <c r="DL326" i="11"/>
  <c r="DL327" i="11"/>
  <c r="DL328" i="11"/>
  <c r="DL329" i="11"/>
  <c r="DL330" i="11"/>
  <c r="DL331" i="11"/>
  <c r="DL332" i="11"/>
  <c r="DL333" i="11"/>
  <c r="DL334" i="11"/>
  <c r="DL335" i="11"/>
  <c r="DL336" i="11"/>
  <c r="DL337" i="11"/>
  <c r="DL338" i="11"/>
  <c r="DL339" i="11"/>
  <c r="DL340" i="11"/>
  <c r="DL341" i="11"/>
  <c r="DL342" i="11"/>
  <c r="DL343" i="11"/>
  <c r="DL344" i="11"/>
  <c r="DL345" i="11"/>
  <c r="DL346" i="11"/>
  <c r="DL347" i="11"/>
  <c r="DL348" i="11"/>
  <c r="DL349" i="11"/>
  <c r="DL350" i="11"/>
  <c r="DL351" i="11"/>
  <c r="DL352" i="11"/>
  <c r="DL353" i="11"/>
  <c r="DL354" i="11"/>
  <c r="DL355" i="11"/>
  <c r="DL356" i="11"/>
  <c r="DL357" i="11"/>
  <c r="DL358" i="11"/>
  <c r="DL359" i="11"/>
  <c r="DL360" i="11"/>
  <c r="DL361" i="11"/>
  <c r="DL362" i="11"/>
  <c r="DL363" i="11"/>
  <c r="DL364" i="11"/>
  <c r="DL365" i="11"/>
  <c r="DL366" i="11"/>
  <c r="DL367" i="11"/>
  <c r="DL368" i="11"/>
  <c r="DL369" i="11"/>
  <c r="DL370" i="11"/>
  <c r="DL371" i="11"/>
  <c r="DL372" i="11"/>
  <c r="DL373" i="11"/>
  <c r="DL374" i="11"/>
  <c r="DL375" i="11"/>
  <c r="DL376" i="11"/>
  <c r="DL377" i="11"/>
  <c r="DL378" i="11"/>
  <c r="DL379" i="11"/>
  <c r="DL380" i="11"/>
  <c r="DL381" i="11"/>
  <c r="DL382" i="11"/>
  <c r="DL383" i="11"/>
  <c r="DL384" i="11"/>
  <c r="DL385" i="11"/>
  <c r="DL386" i="11"/>
  <c r="DL387" i="11"/>
  <c r="DL388" i="11"/>
  <c r="DL389" i="11"/>
  <c r="DL390" i="11"/>
  <c r="DL391" i="11"/>
  <c r="DL392" i="11"/>
  <c r="DL393" i="11"/>
  <c r="DL394" i="11"/>
  <c r="DL395" i="11"/>
  <c r="DL396" i="11"/>
  <c r="DL397" i="11"/>
  <c r="DL398" i="11"/>
  <c r="DL399" i="11"/>
  <c r="DL400" i="11"/>
  <c r="DK9" i="11"/>
  <c r="DM9" i="11" s="1"/>
  <c r="DN9" i="11"/>
  <c r="DO9" i="11"/>
  <c r="DK10" i="11"/>
  <c r="DK11" i="11"/>
  <c r="DK12" i="11"/>
  <c r="DK13" i="11"/>
  <c r="DK14" i="11"/>
  <c r="DK15" i="11"/>
  <c r="DM15" i="11"/>
  <c r="DN15" i="11"/>
  <c r="DO15" i="11" s="1"/>
  <c r="DK16" i="11"/>
  <c r="DK17" i="11"/>
  <c r="DM17" i="11" s="1"/>
  <c r="DN17" i="11"/>
  <c r="DO17" i="11" s="1"/>
  <c r="DK18" i="11"/>
  <c r="DK19" i="11"/>
  <c r="DK20" i="11"/>
  <c r="DK21" i="11"/>
  <c r="DK22" i="11"/>
  <c r="DK23" i="11"/>
  <c r="DM23" i="11"/>
  <c r="DN23" i="11"/>
  <c r="DO23" i="11"/>
  <c r="DK24" i="11"/>
  <c r="DK25" i="11"/>
  <c r="DM25" i="11"/>
  <c r="DN25" i="11"/>
  <c r="DO25" i="11" s="1"/>
  <c r="DK26" i="11"/>
  <c r="DK27" i="11"/>
  <c r="DK28" i="11"/>
  <c r="DK29" i="11"/>
  <c r="DK30" i="11"/>
  <c r="DK31" i="11"/>
  <c r="DM31" i="11"/>
  <c r="DN31" i="11"/>
  <c r="DO31" i="11"/>
  <c r="DK32" i="11"/>
  <c r="DK33" i="11"/>
  <c r="DM33" i="11"/>
  <c r="DN33" i="11"/>
  <c r="DO33" i="11"/>
  <c r="DK34" i="11"/>
  <c r="DM34" i="11" s="1"/>
  <c r="DK35" i="11"/>
  <c r="DK36" i="11"/>
  <c r="DK37" i="11"/>
  <c r="DK38" i="11"/>
  <c r="DK39" i="11"/>
  <c r="DK40" i="11"/>
  <c r="DK41" i="11"/>
  <c r="DK42" i="11"/>
  <c r="DK43" i="11"/>
  <c r="DK44" i="11"/>
  <c r="DK45" i="11"/>
  <c r="DK46" i="11"/>
  <c r="DK47" i="11"/>
  <c r="DM47" i="11" s="1"/>
  <c r="DK48" i="11"/>
  <c r="DK49" i="11"/>
  <c r="DK50" i="11"/>
  <c r="DK51" i="11"/>
  <c r="DK52" i="11"/>
  <c r="DK53" i="11"/>
  <c r="DK54" i="11"/>
  <c r="DK55" i="11"/>
  <c r="DK56" i="11"/>
  <c r="DK57" i="11"/>
  <c r="DK58" i="11"/>
  <c r="DK59" i="11"/>
  <c r="DK60" i="11"/>
  <c r="DK61" i="11"/>
  <c r="DK62" i="11"/>
  <c r="DK63" i="11"/>
  <c r="DK64" i="11"/>
  <c r="DK65" i="11"/>
  <c r="DK66" i="11"/>
  <c r="DM66" i="11" s="1"/>
  <c r="DK67" i="11"/>
  <c r="DK68" i="11"/>
  <c r="DK69" i="11"/>
  <c r="DK70" i="11"/>
  <c r="DK71" i="11"/>
  <c r="DK72" i="11"/>
  <c r="DK73" i="11"/>
  <c r="DK74" i="11"/>
  <c r="DK75" i="11"/>
  <c r="DK76" i="11"/>
  <c r="DK77" i="11"/>
  <c r="DK78" i="11"/>
  <c r="DK79" i="11"/>
  <c r="DM79" i="11" s="1"/>
  <c r="DK80" i="11"/>
  <c r="DK81" i="11"/>
  <c r="DK82" i="11"/>
  <c r="DK83" i="11"/>
  <c r="DK84" i="11"/>
  <c r="DK85" i="11"/>
  <c r="DK86" i="11"/>
  <c r="DK87" i="11"/>
  <c r="DK88" i="11"/>
  <c r="DK89" i="11"/>
  <c r="DK90" i="11"/>
  <c r="DK91" i="11"/>
  <c r="DK92" i="11"/>
  <c r="DK93" i="11"/>
  <c r="DK94" i="11"/>
  <c r="DK95" i="11"/>
  <c r="DM95" i="11" s="1"/>
  <c r="DK96" i="11"/>
  <c r="DK97" i="11"/>
  <c r="DK98" i="11"/>
  <c r="DM98" i="11" s="1"/>
  <c r="DK99" i="11"/>
  <c r="DK100" i="11"/>
  <c r="DK101" i="11"/>
  <c r="DK102" i="11"/>
  <c r="DK103" i="11"/>
  <c r="DK104" i="11"/>
  <c r="DK105" i="11"/>
  <c r="DM105" i="11" s="1"/>
  <c r="DK106" i="11"/>
  <c r="DK107" i="11"/>
  <c r="DK108" i="11"/>
  <c r="DK109" i="11"/>
  <c r="DK110" i="11"/>
  <c r="DK111" i="11"/>
  <c r="DK112" i="11"/>
  <c r="DK113" i="11"/>
  <c r="DK114" i="11"/>
  <c r="DK115" i="11"/>
  <c r="DK116" i="11"/>
  <c r="DK117" i="11"/>
  <c r="DK120" i="11"/>
  <c r="DK121" i="11"/>
  <c r="DM121" i="11" s="1"/>
  <c r="DK122" i="11"/>
  <c r="DK123" i="11"/>
  <c r="DK124" i="11"/>
  <c r="DM124" i="11" s="1"/>
  <c r="DK125" i="11"/>
  <c r="DK126" i="11"/>
  <c r="DK127" i="11"/>
  <c r="DM127" i="11"/>
  <c r="DN127" i="11"/>
  <c r="DO127" i="11" s="1"/>
  <c r="DK128" i="11"/>
  <c r="DK129" i="11"/>
  <c r="DM129" i="11" s="1"/>
  <c r="DN129" i="11"/>
  <c r="DO129" i="11" s="1"/>
  <c r="DK130" i="11"/>
  <c r="DK131" i="11"/>
  <c r="DK132" i="11"/>
  <c r="DK133" i="11"/>
  <c r="DK134" i="11"/>
  <c r="DK135" i="11"/>
  <c r="DN135" i="11"/>
  <c r="DO135" i="11"/>
  <c r="DK136" i="11"/>
  <c r="DK137" i="11"/>
  <c r="DM137" i="11"/>
  <c r="DN137" i="11"/>
  <c r="DO137" i="11" s="1"/>
  <c r="DK138" i="11"/>
  <c r="DK139" i="11"/>
  <c r="DK140" i="11"/>
  <c r="DK141" i="11"/>
  <c r="DK142" i="11"/>
  <c r="DK143" i="11"/>
  <c r="DM143" i="11"/>
  <c r="DN143" i="11"/>
  <c r="DO143" i="11"/>
  <c r="DK144" i="11"/>
  <c r="DK145" i="11"/>
  <c r="DM145" i="11"/>
  <c r="DN145" i="11"/>
  <c r="DO145" i="11"/>
  <c r="DK146" i="11"/>
  <c r="DK147" i="11"/>
  <c r="DK148" i="11"/>
  <c r="DK149" i="11"/>
  <c r="DK150" i="11"/>
  <c r="DK151" i="11"/>
  <c r="DM151" i="11" s="1"/>
  <c r="DN151" i="11"/>
  <c r="DO151" i="11"/>
  <c r="DK152" i="11"/>
  <c r="DK153" i="11"/>
  <c r="DM153" i="11" s="1"/>
  <c r="DN153" i="11"/>
  <c r="DO153" i="11"/>
  <c r="DK154" i="11"/>
  <c r="DK155" i="11"/>
  <c r="DK156" i="11"/>
  <c r="DM156" i="11" s="1"/>
  <c r="DK157" i="11"/>
  <c r="DK158" i="11"/>
  <c r="DK159" i="11"/>
  <c r="DM159" i="11"/>
  <c r="DN159" i="11"/>
  <c r="DO159" i="11" s="1"/>
  <c r="DK160" i="11"/>
  <c r="DK161" i="11"/>
  <c r="DM161" i="11" s="1"/>
  <c r="DN161" i="11"/>
  <c r="DO161" i="11" s="1"/>
  <c r="DK162" i="11"/>
  <c r="DK163" i="11"/>
  <c r="DK164" i="11"/>
  <c r="DK165" i="11"/>
  <c r="DK166" i="11"/>
  <c r="DK167" i="11"/>
  <c r="DN167" i="11"/>
  <c r="DO167" i="11"/>
  <c r="DK168" i="11"/>
  <c r="DM168" i="11" s="1"/>
  <c r="DK169" i="11"/>
  <c r="DM169" i="11"/>
  <c r="DN169" i="11"/>
  <c r="DO169" i="11" s="1"/>
  <c r="DK170" i="11"/>
  <c r="DK171" i="11"/>
  <c r="DK172" i="11"/>
  <c r="DK173" i="11"/>
  <c r="DK174" i="11"/>
  <c r="DK175" i="11"/>
  <c r="DM175" i="11"/>
  <c r="DN175" i="11"/>
  <c r="DO175" i="11"/>
  <c r="DK176" i="11"/>
  <c r="DK177" i="11"/>
  <c r="DM177" i="11"/>
  <c r="DN177" i="11"/>
  <c r="DO177" i="11"/>
  <c r="DK178" i="11"/>
  <c r="DK179" i="11"/>
  <c r="DK180" i="11"/>
  <c r="DK181" i="11"/>
  <c r="DK182" i="11"/>
  <c r="DK183" i="11"/>
  <c r="DM183" i="11" s="1"/>
  <c r="DN183" i="11"/>
  <c r="DO183" i="11"/>
  <c r="DK184" i="11"/>
  <c r="DK185" i="11"/>
  <c r="DM185" i="11" s="1"/>
  <c r="DN185" i="11"/>
  <c r="DO185" i="11"/>
  <c r="DK186" i="11"/>
  <c r="DK187" i="11"/>
  <c r="DK188" i="11"/>
  <c r="DM188" i="11" s="1"/>
  <c r="DK189" i="11"/>
  <c r="DK190" i="11"/>
  <c r="DK191" i="11"/>
  <c r="DM191" i="11"/>
  <c r="DN191" i="11"/>
  <c r="DO191" i="11" s="1"/>
  <c r="DK192" i="11"/>
  <c r="DK193" i="11"/>
  <c r="DM193" i="11" s="1"/>
  <c r="DN193" i="11"/>
  <c r="DO193" i="11" s="1"/>
  <c r="DK194" i="11"/>
  <c r="DM194" i="11" s="1"/>
  <c r="DK195" i="11"/>
  <c r="DK196" i="11"/>
  <c r="DK197" i="11"/>
  <c r="DK198" i="11"/>
  <c r="DK199" i="11"/>
  <c r="DN199" i="11"/>
  <c r="DO199" i="11"/>
  <c r="DK200" i="11"/>
  <c r="DK201" i="11"/>
  <c r="DM201" i="11"/>
  <c r="DN201" i="11"/>
  <c r="DO201" i="11" s="1"/>
  <c r="DK202" i="11"/>
  <c r="DK203" i="11"/>
  <c r="DK204" i="11"/>
  <c r="DK205" i="11"/>
  <c r="DK206" i="11"/>
  <c r="DK207" i="11"/>
  <c r="DM207" i="11"/>
  <c r="DN207" i="11"/>
  <c r="DO207" i="11"/>
  <c r="DK208" i="11"/>
  <c r="DK209" i="11"/>
  <c r="DM209" i="11"/>
  <c r="DN209" i="11"/>
  <c r="DO209" i="11"/>
  <c r="DK210" i="11"/>
  <c r="DM210" i="11" s="1"/>
  <c r="DK211" i="11"/>
  <c r="DK212" i="11"/>
  <c r="DK213" i="11"/>
  <c r="DK214" i="11"/>
  <c r="DK215" i="11"/>
  <c r="DM215" i="11" s="1"/>
  <c r="DN215" i="11"/>
  <c r="DO215" i="11"/>
  <c r="DK216" i="11"/>
  <c r="DK217" i="11"/>
  <c r="DM217" i="11" s="1"/>
  <c r="DN217" i="11"/>
  <c r="DO217" i="11"/>
  <c r="DK218" i="11"/>
  <c r="DK219" i="11"/>
  <c r="DK220" i="11"/>
  <c r="DM220" i="11" s="1"/>
  <c r="DK221" i="11"/>
  <c r="DK222" i="11"/>
  <c r="DK223" i="11"/>
  <c r="DM223" i="11"/>
  <c r="DN223" i="11"/>
  <c r="DO223" i="11" s="1"/>
  <c r="DK224" i="11"/>
  <c r="DK225" i="11"/>
  <c r="DM225" i="11" s="1"/>
  <c r="DN225" i="11"/>
  <c r="DO225" i="11" s="1"/>
  <c r="DK226" i="11"/>
  <c r="DM226" i="11" s="1"/>
  <c r="DK227" i="11"/>
  <c r="DK228" i="11"/>
  <c r="DK229" i="11"/>
  <c r="DK230" i="11"/>
  <c r="DK231" i="11"/>
  <c r="DN231" i="11"/>
  <c r="DO231" i="11"/>
  <c r="DK232" i="11"/>
  <c r="DM232" i="11" s="1"/>
  <c r="DK233" i="11"/>
  <c r="DM233" i="11"/>
  <c r="DN233" i="11"/>
  <c r="DO233" i="11" s="1"/>
  <c r="DK234" i="11"/>
  <c r="DK235" i="11"/>
  <c r="DK236" i="11"/>
  <c r="DK237" i="11"/>
  <c r="DM237" i="11" s="1"/>
  <c r="DK238" i="11"/>
  <c r="DK239" i="11"/>
  <c r="DM239" i="11"/>
  <c r="DN239" i="11"/>
  <c r="DO239" i="11"/>
  <c r="DK240" i="11"/>
  <c r="DK241" i="11"/>
  <c r="DM241" i="11"/>
  <c r="DN241" i="11"/>
  <c r="DO241" i="11"/>
  <c r="DK242" i="11"/>
  <c r="DM242" i="11" s="1"/>
  <c r="DK243" i="11"/>
  <c r="DK244" i="11"/>
  <c r="DK245" i="11"/>
  <c r="DK246" i="11"/>
  <c r="DK247" i="11"/>
  <c r="DM247" i="11" s="1"/>
  <c r="DN247" i="11"/>
  <c r="DO247" i="11"/>
  <c r="DK248" i="11"/>
  <c r="DK249" i="11"/>
  <c r="DM249" i="11" s="1"/>
  <c r="DN249" i="11"/>
  <c r="DO249" i="11"/>
  <c r="DK250" i="11"/>
  <c r="DK251" i="11"/>
  <c r="DK252" i="11"/>
  <c r="DM252" i="11" s="1"/>
  <c r="DK253" i="11"/>
  <c r="DK254" i="11"/>
  <c r="DK255" i="11"/>
  <c r="DM255" i="11"/>
  <c r="DN255" i="11"/>
  <c r="DO255" i="11" s="1"/>
  <c r="DK256" i="11"/>
  <c r="DK257" i="11"/>
  <c r="DM257" i="11" s="1"/>
  <c r="DN257" i="11"/>
  <c r="DO257" i="11" s="1"/>
  <c r="DK258" i="11"/>
  <c r="DM258" i="11" s="1"/>
  <c r="DK259" i="11"/>
  <c r="DK260" i="11"/>
  <c r="DK261" i="11"/>
  <c r="DK262" i="11"/>
  <c r="DK263" i="11"/>
  <c r="DM263" i="11"/>
  <c r="DN263" i="11"/>
  <c r="DO263" i="11"/>
  <c r="DK264" i="11"/>
  <c r="DK265" i="11"/>
  <c r="DM265" i="11"/>
  <c r="DN265" i="11"/>
  <c r="DO265" i="11" s="1"/>
  <c r="DK266" i="11"/>
  <c r="DK267" i="11"/>
  <c r="DK268" i="11"/>
  <c r="DK269" i="11"/>
  <c r="DK270" i="11"/>
  <c r="DK271" i="11"/>
  <c r="DM271" i="11"/>
  <c r="DN271" i="11"/>
  <c r="DO271" i="11"/>
  <c r="DK272" i="11"/>
  <c r="DK273" i="11"/>
  <c r="DM273" i="11"/>
  <c r="DN273" i="11"/>
  <c r="DO273" i="11"/>
  <c r="DK274" i="11"/>
  <c r="DM274" i="11" s="1"/>
  <c r="DK275" i="11"/>
  <c r="DK276" i="11"/>
  <c r="DK277" i="11"/>
  <c r="DK278" i="11"/>
  <c r="DK279" i="11"/>
  <c r="DM279" i="11" s="1"/>
  <c r="DN279" i="11"/>
  <c r="DO279" i="11"/>
  <c r="DK280" i="11"/>
  <c r="DK281" i="11"/>
  <c r="DM281" i="11" s="1"/>
  <c r="DN281" i="11"/>
  <c r="DO281" i="11"/>
  <c r="DK282" i="11"/>
  <c r="DK283" i="11"/>
  <c r="DK284" i="11"/>
  <c r="DM284" i="11" s="1"/>
  <c r="DK285" i="11"/>
  <c r="DK286" i="11"/>
  <c r="DK287" i="11"/>
  <c r="DM287" i="11"/>
  <c r="DN287" i="11"/>
  <c r="DO287" i="11" s="1"/>
  <c r="DK288" i="11"/>
  <c r="DK289" i="11"/>
  <c r="DM289" i="11" s="1"/>
  <c r="DN289" i="11"/>
  <c r="DO289" i="11" s="1"/>
  <c r="DK290" i="11"/>
  <c r="DM290" i="11" s="1"/>
  <c r="DK291" i="11"/>
  <c r="DK292" i="11"/>
  <c r="DK293" i="11"/>
  <c r="DK294" i="11"/>
  <c r="DK295" i="11"/>
  <c r="DM295" i="11"/>
  <c r="DN295" i="11"/>
  <c r="DO295" i="11"/>
  <c r="DK296" i="11"/>
  <c r="DM296" i="11" s="1"/>
  <c r="DK297" i="11"/>
  <c r="DM297" i="11"/>
  <c r="DN297" i="11"/>
  <c r="DO297" i="11" s="1"/>
  <c r="DK298" i="11"/>
  <c r="DK299" i="11"/>
  <c r="DK300" i="11"/>
  <c r="DK301" i="11"/>
  <c r="DM301" i="11" s="1"/>
  <c r="DK302" i="11"/>
  <c r="DK303" i="11"/>
  <c r="DM303" i="11"/>
  <c r="DN303" i="11"/>
  <c r="DO303" i="11"/>
  <c r="DK304" i="11"/>
  <c r="DK305" i="11"/>
  <c r="DM305" i="11"/>
  <c r="DN305" i="11"/>
  <c r="DO305" i="11"/>
  <c r="DK306" i="11"/>
  <c r="DM306" i="11" s="1"/>
  <c r="DK307" i="11"/>
  <c r="DK308" i="11"/>
  <c r="DK309" i="11"/>
  <c r="DK310" i="11"/>
  <c r="DK311" i="11"/>
  <c r="DM311" i="11" s="1"/>
  <c r="DN311" i="11"/>
  <c r="DO311" i="11"/>
  <c r="DK312" i="11"/>
  <c r="DK313" i="11"/>
  <c r="DM313" i="11" s="1"/>
  <c r="DN313" i="11"/>
  <c r="DO313" i="11"/>
  <c r="DK314" i="11"/>
  <c r="DK315" i="11"/>
  <c r="DK316" i="11"/>
  <c r="DM316" i="11" s="1"/>
  <c r="DK317" i="11"/>
  <c r="DK318" i="11"/>
  <c r="DK319" i="11"/>
  <c r="DM319" i="11"/>
  <c r="DN319" i="11"/>
  <c r="DO319" i="11" s="1"/>
  <c r="DK320" i="11"/>
  <c r="DK321" i="11"/>
  <c r="DM321" i="11" s="1"/>
  <c r="DN321" i="11"/>
  <c r="DO321" i="11" s="1"/>
  <c r="DK322" i="11"/>
  <c r="DM322" i="11" s="1"/>
  <c r="DK323" i="11"/>
  <c r="DK324" i="11"/>
  <c r="DK325" i="11"/>
  <c r="DK326" i="11"/>
  <c r="DK327" i="11"/>
  <c r="DM327" i="11"/>
  <c r="DN327" i="11"/>
  <c r="DO327" i="11"/>
  <c r="DK328" i="11"/>
  <c r="DK329" i="11"/>
  <c r="DM329" i="11"/>
  <c r="DN329" i="11"/>
  <c r="DO329" i="11" s="1"/>
  <c r="DK330" i="11"/>
  <c r="DK331" i="11"/>
  <c r="DK332" i="11"/>
  <c r="DK333" i="11"/>
  <c r="DK334" i="11"/>
  <c r="DK335" i="11"/>
  <c r="DM335" i="11"/>
  <c r="DN335" i="11"/>
  <c r="DO335" i="11"/>
  <c r="DK336" i="11"/>
  <c r="DK337" i="11"/>
  <c r="DM337" i="11"/>
  <c r="DN337" i="11"/>
  <c r="DO337" i="11"/>
  <c r="DK338" i="11"/>
  <c r="DM338" i="11" s="1"/>
  <c r="DK339" i="11"/>
  <c r="DK340" i="11"/>
  <c r="DK341" i="11"/>
  <c r="DK342" i="11"/>
  <c r="DK343" i="11"/>
  <c r="DM343" i="11" s="1"/>
  <c r="DN343" i="11"/>
  <c r="DO343" i="11"/>
  <c r="DK344" i="11"/>
  <c r="DK345" i="11"/>
  <c r="DM345" i="11" s="1"/>
  <c r="DN345" i="11"/>
  <c r="DO345" i="11"/>
  <c r="DK346" i="11"/>
  <c r="DK347" i="11"/>
  <c r="DM347" i="11" s="1"/>
  <c r="DK348" i="11"/>
  <c r="DM348" i="11" s="1"/>
  <c r="DK349" i="11"/>
  <c r="DK350" i="11"/>
  <c r="DK351" i="11"/>
  <c r="DM351" i="11"/>
  <c r="DN351" i="11"/>
  <c r="DO351" i="11" s="1"/>
  <c r="DK352" i="11"/>
  <c r="DM352" i="11" s="1"/>
  <c r="DK353" i="11"/>
  <c r="DM353" i="11" s="1"/>
  <c r="DK354" i="11"/>
  <c r="DK355" i="11"/>
  <c r="DK356" i="11"/>
  <c r="DK357" i="11"/>
  <c r="DK358" i="11"/>
  <c r="DK359" i="11"/>
  <c r="DM359" i="11"/>
  <c r="DK360" i="11"/>
  <c r="DK361" i="11"/>
  <c r="DM361" i="11" s="1"/>
  <c r="DK362" i="11"/>
  <c r="DM362" i="11" s="1"/>
  <c r="DK363" i="11"/>
  <c r="DM363" i="11" s="1"/>
  <c r="DK364" i="11"/>
  <c r="DK365" i="11"/>
  <c r="DK366" i="11"/>
  <c r="DK367" i="11"/>
  <c r="DM367" i="11"/>
  <c r="DK368" i="11"/>
  <c r="DK369" i="11"/>
  <c r="DM369" i="11"/>
  <c r="DK370" i="11"/>
  <c r="DK371" i="11"/>
  <c r="DK372" i="11"/>
  <c r="DM372" i="11" s="1"/>
  <c r="DK373" i="11"/>
  <c r="DK374" i="11"/>
  <c r="DK375" i="11"/>
  <c r="DM375" i="11"/>
  <c r="DK376" i="11"/>
  <c r="DM376" i="11" s="1"/>
  <c r="DK377" i="11"/>
  <c r="DM377" i="11"/>
  <c r="DK378" i="11"/>
  <c r="DM378" i="11" s="1"/>
  <c r="DK379" i="11"/>
  <c r="DK380" i="11"/>
  <c r="DM380" i="11" s="1"/>
  <c r="DK381" i="11"/>
  <c r="DK382" i="11"/>
  <c r="DM382" i="11" s="1"/>
  <c r="DK383" i="11"/>
  <c r="DM383" i="11" s="1"/>
  <c r="DK384" i="11"/>
  <c r="DK385" i="11"/>
  <c r="DM385" i="11" s="1"/>
  <c r="DK386" i="11"/>
  <c r="DK387" i="11"/>
  <c r="DK388" i="11"/>
  <c r="DK389" i="11"/>
  <c r="DK390" i="11"/>
  <c r="DK391" i="11"/>
  <c r="DM391" i="11"/>
  <c r="DK392" i="11"/>
  <c r="DK393" i="11"/>
  <c r="DM393" i="11" s="1"/>
  <c r="DK394" i="11"/>
  <c r="DM394" i="11" s="1"/>
  <c r="DK395" i="11"/>
  <c r="DK396" i="11"/>
  <c r="DK397" i="11"/>
  <c r="DK398" i="11"/>
  <c r="DM398" i="11" s="1"/>
  <c r="DK399" i="11"/>
  <c r="DM399" i="11"/>
  <c r="DK400" i="11"/>
  <c r="DL8" i="11"/>
  <c r="DK8" i="11"/>
  <c r="DN121" i="11"/>
  <c r="DO121" i="11"/>
  <c r="DN105" i="11"/>
  <c r="DO105" i="11" s="1"/>
  <c r="DM103" i="11"/>
  <c r="DN103" i="11"/>
  <c r="DO103" i="11" s="1"/>
  <c r="DM97" i="11"/>
  <c r="DN97" i="11"/>
  <c r="DO97" i="11" s="1"/>
  <c r="DN95" i="11"/>
  <c r="DO95" i="11"/>
  <c r="DM89" i="11"/>
  <c r="DN89" i="11"/>
  <c r="DO89" i="11"/>
  <c r="DM87" i="11"/>
  <c r="DN87" i="11"/>
  <c r="DO87" i="11"/>
  <c r="DM81" i="11"/>
  <c r="DN81" i="11"/>
  <c r="DO81" i="11"/>
  <c r="DN79" i="11"/>
  <c r="DO79" i="11"/>
  <c r="DM73" i="11"/>
  <c r="DN73" i="11"/>
  <c r="DO73" i="11" s="1"/>
  <c r="DM71" i="11"/>
  <c r="DN71" i="11"/>
  <c r="DO71" i="11" s="1"/>
  <c r="DM65" i="11"/>
  <c r="DN65" i="11"/>
  <c r="DO65" i="11" s="1"/>
  <c r="DM63" i="11"/>
  <c r="DN63" i="11"/>
  <c r="DO63" i="11"/>
  <c r="DM57" i="11"/>
  <c r="DN57" i="11"/>
  <c r="DO57" i="11"/>
  <c r="DM55" i="11"/>
  <c r="DN55" i="11"/>
  <c r="DO55" i="11"/>
  <c r="DM49" i="11"/>
  <c r="DN49" i="11"/>
  <c r="DO49" i="11"/>
  <c r="DN47" i="11"/>
  <c r="DO47" i="11"/>
  <c r="DM41" i="11"/>
  <c r="DN41" i="11"/>
  <c r="DO41" i="11" s="1"/>
  <c r="DM39" i="11"/>
  <c r="DN39" i="11"/>
  <c r="DO39" i="11" s="1"/>
  <c r="DM113" i="11"/>
  <c r="DN113" i="11"/>
  <c r="DO113" i="11" s="1"/>
  <c r="DM111" i="11"/>
  <c r="DN111" i="11"/>
  <c r="DO111" i="11"/>
  <c r="DM396" i="11"/>
  <c r="DM388" i="11"/>
  <c r="DM386" i="11"/>
  <c r="DM370" i="11"/>
  <c r="DM364" i="11"/>
  <c r="DM356" i="11"/>
  <c r="DM354" i="11"/>
  <c r="DN348" i="11"/>
  <c r="DO348" i="11" s="1"/>
  <c r="DM346" i="11"/>
  <c r="DN346" i="11"/>
  <c r="DO346" i="11" s="1"/>
  <c r="DM340" i="11"/>
  <c r="DN340" i="11"/>
  <c r="DO340" i="11" s="1"/>
  <c r="DN338" i="11"/>
  <c r="DO338" i="11"/>
  <c r="DM332" i="11"/>
  <c r="DN332" i="11"/>
  <c r="DO332" i="11"/>
  <c r="DM330" i="11"/>
  <c r="DN330" i="11"/>
  <c r="DO330" i="11"/>
  <c r="DN324" i="11"/>
  <c r="DO324" i="11"/>
  <c r="DN322" i="11"/>
  <c r="DO322" i="11"/>
  <c r="DN316" i="11"/>
  <c r="DO316" i="11" s="1"/>
  <c r="DM314" i="11"/>
  <c r="DN314" i="11"/>
  <c r="DO314" i="11" s="1"/>
  <c r="DM308" i="11"/>
  <c r="DN308" i="11"/>
  <c r="DO308" i="11" s="1"/>
  <c r="DN306" i="11"/>
  <c r="DO306" i="11"/>
  <c r="DM300" i="11"/>
  <c r="DN300" i="11"/>
  <c r="DO300" i="11"/>
  <c r="DM298" i="11"/>
  <c r="DN298" i="11"/>
  <c r="DO298" i="11"/>
  <c r="DN292" i="11"/>
  <c r="DO292" i="11"/>
  <c r="DN290" i="11"/>
  <c r="DO290" i="11"/>
  <c r="DN284" i="11"/>
  <c r="DO284" i="11" s="1"/>
  <c r="DM282" i="11"/>
  <c r="DN282" i="11"/>
  <c r="DO282" i="11" s="1"/>
  <c r="DM276" i="11"/>
  <c r="DN276" i="11"/>
  <c r="DO276" i="11" s="1"/>
  <c r="DN274" i="11"/>
  <c r="DO274" i="11"/>
  <c r="DM268" i="11"/>
  <c r="DN268" i="11"/>
  <c r="DO268" i="11"/>
  <c r="DM266" i="11"/>
  <c r="DN266" i="11"/>
  <c r="DO266" i="11"/>
  <c r="DN260" i="11"/>
  <c r="DO260" i="11"/>
  <c r="DN258" i="11"/>
  <c r="DO258" i="11"/>
  <c r="DN252" i="11"/>
  <c r="DO252" i="11" s="1"/>
  <c r="DM250" i="11"/>
  <c r="DN250" i="11"/>
  <c r="DO250" i="11" s="1"/>
  <c r="DM244" i="11"/>
  <c r="DN244" i="11"/>
  <c r="DO244" i="11" s="1"/>
  <c r="DN242" i="11"/>
  <c r="DO242" i="11"/>
  <c r="DM236" i="11"/>
  <c r="DN236" i="11"/>
  <c r="DO236" i="11"/>
  <c r="DM234" i="11"/>
  <c r="DN234" i="11"/>
  <c r="DO234" i="11"/>
  <c r="DM228" i="11"/>
  <c r="DN228" i="11"/>
  <c r="DO228" i="11"/>
  <c r="DN226" i="11"/>
  <c r="DO226" i="11"/>
  <c r="DN220" i="11"/>
  <c r="DO220" i="11" s="1"/>
  <c r="DM218" i="11"/>
  <c r="DN218" i="11"/>
  <c r="DO218" i="11" s="1"/>
  <c r="DM212" i="11"/>
  <c r="DN212" i="11"/>
  <c r="DO212" i="11" s="1"/>
  <c r="DN210" i="11"/>
  <c r="DO210" i="11"/>
  <c r="DM204" i="11"/>
  <c r="DN204" i="11"/>
  <c r="DO204" i="11"/>
  <c r="DM202" i="11"/>
  <c r="DN202" i="11"/>
  <c r="DO202" i="11"/>
  <c r="DM196" i="11"/>
  <c r="DN196" i="11"/>
  <c r="DO196" i="11"/>
  <c r="DN194" i="11"/>
  <c r="DO194" i="11"/>
  <c r="DN188" i="11"/>
  <c r="DO188" i="11" s="1"/>
  <c r="DM186" i="11"/>
  <c r="DN186" i="11"/>
  <c r="DO186" i="11" s="1"/>
  <c r="DM180" i="11"/>
  <c r="DN180" i="11"/>
  <c r="DO180" i="11" s="1"/>
  <c r="DM178" i="11"/>
  <c r="DN178" i="11"/>
  <c r="DO178" i="11"/>
  <c r="DM172" i="11"/>
  <c r="DN172" i="11"/>
  <c r="DO172" i="11"/>
  <c r="DM170" i="11"/>
  <c r="DN170" i="11"/>
  <c r="DO170" i="11"/>
  <c r="DM164" i="11"/>
  <c r="DN164" i="11"/>
  <c r="DO164" i="11"/>
  <c r="DM162" i="11"/>
  <c r="DN162" i="11"/>
  <c r="DO162" i="11"/>
  <c r="DN156" i="11"/>
  <c r="DO156" i="11" s="1"/>
  <c r="DM154" i="11"/>
  <c r="DN154" i="11"/>
  <c r="DO154" i="11" s="1"/>
  <c r="DM148" i="11"/>
  <c r="DN148" i="11"/>
  <c r="DO148" i="11" s="1"/>
  <c r="DM146" i="11"/>
  <c r="DN146" i="11"/>
  <c r="DO146" i="11"/>
  <c r="DM140" i="11"/>
  <c r="DN140" i="11"/>
  <c r="DO140" i="11"/>
  <c r="DM138" i="11"/>
  <c r="DN138" i="11"/>
  <c r="DO138" i="11"/>
  <c r="DM132" i="11"/>
  <c r="DN132" i="11"/>
  <c r="DO132" i="11"/>
  <c r="DM130" i="11"/>
  <c r="DN130" i="11"/>
  <c r="DO130" i="11"/>
  <c r="DN124" i="11"/>
  <c r="DO124" i="11" s="1"/>
  <c r="DM122" i="11"/>
  <c r="DN122" i="11"/>
  <c r="DO122" i="11" s="1"/>
  <c r="DM116" i="11"/>
  <c r="DN116" i="11"/>
  <c r="DO116" i="11" s="1"/>
  <c r="DM114" i="11"/>
  <c r="DN114" i="11"/>
  <c r="DO114" i="11"/>
  <c r="DM108" i="11"/>
  <c r="DN108" i="11"/>
  <c r="DO108" i="11"/>
  <c r="DM106" i="11"/>
  <c r="DN106" i="11"/>
  <c r="DO106" i="11"/>
  <c r="DM100" i="11"/>
  <c r="DN100" i="11"/>
  <c r="DO100" i="11"/>
  <c r="DN98" i="11"/>
  <c r="DO98" i="11"/>
  <c r="DM92" i="11"/>
  <c r="DN92" i="11"/>
  <c r="DO92" i="11" s="1"/>
  <c r="DM90" i="11"/>
  <c r="DN90" i="11"/>
  <c r="DO90" i="11" s="1"/>
  <c r="DM84" i="11"/>
  <c r="DN84" i="11"/>
  <c r="DO84" i="11" s="1"/>
  <c r="DM82" i="11"/>
  <c r="DN82" i="11"/>
  <c r="DO82" i="11"/>
  <c r="DM76" i="11"/>
  <c r="DN76" i="11"/>
  <c r="DO76" i="11"/>
  <c r="DM74" i="11"/>
  <c r="DN74" i="11"/>
  <c r="DO74" i="11"/>
  <c r="DM68" i="11"/>
  <c r="DN68" i="11"/>
  <c r="DO68" i="11"/>
  <c r="DN66" i="11"/>
  <c r="DO66" i="11"/>
  <c r="DM60" i="11"/>
  <c r="DN60" i="11"/>
  <c r="DO60" i="11" s="1"/>
  <c r="DM58" i="11"/>
  <c r="DN58" i="11"/>
  <c r="DO58" i="11" s="1"/>
  <c r="DM52" i="11"/>
  <c r="DN52" i="11"/>
  <c r="DO52" i="11" s="1"/>
  <c r="DM50" i="11"/>
  <c r="DN50" i="11"/>
  <c r="DO50" i="11"/>
  <c r="DM44" i="11"/>
  <c r="DN44" i="11"/>
  <c r="DO44" i="11"/>
  <c r="DM42" i="11"/>
  <c r="DN42" i="11"/>
  <c r="DO42" i="11"/>
  <c r="DM36" i="11"/>
  <c r="DN36" i="11"/>
  <c r="DO36" i="11"/>
  <c r="DN34" i="11"/>
  <c r="DO34" i="11"/>
  <c r="DM28" i="11"/>
  <c r="DN28" i="11"/>
  <c r="DO28" i="11" s="1"/>
  <c r="DM26" i="11"/>
  <c r="DN26" i="11"/>
  <c r="DO26" i="11" s="1"/>
  <c r="DM20" i="11"/>
  <c r="DN20" i="11"/>
  <c r="DO20" i="11" s="1"/>
  <c r="DM18" i="11"/>
  <c r="DN18" i="11"/>
  <c r="DO18" i="11"/>
  <c r="DM12" i="11"/>
  <c r="DN12" i="11"/>
  <c r="DO12" i="11"/>
  <c r="DM400" i="11"/>
  <c r="DM392" i="11"/>
  <c r="DM384" i="11"/>
  <c r="DM368" i="11"/>
  <c r="DM360" i="11"/>
  <c r="DM344" i="11"/>
  <c r="DN344" i="11"/>
  <c r="DO344" i="11" s="1"/>
  <c r="DM336" i="11"/>
  <c r="DN336" i="11"/>
  <c r="DO336" i="11"/>
  <c r="DM328" i="11"/>
  <c r="DN328" i="11"/>
  <c r="DO328" i="11"/>
  <c r="DM320" i="11"/>
  <c r="DN320" i="11"/>
  <c r="DO320" i="11"/>
  <c r="DM312" i="11"/>
  <c r="DN312" i="11"/>
  <c r="DO312" i="11"/>
  <c r="DM304" i="11"/>
  <c r="DN304" i="11"/>
  <c r="DO304" i="11"/>
  <c r="DN296" i="11"/>
  <c r="DO296" i="11" s="1"/>
  <c r="DM288" i="11"/>
  <c r="DN288" i="11"/>
  <c r="DO288" i="11" s="1"/>
  <c r="DM280" i="11"/>
  <c r="DN280" i="11"/>
  <c r="DO280" i="11" s="1"/>
  <c r="DM272" i="11"/>
  <c r="DN272" i="11"/>
  <c r="DO272" i="11"/>
  <c r="DM264" i="11"/>
  <c r="DN264" i="11"/>
  <c r="DO264" i="11"/>
  <c r="DM256" i="11"/>
  <c r="DN256" i="11"/>
  <c r="DO256" i="11"/>
  <c r="DM248" i="11"/>
  <c r="DN248" i="11"/>
  <c r="DO248" i="11"/>
  <c r="DM240" i="11"/>
  <c r="DN240" i="11"/>
  <c r="DO240" i="11"/>
  <c r="DN232" i="11"/>
  <c r="DO232" i="11" s="1"/>
  <c r="DM224" i="11"/>
  <c r="DN224" i="11"/>
  <c r="DO224" i="11" s="1"/>
  <c r="DM216" i="11"/>
  <c r="DN216" i="11"/>
  <c r="DO216" i="11" s="1"/>
  <c r="DM208" i="11"/>
  <c r="DN208" i="11"/>
  <c r="DO208" i="11"/>
  <c r="DM200" i="11"/>
  <c r="DN200" i="11"/>
  <c r="DO200" i="11"/>
  <c r="DM192" i="11"/>
  <c r="DN192" i="11"/>
  <c r="DO192" i="11"/>
  <c r="DM184" i="11"/>
  <c r="DN184" i="11"/>
  <c r="DO184" i="11"/>
  <c r="DM176" i="11"/>
  <c r="DN176" i="11"/>
  <c r="DO176" i="11"/>
  <c r="DN168" i="11"/>
  <c r="DO168" i="11" s="1"/>
  <c r="DM160" i="11"/>
  <c r="DN160" i="11"/>
  <c r="DO160" i="11" s="1"/>
  <c r="DM152" i="11"/>
  <c r="DN152" i="11"/>
  <c r="DO152" i="11" s="1"/>
  <c r="DM144" i="11"/>
  <c r="DN144" i="11"/>
  <c r="DO144" i="11"/>
  <c r="DM136" i="11"/>
  <c r="DN136" i="11"/>
  <c r="DO136" i="11"/>
  <c r="DM128" i="11"/>
  <c r="DN128" i="11"/>
  <c r="DO128" i="11"/>
  <c r="DM120" i="11"/>
  <c r="DN120" i="11"/>
  <c r="DO120" i="11"/>
  <c r="DM112" i="11"/>
  <c r="DN112" i="11"/>
  <c r="DO112" i="11"/>
  <c r="DM104" i="11"/>
  <c r="DN104" i="11"/>
  <c r="DO104" i="11" s="1"/>
  <c r="DM96" i="11"/>
  <c r="DN96" i="11"/>
  <c r="DO96" i="11" s="1"/>
  <c r="DM88" i="11"/>
  <c r="DN88" i="11"/>
  <c r="DO88" i="11" s="1"/>
  <c r="DM80" i="11"/>
  <c r="DN80" i="11"/>
  <c r="DO80" i="11"/>
  <c r="DM72" i="11"/>
  <c r="DN72" i="11"/>
  <c r="DO72" i="11"/>
  <c r="DM64" i="11"/>
  <c r="DN64" i="11"/>
  <c r="DO64" i="11"/>
  <c r="DM56" i="11"/>
  <c r="DN56" i="11"/>
  <c r="DO56" i="11"/>
  <c r="DM48" i="11"/>
  <c r="DN48" i="11"/>
  <c r="DO48" i="11"/>
  <c r="DM40" i="11"/>
  <c r="DN40" i="11"/>
  <c r="DO40" i="11" s="1"/>
  <c r="DM32" i="11"/>
  <c r="DN32" i="11"/>
  <c r="DO32" i="11" s="1"/>
  <c r="DM24" i="11"/>
  <c r="DN24" i="11"/>
  <c r="DO24" i="11" s="1"/>
  <c r="DM16" i="11"/>
  <c r="DN16" i="11"/>
  <c r="DO16" i="11"/>
  <c r="DM395" i="11"/>
  <c r="DM387" i="11"/>
  <c r="DM379" i="11"/>
  <c r="DM371" i="11"/>
  <c r="DM355" i="11"/>
  <c r="DN347" i="11"/>
  <c r="DO347" i="11"/>
  <c r="DM339" i="11"/>
  <c r="DN339" i="11"/>
  <c r="DO339" i="11"/>
  <c r="DM331" i="11"/>
  <c r="DN331" i="11"/>
  <c r="DO331" i="11" s="1"/>
  <c r="DM323" i="11"/>
  <c r="DN323" i="11"/>
  <c r="DO323" i="11" s="1"/>
  <c r="DM315" i="11"/>
  <c r="DN315" i="11"/>
  <c r="DO315" i="11" s="1"/>
  <c r="DM307" i="11"/>
  <c r="DN307" i="11"/>
  <c r="DO307" i="11"/>
  <c r="DM299" i="11"/>
  <c r="DN299" i="11"/>
  <c r="DO299" i="11"/>
  <c r="DM291" i="11"/>
  <c r="DN291" i="11"/>
  <c r="DO291" i="11"/>
  <c r="DM283" i="11"/>
  <c r="DN283" i="11"/>
  <c r="DO283" i="11"/>
  <c r="DM275" i="11"/>
  <c r="DN275" i="11"/>
  <c r="DO275" i="11"/>
  <c r="DM267" i="11"/>
  <c r="DN267" i="11"/>
  <c r="DO267" i="11" s="1"/>
  <c r="DM259" i="11"/>
  <c r="DN259" i="11"/>
  <c r="DO259" i="11" s="1"/>
  <c r="DM251" i="11"/>
  <c r="DN251" i="11"/>
  <c r="DO251" i="11" s="1"/>
  <c r="DM243" i="11"/>
  <c r="DN243" i="11"/>
  <c r="DO243" i="11"/>
  <c r="DM235" i="11"/>
  <c r="DN235" i="11"/>
  <c r="DO235" i="11"/>
  <c r="DM227" i="11"/>
  <c r="DN227" i="11"/>
  <c r="DO227" i="11"/>
  <c r="DM219" i="11"/>
  <c r="DN219" i="11"/>
  <c r="DO219" i="11"/>
  <c r="DM211" i="11"/>
  <c r="DN211" i="11"/>
  <c r="DO211" i="11"/>
  <c r="DM203" i="11"/>
  <c r="DN203" i="11"/>
  <c r="DO203" i="11" s="1"/>
  <c r="DM195" i="11"/>
  <c r="DN195" i="11"/>
  <c r="DO195" i="11" s="1"/>
  <c r="DM187" i="11"/>
  <c r="DN187" i="11"/>
  <c r="DO187" i="11" s="1"/>
  <c r="DM179" i="11"/>
  <c r="DN179" i="11"/>
  <c r="DO179" i="11"/>
  <c r="DM171" i="11"/>
  <c r="DN171" i="11"/>
  <c r="DO171" i="11"/>
  <c r="DM163" i="11"/>
  <c r="DN163" i="11"/>
  <c r="DO163" i="11"/>
  <c r="DM155" i="11"/>
  <c r="DN155" i="11"/>
  <c r="DO155" i="11"/>
  <c r="DM147" i="11"/>
  <c r="DN147" i="11"/>
  <c r="DO147" i="11"/>
  <c r="DM139" i="11"/>
  <c r="DN139" i="11"/>
  <c r="DO139" i="11" s="1"/>
  <c r="DM131" i="11"/>
  <c r="DN131" i="11"/>
  <c r="DO131" i="11" s="1"/>
  <c r="DM123" i="11"/>
  <c r="DN123" i="11"/>
  <c r="DO123" i="11" s="1"/>
  <c r="DM115" i="11"/>
  <c r="DN115" i="11"/>
  <c r="DO115" i="11"/>
  <c r="DM107" i="11"/>
  <c r="DN107" i="11"/>
  <c r="DO107" i="11"/>
  <c r="DM99" i="11"/>
  <c r="DN99" i="11"/>
  <c r="DO99" i="11"/>
  <c r="DM91" i="11"/>
  <c r="DN91" i="11"/>
  <c r="DO91" i="11"/>
  <c r="DM83" i="11"/>
  <c r="DN83" i="11"/>
  <c r="DO83" i="11"/>
  <c r="DM75" i="11"/>
  <c r="DN75" i="11"/>
  <c r="DO75" i="11" s="1"/>
  <c r="DM67" i="11"/>
  <c r="DN67" i="11"/>
  <c r="DO67" i="11" s="1"/>
  <c r="DM59" i="11"/>
  <c r="DN59" i="11"/>
  <c r="DO59" i="11" s="1"/>
  <c r="DM51" i="11"/>
  <c r="DN51" i="11"/>
  <c r="DO51" i="11"/>
  <c r="DM43" i="11"/>
  <c r="DN43" i="11"/>
  <c r="DO43" i="11"/>
  <c r="DM35" i="11"/>
  <c r="DN35" i="11"/>
  <c r="DO35" i="11"/>
  <c r="DM27" i="11"/>
  <c r="DN27" i="11"/>
  <c r="DO27" i="11"/>
  <c r="DM11" i="11"/>
  <c r="DN11" i="11"/>
  <c r="DO11" i="11"/>
  <c r="DM390" i="11"/>
  <c r="DM374" i="11"/>
  <c r="DM366" i="11"/>
  <c r="DM358" i="11"/>
  <c r="DM350" i="11"/>
  <c r="DN350" i="11"/>
  <c r="DO350" i="11" s="1"/>
  <c r="DM342" i="11"/>
  <c r="DN342" i="11"/>
  <c r="DO342" i="11"/>
  <c r="DM334" i="11"/>
  <c r="DN334" i="11"/>
  <c r="DO334" i="11"/>
  <c r="DM326" i="11"/>
  <c r="DN326" i="11"/>
  <c r="DO326" i="11"/>
  <c r="DM318" i="11"/>
  <c r="DN318" i="11"/>
  <c r="DO318" i="11"/>
  <c r="DM310" i="11"/>
  <c r="DN310" i="11"/>
  <c r="DO310" i="11"/>
  <c r="DM302" i="11"/>
  <c r="DN302" i="11"/>
  <c r="DO302" i="11" s="1"/>
  <c r="DM294" i="11"/>
  <c r="DN294" i="11"/>
  <c r="DO294" i="11" s="1"/>
  <c r="DM286" i="11"/>
  <c r="DN286" i="11"/>
  <c r="DO286" i="11" s="1"/>
  <c r="DM278" i="11"/>
  <c r="DN278" i="11"/>
  <c r="DO278" i="11"/>
  <c r="DM270" i="11"/>
  <c r="DN270" i="11"/>
  <c r="DO270" i="11"/>
  <c r="DM262" i="11"/>
  <c r="DN262" i="11"/>
  <c r="DO262" i="11"/>
  <c r="DM254" i="11"/>
  <c r="DN254" i="11"/>
  <c r="DO254" i="11"/>
  <c r="DM246" i="11"/>
  <c r="DN246" i="11"/>
  <c r="DO246" i="11"/>
  <c r="DM238" i="11"/>
  <c r="DN238" i="11"/>
  <c r="DO238" i="11" s="1"/>
  <c r="DM230" i="11"/>
  <c r="DN230" i="11"/>
  <c r="DO230" i="11" s="1"/>
  <c r="DM222" i="11"/>
  <c r="DN222" i="11"/>
  <c r="DO222" i="11" s="1"/>
  <c r="DM214" i="11"/>
  <c r="DN214" i="11"/>
  <c r="DO214" i="11"/>
  <c r="DM206" i="11"/>
  <c r="DN206" i="11"/>
  <c r="DO206" i="11"/>
  <c r="DM198" i="11"/>
  <c r="DN198" i="11"/>
  <c r="DO198" i="11"/>
  <c r="DM190" i="11"/>
  <c r="DN190" i="11"/>
  <c r="DO190" i="11"/>
  <c r="DM182" i="11"/>
  <c r="DN182" i="11"/>
  <c r="DO182" i="11"/>
  <c r="DM174" i="11"/>
  <c r="DN174" i="11"/>
  <c r="DO174" i="11" s="1"/>
  <c r="DM166" i="11"/>
  <c r="DN166" i="11"/>
  <c r="DO166" i="11" s="1"/>
  <c r="DM158" i="11"/>
  <c r="DN158" i="11"/>
  <c r="DO158" i="11" s="1"/>
  <c r="DM150" i="11"/>
  <c r="DN150" i="11"/>
  <c r="DO150" i="11"/>
  <c r="DM142" i="11"/>
  <c r="DN142" i="11"/>
  <c r="DO142" i="11"/>
  <c r="DM134" i="11"/>
  <c r="DN134" i="11"/>
  <c r="DO134" i="11"/>
  <c r="DM126" i="11"/>
  <c r="DN126" i="11"/>
  <c r="DO126" i="11"/>
  <c r="DM110" i="11"/>
  <c r="DN110" i="11"/>
  <c r="DO110" i="11"/>
  <c r="DM102" i="11"/>
  <c r="DN102" i="11"/>
  <c r="DO102" i="11" s="1"/>
  <c r="DM94" i="11"/>
  <c r="DN94" i="11"/>
  <c r="DO94" i="11" s="1"/>
  <c r="DM86" i="11"/>
  <c r="DN86" i="11"/>
  <c r="DO86" i="11" s="1"/>
  <c r="DM78" i="11"/>
  <c r="DN78" i="11"/>
  <c r="DO78" i="11"/>
  <c r="DM70" i="11"/>
  <c r="DN70" i="11"/>
  <c r="DO70" i="11"/>
  <c r="DM62" i="11"/>
  <c r="DN62" i="11"/>
  <c r="DO62" i="11"/>
  <c r="DM54" i="11"/>
  <c r="DN54" i="11"/>
  <c r="DO54" i="11"/>
  <c r="DM46" i="11"/>
  <c r="DN46" i="11"/>
  <c r="DO46" i="11"/>
  <c r="DM38" i="11"/>
  <c r="DN38" i="11"/>
  <c r="DO38" i="11" s="1"/>
  <c r="DM30" i="11"/>
  <c r="DN30" i="11"/>
  <c r="DO30" i="11" s="1"/>
  <c r="DM22" i="11"/>
  <c r="DN22" i="11"/>
  <c r="DO22" i="11" s="1"/>
  <c r="DM14" i="11"/>
  <c r="DN14" i="11"/>
  <c r="DO14" i="11"/>
  <c r="DM19" i="11"/>
  <c r="DN19" i="11"/>
  <c r="DO19" i="11"/>
  <c r="DM8" i="11"/>
  <c r="DN8" i="11"/>
  <c r="DO8" i="11"/>
  <c r="DM397" i="11"/>
  <c r="DM389" i="11"/>
  <c r="DM381" i="11"/>
  <c r="DM373" i="11"/>
  <c r="DM365" i="11"/>
  <c r="DM357" i="11"/>
  <c r="DM349" i="11"/>
  <c r="DN349" i="11"/>
  <c r="DO349" i="11" s="1"/>
  <c r="DM341" i="11"/>
  <c r="DN341" i="11"/>
  <c r="DO341" i="11" s="1"/>
  <c r="DM333" i="11"/>
  <c r="DN333" i="11"/>
  <c r="DO333" i="11" s="1"/>
  <c r="DM325" i="11"/>
  <c r="DN325" i="11"/>
  <c r="DO325" i="11"/>
  <c r="DM317" i="11"/>
  <c r="DN317" i="11"/>
  <c r="DO317" i="11"/>
  <c r="DM309" i="11"/>
  <c r="DN309" i="11"/>
  <c r="DO309" i="11"/>
  <c r="DN301" i="11"/>
  <c r="DO301" i="11"/>
  <c r="DM293" i="11"/>
  <c r="DN293" i="11"/>
  <c r="DO293" i="11"/>
  <c r="DM285" i="11"/>
  <c r="DN285" i="11"/>
  <c r="DO285" i="11" s="1"/>
  <c r="DM277" i="11"/>
  <c r="DN277" i="11"/>
  <c r="DO277" i="11" s="1"/>
  <c r="DM269" i="11"/>
  <c r="DN269" i="11"/>
  <c r="DO269" i="11" s="1"/>
  <c r="DM261" i="11"/>
  <c r="DN261" i="11"/>
  <c r="DO261" i="11"/>
  <c r="DM253" i="11"/>
  <c r="DN253" i="11"/>
  <c r="DO253" i="11"/>
  <c r="DM245" i="11"/>
  <c r="DN245" i="11"/>
  <c r="DO245" i="11"/>
  <c r="DN237" i="11"/>
  <c r="DO237" i="11"/>
  <c r="DM229" i="11"/>
  <c r="DN229" i="11"/>
  <c r="DO229" i="11"/>
  <c r="DM221" i="11"/>
  <c r="DN221" i="11"/>
  <c r="DO221" i="11" s="1"/>
  <c r="DM213" i="11"/>
  <c r="DN213" i="11"/>
  <c r="DO213" i="11" s="1"/>
  <c r="DM205" i="11"/>
  <c r="DN205" i="11"/>
  <c r="DO205" i="11" s="1"/>
  <c r="DM197" i="11"/>
  <c r="DN197" i="11"/>
  <c r="DO197" i="11"/>
  <c r="DM189" i="11"/>
  <c r="DN189" i="11"/>
  <c r="DO189" i="11"/>
  <c r="DM181" i="11"/>
  <c r="DN181" i="11"/>
  <c r="DO181" i="11"/>
  <c r="DM173" i="11"/>
  <c r="DN173" i="11"/>
  <c r="DO173" i="11"/>
  <c r="DM165" i="11"/>
  <c r="DN165" i="11"/>
  <c r="DO165" i="11"/>
  <c r="DM157" i="11"/>
  <c r="DN157" i="11"/>
  <c r="DO157" i="11" s="1"/>
  <c r="DM149" i="11"/>
  <c r="DN149" i="11"/>
  <c r="DO149" i="11" s="1"/>
  <c r="DM141" i="11"/>
  <c r="DN141" i="11"/>
  <c r="DO141" i="11" s="1"/>
  <c r="DM133" i="11"/>
  <c r="DN133" i="11"/>
  <c r="DO133" i="11"/>
  <c r="DM125" i="11"/>
  <c r="DN125" i="11"/>
  <c r="DO125" i="11"/>
  <c r="DM117" i="11"/>
  <c r="DN117" i="11"/>
  <c r="DO117" i="11"/>
  <c r="DM109" i="11"/>
  <c r="DN109" i="11"/>
  <c r="DO109" i="11"/>
  <c r="DM101" i="11"/>
  <c r="DN101" i="11"/>
  <c r="DO101" i="11"/>
  <c r="DM93" i="11"/>
  <c r="DN93" i="11"/>
  <c r="DO93" i="11" s="1"/>
  <c r="DM85" i="11"/>
  <c r="DN85" i="11"/>
  <c r="DO85" i="11" s="1"/>
  <c r="DM77" i="11"/>
  <c r="DN77" i="11"/>
  <c r="DO77" i="11" s="1"/>
  <c r="DM69" i="11"/>
  <c r="DN69" i="11"/>
  <c r="DO69" i="11"/>
  <c r="DM61" i="11"/>
  <c r="DN61" i="11"/>
  <c r="DO61" i="11"/>
  <c r="DM53" i="11"/>
  <c r="DN53" i="11"/>
  <c r="DO53" i="11"/>
  <c r="DM45" i="11"/>
  <c r="DN45" i="11"/>
  <c r="DO45" i="11"/>
  <c r="DM37" i="11"/>
  <c r="DN37" i="11"/>
  <c r="DO37" i="11"/>
  <c r="DM29" i="11"/>
  <c r="DN29" i="11"/>
  <c r="DO29" i="11" s="1"/>
  <c r="DM21" i="11"/>
  <c r="DN21" i="11"/>
  <c r="DO21" i="11" s="1"/>
  <c r="DM13" i="11"/>
  <c r="DN13" i="11"/>
  <c r="DO13" i="11" s="1"/>
  <c r="DM10" i="11"/>
  <c r="DN10" i="11"/>
  <c r="DO10" i="11"/>
  <c r="V13" i="16"/>
  <c r="T15" i="16"/>
  <c r="CP16" i="11"/>
  <c r="CD16" i="11"/>
  <c r="K20" i="12"/>
  <c r="J20" i="12"/>
  <c r="CD14" i="16"/>
  <c r="CF14" i="16"/>
  <c r="CD15" i="16"/>
  <c r="CF15" i="16" s="1"/>
  <c r="CD16" i="16"/>
  <c r="CF16" i="16"/>
  <c r="CD17" i="16"/>
  <c r="CF17" i="16"/>
  <c r="CD18" i="16"/>
  <c r="CF18" i="16"/>
  <c r="CD19" i="16"/>
  <c r="CF19" i="16" s="1"/>
  <c r="CD20" i="16"/>
  <c r="CF20" i="16"/>
  <c r="CD21" i="16"/>
  <c r="CF21" i="16"/>
  <c r="CD22" i="16"/>
  <c r="CF22" i="16"/>
  <c r="CD23" i="16"/>
  <c r="CF23" i="16" s="1"/>
  <c r="CD24" i="16"/>
  <c r="CF24" i="16"/>
  <c r="CD25" i="16"/>
  <c r="CF25" i="16"/>
  <c r="CD26" i="16"/>
  <c r="CF26" i="16"/>
  <c r="CD27" i="16"/>
  <c r="CF27" i="16" s="1"/>
  <c r="CD28" i="16"/>
  <c r="CF28" i="16"/>
  <c r="CD29" i="16"/>
  <c r="CF29" i="16"/>
  <c r="CD30" i="16"/>
  <c r="CF30" i="16"/>
  <c r="CD31" i="16"/>
  <c r="CF31" i="16" s="1"/>
  <c r="CD32" i="16"/>
  <c r="CF32" i="16"/>
  <c r="CD50" i="16"/>
  <c r="CF50" i="16"/>
  <c r="CD51" i="16"/>
  <c r="CF51" i="16"/>
  <c r="CD52" i="16"/>
  <c r="CF52" i="16" s="1"/>
  <c r="CD53" i="16"/>
  <c r="CF53" i="16"/>
  <c r="CD54" i="16"/>
  <c r="CF54" i="16"/>
  <c r="CD55" i="16"/>
  <c r="CF55" i="16"/>
  <c r="CD56" i="16"/>
  <c r="CF56" i="16" s="1"/>
  <c r="CD57" i="16"/>
  <c r="CF57" i="16"/>
  <c r="CD58" i="16"/>
  <c r="CF58" i="16"/>
  <c r="CD59" i="16"/>
  <c r="CF59" i="16"/>
  <c r="CD60" i="16"/>
  <c r="CF60" i="16" s="1"/>
  <c r="CD61" i="16"/>
  <c r="CF61" i="16"/>
  <c r="CD62" i="16"/>
  <c r="CF62" i="16"/>
  <c r="CD13" i="16"/>
  <c r="CF13" i="16"/>
  <c r="T13" i="16"/>
  <c r="U13" i="16" s="1"/>
  <c r="U15" i="16"/>
  <c r="W15" i="16" s="1"/>
  <c r="T16" i="16"/>
  <c r="U16" i="16" s="1"/>
  <c r="W16" i="16" s="1"/>
  <c r="T18" i="16"/>
  <c r="U18" i="16" s="1"/>
  <c r="W18" i="16" s="1"/>
  <c r="V18" i="16"/>
  <c r="T19" i="16"/>
  <c r="U19" i="16" s="1"/>
  <c r="W19" i="16" s="1"/>
  <c r="V19" i="16"/>
  <c r="T20" i="16"/>
  <c r="U20" i="16" s="1"/>
  <c r="W20" i="16" s="1"/>
  <c r="V20" i="16"/>
  <c r="T21" i="16"/>
  <c r="U21" i="16"/>
  <c r="W21" i="16" s="1"/>
  <c r="V21" i="16"/>
  <c r="T22" i="16"/>
  <c r="U22" i="16"/>
  <c r="V22" i="16"/>
  <c r="T23" i="16"/>
  <c r="U23" i="16"/>
  <c r="V23" i="16"/>
  <c r="T24" i="16"/>
  <c r="U24" i="16"/>
  <c r="W24" i="16" s="1"/>
  <c r="V24" i="16"/>
  <c r="T25" i="16"/>
  <c r="U25" i="16"/>
  <c r="W25" i="16" s="1"/>
  <c r="V25" i="16"/>
  <c r="T26" i="16"/>
  <c r="U26" i="16" s="1"/>
  <c r="W26" i="16" s="1"/>
  <c r="V26" i="16"/>
  <c r="T27" i="16"/>
  <c r="U27" i="16" s="1"/>
  <c r="W27" i="16" s="1"/>
  <c r="V27" i="16"/>
  <c r="T28" i="16"/>
  <c r="U28" i="16" s="1"/>
  <c r="W28" i="16" s="1"/>
  <c r="V28" i="16"/>
  <c r="T29" i="16"/>
  <c r="U29" i="16"/>
  <c r="W29" i="16" s="1"/>
  <c r="V29" i="16"/>
  <c r="T30" i="16"/>
  <c r="U30" i="16"/>
  <c r="V30" i="16"/>
  <c r="T31" i="16"/>
  <c r="U31" i="16"/>
  <c r="V31" i="16"/>
  <c r="T32" i="16"/>
  <c r="U32" i="16"/>
  <c r="W32" i="16" s="1"/>
  <c r="V32" i="16"/>
  <c r="T50" i="16"/>
  <c r="U50" i="16"/>
  <c r="W50" i="16" s="1"/>
  <c r="V50" i="16"/>
  <c r="T51" i="16"/>
  <c r="U51" i="16" s="1"/>
  <c r="W51" i="16" s="1"/>
  <c r="V51" i="16"/>
  <c r="T52" i="16"/>
  <c r="U52" i="16" s="1"/>
  <c r="W52" i="16" s="1"/>
  <c r="V52" i="16"/>
  <c r="T53" i="16"/>
  <c r="U53" i="16" s="1"/>
  <c r="W53" i="16" s="1"/>
  <c r="V53" i="16"/>
  <c r="T54" i="16"/>
  <c r="U54" i="16"/>
  <c r="W54" i="16" s="1"/>
  <c r="V54" i="16"/>
  <c r="T55" i="16"/>
  <c r="U55" i="16"/>
  <c r="V55" i="16"/>
  <c r="T56" i="16"/>
  <c r="U56" i="16"/>
  <c r="V56" i="16"/>
  <c r="T57" i="16"/>
  <c r="U57" i="16"/>
  <c r="W57" i="16" s="1"/>
  <c r="V57" i="16"/>
  <c r="T58" i="16"/>
  <c r="U58" i="16"/>
  <c r="W58" i="16" s="1"/>
  <c r="V58" i="16"/>
  <c r="T59" i="16"/>
  <c r="U59" i="16" s="1"/>
  <c r="W59" i="16" s="1"/>
  <c r="V59" i="16"/>
  <c r="T60" i="16"/>
  <c r="U60" i="16" s="1"/>
  <c r="W60" i="16" s="1"/>
  <c r="V60" i="16"/>
  <c r="T61" i="16"/>
  <c r="U61" i="16" s="1"/>
  <c r="W61" i="16" s="1"/>
  <c r="V61" i="16"/>
  <c r="T62" i="16"/>
  <c r="U62" i="16"/>
  <c r="W62" i="16" s="1"/>
  <c r="V62" i="16"/>
  <c r="W56" i="16"/>
  <c r="W55" i="16"/>
  <c r="W31" i="16"/>
  <c r="W30" i="16"/>
  <c r="W23" i="16"/>
  <c r="W22" i="16"/>
  <c r="CM14" i="16"/>
  <c r="CM61" i="16"/>
  <c r="CM59" i="16"/>
  <c r="CM57" i="16"/>
  <c r="CM55" i="16"/>
  <c r="CM53" i="16"/>
  <c r="CM51" i="16"/>
  <c r="CM32" i="16"/>
  <c r="CM30" i="16"/>
  <c r="CM28" i="16"/>
  <c r="CM26" i="16"/>
  <c r="CM24" i="16"/>
  <c r="CM22" i="16"/>
  <c r="CM16" i="16"/>
  <c r="CM18" i="16"/>
  <c r="CM20" i="16"/>
  <c r="CM62" i="16"/>
  <c r="CM60" i="16"/>
  <c r="CM58" i="16"/>
  <c r="CM56" i="16"/>
  <c r="CO17" i="16" s="1"/>
  <c r="CM54" i="16"/>
  <c r="CM52" i="16"/>
  <c r="CM50" i="16"/>
  <c r="CM31" i="16"/>
  <c r="CM29" i="16"/>
  <c r="CM27" i="16"/>
  <c r="CM25" i="16"/>
  <c r="CM23" i="16"/>
  <c r="CM13" i="16"/>
  <c r="CO13" i="16" s="1"/>
  <c r="CM15" i="16"/>
  <c r="CM17" i="16"/>
  <c r="CM21" i="16"/>
  <c r="CM19" i="16"/>
  <c r="CH13" i="16"/>
  <c r="CO15" i="16"/>
  <c r="CP8" i="11"/>
  <c r="CO8" i="11"/>
  <c r="CR8" i="11" s="1"/>
  <c r="CN9" i="11"/>
  <c r="CQ9" i="11" s="1"/>
  <c r="CS9" i="11" s="1"/>
  <c r="CN10" i="11"/>
  <c r="CQ10" i="11"/>
  <c r="CN11" i="11"/>
  <c r="CQ11" i="11"/>
  <c r="CN12" i="11"/>
  <c r="CQ12" i="11" s="1"/>
  <c r="CS12" i="11" s="1"/>
  <c r="CN13" i="11"/>
  <c r="CN14" i="11"/>
  <c r="CQ14" i="11"/>
  <c r="CN15" i="11"/>
  <c r="CQ15" i="11" s="1"/>
  <c r="CS15" i="11" s="1"/>
  <c r="CN16" i="11"/>
  <c r="CQ16" i="11"/>
  <c r="CN17" i="11"/>
  <c r="CN18" i="11"/>
  <c r="CQ18" i="11" s="1"/>
  <c r="CN19" i="11"/>
  <c r="CN20" i="11"/>
  <c r="CQ20" i="11" s="1"/>
  <c r="CN21" i="11"/>
  <c r="CQ21" i="11"/>
  <c r="CN22" i="11"/>
  <c r="CQ22" i="11"/>
  <c r="CN23" i="11"/>
  <c r="CQ23" i="11"/>
  <c r="CN24" i="11"/>
  <c r="CN25" i="11"/>
  <c r="CN26" i="11"/>
  <c r="CN27" i="11"/>
  <c r="CN28" i="11"/>
  <c r="CN29" i="11"/>
  <c r="CN30" i="11"/>
  <c r="CQ30" i="11"/>
  <c r="CN31" i="11"/>
  <c r="CQ31" i="11" s="1"/>
  <c r="CN32" i="11"/>
  <c r="CN33" i="11"/>
  <c r="CN34" i="11"/>
  <c r="CN35" i="11"/>
  <c r="CN36" i="11"/>
  <c r="CN37" i="11"/>
  <c r="CN38" i="11"/>
  <c r="CQ38" i="11" s="1"/>
  <c r="CN39" i="11"/>
  <c r="CQ39" i="11"/>
  <c r="CN40" i="11"/>
  <c r="CN41" i="11"/>
  <c r="CN42" i="11"/>
  <c r="CN43" i="11"/>
  <c r="CN44" i="11"/>
  <c r="CN45" i="11"/>
  <c r="CN46" i="11"/>
  <c r="CQ46" i="11"/>
  <c r="CN47" i="11"/>
  <c r="CQ47" i="11"/>
  <c r="CN48" i="11"/>
  <c r="CN49" i="11"/>
  <c r="CN50" i="11"/>
  <c r="CN51" i="11"/>
  <c r="CN52" i="11"/>
  <c r="CN53" i="11"/>
  <c r="CN54" i="11"/>
  <c r="CQ54" i="11"/>
  <c r="CN55" i="11"/>
  <c r="CQ55" i="11"/>
  <c r="CN56" i="11"/>
  <c r="CN57" i="11"/>
  <c r="CN58" i="11"/>
  <c r="CN59" i="11"/>
  <c r="CN60" i="11"/>
  <c r="CN61" i="11"/>
  <c r="CN62" i="11"/>
  <c r="CQ62" i="11"/>
  <c r="CN63" i="11"/>
  <c r="CQ63" i="11" s="1"/>
  <c r="CS63" i="11" s="1"/>
  <c r="CN64" i="11"/>
  <c r="CN65" i="11"/>
  <c r="CN66" i="11"/>
  <c r="CN67" i="11"/>
  <c r="CN68" i="11"/>
  <c r="CN69" i="11"/>
  <c r="CN70" i="11"/>
  <c r="CQ70" i="11" s="1"/>
  <c r="CN71" i="11"/>
  <c r="CQ71" i="11"/>
  <c r="CN72" i="11"/>
  <c r="CN73" i="11"/>
  <c r="CN74" i="11"/>
  <c r="CN75" i="11"/>
  <c r="CN76" i="11"/>
  <c r="CN77" i="11"/>
  <c r="CN78" i="11"/>
  <c r="CQ78" i="11"/>
  <c r="CN79" i="11"/>
  <c r="CQ79" i="11"/>
  <c r="CN80" i="11"/>
  <c r="CN81" i="11"/>
  <c r="CQ81" i="11"/>
  <c r="CN82" i="11"/>
  <c r="CQ82" i="11"/>
  <c r="CN83" i="11"/>
  <c r="CQ83" i="11" s="1"/>
  <c r="CS83" i="11" s="1"/>
  <c r="CN84" i="11"/>
  <c r="CQ84" i="11" s="1"/>
  <c r="CN85" i="11"/>
  <c r="CQ85" i="11"/>
  <c r="CN86" i="11"/>
  <c r="CQ86" i="11"/>
  <c r="CN87" i="11"/>
  <c r="CQ87" i="11" s="1"/>
  <c r="CN88" i="11"/>
  <c r="CQ88" i="11" s="1"/>
  <c r="CN89" i="11"/>
  <c r="CQ89" i="11"/>
  <c r="CN90" i="11"/>
  <c r="CQ90" i="11"/>
  <c r="CN91" i="11"/>
  <c r="CQ91" i="11" s="1"/>
  <c r="CS91" i="11" s="1"/>
  <c r="CN92" i="11"/>
  <c r="CQ92" i="11" s="1"/>
  <c r="CN93" i="11"/>
  <c r="CQ93" i="11"/>
  <c r="CN94" i="11"/>
  <c r="CQ94" i="11"/>
  <c r="CN95" i="11"/>
  <c r="CQ95" i="11" s="1"/>
  <c r="CN96" i="11"/>
  <c r="CQ96" i="11" s="1"/>
  <c r="CN97" i="11"/>
  <c r="CQ97" i="11"/>
  <c r="CN98" i="11"/>
  <c r="CQ98" i="11"/>
  <c r="CN99" i="11"/>
  <c r="CQ99" i="11" s="1"/>
  <c r="CS99" i="11" s="1"/>
  <c r="CN100" i="11"/>
  <c r="CN101" i="11"/>
  <c r="CQ101" i="11"/>
  <c r="CN102" i="11"/>
  <c r="CQ102" i="11" s="1"/>
  <c r="CS102" i="11" s="1"/>
  <c r="CN103" i="11"/>
  <c r="CQ103" i="11"/>
  <c r="CN104" i="11"/>
  <c r="CQ104" i="11"/>
  <c r="CN105" i="11"/>
  <c r="CQ105" i="11"/>
  <c r="CN106" i="11"/>
  <c r="CQ106" i="11" s="1"/>
  <c r="CN107" i="11"/>
  <c r="CQ107" i="11"/>
  <c r="CN108" i="11"/>
  <c r="CQ108" i="11"/>
  <c r="CN109" i="11"/>
  <c r="CQ109" i="11"/>
  <c r="CN110" i="11"/>
  <c r="CQ110" i="11" s="1"/>
  <c r="CN111" i="11"/>
  <c r="CQ111" i="11"/>
  <c r="CN112" i="11"/>
  <c r="CQ112" i="11"/>
  <c r="CN113" i="11"/>
  <c r="CQ113" i="11"/>
  <c r="CN114" i="11"/>
  <c r="CQ114" i="11" s="1"/>
  <c r="CS114" i="11" s="1"/>
  <c r="CN115" i="11"/>
  <c r="CQ115" i="11"/>
  <c r="CN116" i="11"/>
  <c r="CQ116" i="11"/>
  <c r="CN117" i="11"/>
  <c r="CQ117" i="11"/>
  <c r="CN120" i="11"/>
  <c r="CQ120" i="11" s="1"/>
  <c r="CS120" i="11" s="1"/>
  <c r="CN121" i="11"/>
  <c r="CN122" i="11"/>
  <c r="CQ122" i="11" s="1"/>
  <c r="CN123" i="11"/>
  <c r="CN124" i="11"/>
  <c r="CQ124" i="11"/>
  <c r="CN125" i="11"/>
  <c r="CN126" i="11"/>
  <c r="CQ126" i="11"/>
  <c r="CN127" i="11"/>
  <c r="CQ127" i="11" s="1"/>
  <c r="CN128" i="11"/>
  <c r="CQ128" i="11" s="1"/>
  <c r="CN129" i="11"/>
  <c r="CN130" i="11"/>
  <c r="CQ130" i="11" s="1"/>
  <c r="CN131" i="11"/>
  <c r="CN132" i="11"/>
  <c r="CQ132" i="11" s="1"/>
  <c r="CN133" i="11"/>
  <c r="CN134" i="11"/>
  <c r="CQ134" i="11"/>
  <c r="CN135" i="11"/>
  <c r="CQ135" i="11" s="1"/>
  <c r="CN136" i="11"/>
  <c r="CQ136" i="11"/>
  <c r="CN137" i="11"/>
  <c r="CN138" i="11"/>
  <c r="CQ138" i="11" s="1"/>
  <c r="CN139" i="11"/>
  <c r="CN140" i="11"/>
  <c r="CQ140" i="11" s="1"/>
  <c r="CS140" i="11" s="1"/>
  <c r="CN141" i="11"/>
  <c r="CN142" i="11"/>
  <c r="CQ142" i="11" s="1"/>
  <c r="CN143" i="11"/>
  <c r="CN144" i="11"/>
  <c r="CQ144" i="11"/>
  <c r="CN145" i="11"/>
  <c r="CN146" i="11"/>
  <c r="CQ146" i="11"/>
  <c r="CN147" i="11"/>
  <c r="CN148" i="11"/>
  <c r="CQ148" i="11"/>
  <c r="CN149" i="11"/>
  <c r="CN150" i="11"/>
  <c r="CQ150" i="11"/>
  <c r="CN151" i="11"/>
  <c r="CQ151" i="11"/>
  <c r="CN152" i="11"/>
  <c r="CQ152" i="11" s="1"/>
  <c r="CN153" i="11"/>
  <c r="CN154" i="11"/>
  <c r="CQ154" i="11"/>
  <c r="CN155" i="11"/>
  <c r="CN156" i="11"/>
  <c r="CQ156" i="11"/>
  <c r="CN157" i="11"/>
  <c r="CN158" i="11"/>
  <c r="CQ158" i="11"/>
  <c r="CN159" i="11"/>
  <c r="CQ159" i="11"/>
  <c r="CN160" i="11"/>
  <c r="CQ160" i="11" s="1"/>
  <c r="CN161" i="11"/>
  <c r="CN162" i="11"/>
  <c r="CQ162" i="11" s="1"/>
  <c r="CN163" i="11"/>
  <c r="CN164" i="11"/>
  <c r="CQ164" i="11"/>
  <c r="CN165" i="11"/>
  <c r="CN166" i="11"/>
  <c r="CQ166" i="11"/>
  <c r="CN167" i="11"/>
  <c r="CQ167" i="11" s="1"/>
  <c r="CN168" i="11"/>
  <c r="CQ168" i="11" s="1"/>
  <c r="CS168" i="11" s="1"/>
  <c r="CN169" i="11"/>
  <c r="CN170" i="11"/>
  <c r="CQ170" i="11" s="1"/>
  <c r="CN171" i="11"/>
  <c r="CN172" i="11"/>
  <c r="CQ172" i="11" s="1"/>
  <c r="CS172" i="11" s="1"/>
  <c r="CN173" i="11"/>
  <c r="CN174" i="11"/>
  <c r="CQ174" i="11"/>
  <c r="CN175" i="11"/>
  <c r="CQ175" i="11" s="1"/>
  <c r="CN176" i="11"/>
  <c r="CQ176" i="11"/>
  <c r="CN177" i="11"/>
  <c r="CN178" i="11"/>
  <c r="CQ178" i="11" s="1"/>
  <c r="CN179" i="11"/>
  <c r="CN180" i="11"/>
  <c r="CQ180" i="11" s="1"/>
  <c r="CS180" i="11" s="1"/>
  <c r="CN181" i="11"/>
  <c r="CN182" i="11"/>
  <c r="CQ182" i="11" s="1"/>
  <c r="CN183" i="11"/>
  <c r="CQ183" i="11" s="1"/>
  <c r="CN184" i="11"/>
  <c r="CQ184" i="11"/>
  <c r="CN185" i="11"/>
  <c r="CN186" i="11"/>
  <c r="CQ186" i="11"/>
  <c r="CN187" i="11"/>
  <c r="CN188" i="11"/>
  <c r="CQ188" i="11" s="1"/>
  <c r="CS188" i="11" s="1"/>
  <c r="CN189" i="11"/>
  <c r="CN190" i="11"/>
  <c r="CQ190" i="11" s="1"/>
  <c r="CN191" i="11"/>
  <c r="CQ191" i="11"/>
  <c r="CN192" i="11"/>
  <c r="CQ192" i="11"/>
  <c r="CN193" i="11"/>
  <c r="CN194" i="11"/>
  <c r="CQ194" i="11"/>
  <c r="CN195" i="11"/>
  <c r="CN196" i="11"/>
  <c r="CQ196" i="11"/>
  <c r="CN197" i="11"/>
  <c r="CN198" i="11"/>
  <c r="CQ198" i="11" s="1"/>
  <c r="CN199" i="11"/>
  <c r="CQ199" i="11"/>
  <c r="CN200" i="11"/>
  <c r="CQ200" i="11"/>
  <c r="CN201" i="11"/>
  <c r="CN202" i="11"/>
  <c r="CQ202" i="11"/>
  <c r="CN203" i="11"/>
  <c r="CN204" i="11"/>
  <c r="CQ204" i="11"/>
  <c r="CN205" i="11"/>
  <c r="CN206" i="11"/>
  <c r="CQ206" i="11"/>
  <c r="CN207" i="11"/>
  <c r="CN208" i="11"/>
  <c r="CQ208" i="11" s="1"/>
  <c r="CN209" i="11"/>
  <c r="CN210" i="11"/>
  <c r="CQ210" i="11" s="1"/>
  <c r="CN211" i="11"/>
  <c r="CN212" i="11"/>
  <c r="CQ212" i="11" s="1"/>
  <c r="CS212" i="11" s="1"/>
  <c r="CN213" i="11"/>
  <c r="CN214" i="11"/>
  <c r="CQ214" i="11"/>
  <c r="CN215" i="11"/>
  <c r="CQ215" i="11" s="1"/>
  <c r="CN216" i="11"/>
  <c r="CQ216" i="11"/>
  <c r="CN217" i="11"/>
  <c r="CN218" i="11"/>
  <c r="CQ218" i="11" s="1"/>
  <c r="CN219" i="11"/>
  <c r="CN220" i="11"/>
  <c r="CQ220" i="11" s="1"/>
  <c r="CS220" i="11" s="1"/>
  <c r="CN221" i="11"/>
  <c r="CN222" i="11"/>
  <c r="CQ222" i="11" s="1"/>
  <c r="CN223" i="11"/>
  <c r="CQ223" i="11" s="1"/>
  <c r="CN224" i="11"/>
  <c r="CQ224" i="11"/>
  <c r="CN225" i="11"/>
  <c r="CN226" i="11"/>
  <c r="CQ226" i="11"/>
  <c r="CN227" i="11"/>
  <c r="CN228" i="11"/>
  <c r="CQ228" i="11" s="1"/>
  <c r="CN229" i="11"/>
  <c r="CN230" i="11"/>
  <c r="CQ230" i="11" s="1"/>
  <c r="CN231" i="11"/>
  <c r="CQ231" i="11"/>
  <c r="CN232" i="11"/>
  <c r="CQ232" i="11"/>
  <c r="CN233" i="11"/>
  <c r="CN234" i="11"/>
  <c r="CQ234" i="11"/>
  <c r="CN235" i="11"/>
  <c r="CN236" i="11"/>
  <c r="CQ236" i="11"/>
  <c r="CN237" i="11"/>
  <c r="CN238" i="11"/>
  <c r="CQ238" i="11" s="1"/>
  <c r="CN239" i="11"/>
  <c r="CQ239" i="11"/>
  <c r="CN240" i="11"/>
  <c r="CQ240" i="11"/>
  <c r="CN241" i="11"/>
  <c r="CN242" i="11"/>
  <c r="CQ242" i="11"/>
  <c r="CN243" i="11"/>
  <c r="CN244" i="11"/>
  <c r="CQ244" i="11"/>
  <c r="CN245" i="11"/>
  <c r="CN246" i="11"/>
  <c r="CQ246" i="11"/>
  <c r="CN247" i="11"/>
  <c r="CQ247" i="11"/>
  <c r="CN248" i="11"/>
  <c r="CQ248" i="11"/>
  <c r="CN249" i="11"/>
  <c r="CN250" i="11"/>
  <c r="CQ250" i="11"/>
  <c r="CN251" i="11"/>
  <c r="CN252" i="11"/>
  <c r="CQ252" i="11"/>
  <c r="CN253" i="11"/>
  <c r="CN254" i="11"/>
  <c r="CQ254" i="11"/>
  <c r="CN255" i="11"/>
  <c r="CQ255" i="11"/>
  <c r="CN256" i="11"/>
  <c r="CQ256" i="11" s="1"/>
  <c r="CS256" i="11" s="1"/>
  <c r="CN257" i="11"/>
  <c r="CN258" i="11"/>
  <c r="CQ258" i="11"/>
  <c r="CN259" i="11"/>
  <c r="CN260" i="11"/>
  <c r="CQ260" i="11"/>
  <c r="CN261" i="11"/>
  <c r="CN262" i="11"/>
  <c r="CQ262" i="11"/>
  <c r="CN263" i="11"/>
  <c r="CQ263" i="11"/>
  <c r="CN264" i="11"/>
  <c r="CQ264" i="11" s="1"/>
  <c r="CS264" i="11" s="1"/>
  <c r="CN265" i="11"/>
  <c r="CN266" i="11"/>
  <c r="CQ266" i="11" s="1"/>
  <c r="CN267" i="11"/>
  <c r="CN268" i="11"/>
  <c r="CQ268" i="11"/>
  <c r="CN269" i="11"/>
  <c r="CN270" i="11"/>
  <c r="CQ270" i="11"/>
  <c r="CN271" i="11"/>
  <c r="CN272" i="11"/>
  <c r="CQ272" i="11"/>
  <c r="CN273" i="11"/>
  <c r="CN274" i="11"/>
  <c r="CQ274" i="11"/>
  <c r="CN275" i="11"/>
  <c r="CN276" i="11"/>
  <c r="CQ276" i="11"/>
  <c r="CN277" i="11"/>
  <c r="CN278" i="11"/>
  <c r="CQ278" i="11" s="1"/>
  <c r="CN279" i="11"/>
  <c r="CQ279" i="11"/>
  <c r="CN280" i="11"/>
  <c r="CQ280" i="11"/>
  <c r="CN281" i="11"/>
  <c r="CN282" i="11"/>
  <c r="CQ282" i="11"/>
  <c r="CN283" i="11"/>
  <c r="CN284" i="11"/>
  <c r="CQ284" i="11"/>
  <c r="CN285" i="11"/>
  <c r="CN286" i="11"/>
  <c r="CQ286" i="11"/>
  <c r="CN287" i="11"/>
  <c r="CQ287" i="11"/>
  <c r="CN288" i="11"/>
  <c r="CQ288" i="11"/>
  <c r="CN289" i="11"/>
  <c r="CN290" i="11"/>
  <c r="CQ290" i="11"/>
  <c r="CN291" i="11"/>
  <c r="CN292" i="11"/>
  <c r="CQ292" i="11"/>
  <c r="CN293" i="11"/>
  <c r="CN294" i="11"/>
  <c r="CQ294" i="11"/>
  <c r="CN295" i="11"/>
  <c r="CQ295" i="11"/>
  <c r="CN296" i="11"/>
  <c r="CQ296" i="11" s="1"/>
  <c r="CN297" i="11"/>
  <c r="CN298" i="11"/>
  <c r="CQ298" i="11"/>
  <c r="CN299" i="11"/>
  <c r="CN300" i="11"/>
  <c r="CQ300" i="11"/>
  <c r="CN301" i="11"/>
  <c r="CN302" i="11"/>
  <c r="CQ302" i="11"/>
  <c r="CN303" i="11"/>
  <c r="CQ303" i="11"/>
  <c r="CN304" i="11"/>
  <c r="CQ304" i="11" s="1"/>
  <c r="CN305" i="11"/>
  <c r="CN306" i="11"/>
  <c r="CQ306" i="11" s="1"/>
  <c r="CN307" i="11"/>
  <c r="CN308" i="11"/>
  <c r="CQ308" i="11"/>
  <c r="CN309" i="11"/>
  <c r="CN310" i="11"/>
  <c r="CQ310" i="11"/>
  <c r="CN311" i="11"/>
  <c r="CQ311" i="11" s="1"/>
  <c r="CN312" i="11"/>
  <c r="CQ312" i="11" s="1"/>
  <c r="CN313" i="11"/>
  <c r="CN314" i="11"/>
  <c r="CQ314" i="11" s="1"/>
  <c r="CN315" i="11"/>
  <c r="CN316" i="11"/>
  <c r="CQ316" i="11" s="1"/>
  <c r="CN317" i="11"/>
  <c r="CN318" i="11"/>
  <c r="CQ318" i="11"/>
  <c r="CN319" i="11"/>
  <c r="CQ319" i="11" s="1"/>
  <c r="CN320" i="11"/>
  <c r="CQ320" i="11"/>
  <c r="CN321" i="11"/>
  <c r="CN322" i="11"/>
  <c r="CQ322" i="11" s="1"/>
  <c r="CN323" i="11"/>
  <c r="CN324" i="11"/>
  <c r="CQ324" i="11" s="1"/>
  <c r="CN325" i="11"/>
  <c r="CN326" i="11"/>
  <c r="CQ326" i="11" s="1"/>
  <c r="CN327" i="11"/>
  <c r="CQ327" i="11" s="1"/>
  <c r="CN328" i="11"/>
  <c r="CQ328" i="11"/>
  <c r="CN329" i="11"/>
  <c r="CN330" i="11"/>
  <c r="CQ330" i="11"/>
  <c r="CN331" i="11"/>
  <c r="CN332" i="11"/>
  <c r="CQ332" i="11" s="1"/>
  <c r="CN333" i="11"/>
  <c r="CN334" i="11"/>
  <c r="CQ334" i="11" s="1"/>
  <c r="CN335" i="11"/>
  <c r="CN336" i="11"/>
  <c r="CQ336" i="11" s="1"/>
  <c r="CN337" i="11"/>
  <c r="CN338" i="11"/>
  <c r="CQ338" i="11"/>
  <c r="CN339" i="11"/>
  <c r="CN340" i="11"/>
  <c r="CQ340" i="11"/>
  <c r="CN341" i="11"/>
  <c r="CN342" i="11"/>
  <c r="CQ342" i="11"/>
  <c r="CN343" i="11"/>
  <c r="CQ343" i="11"/>
  <c r="CN344" i="11"/>
  <c r="CQ344" i="11" s="1"/>
  <c r="CN345" i="11"/>
  <c r="CN346" i="11"/>
  <c r="CQ346" i="11" s="1"/>
  <c r="CN347" i="11"/>
  <c r="CN348" i="11"/>
  <c r="CQ348" i="11"/>
  <c r="CN349" i="11"/>
  <c r="CN350" i="11"/>
  <c r="CQ350" i="11"/>
  <c r="CN351" i="11"/>
  <c r="CQ351" i="11" s="1"/>
  <c r="CN352" i="11"/>
  <c r="CQ352" i="11" s="1"/>
  <c r="CN353" i="11"/>
  <c r="CN354" i="11"/>
  <c r="CQ354" i="11" s="1"/>
  <c r="CN355" i="11"/>
  <c r="CN356" i="11"/>
  <c r="CQ356" i="11" s="1"/>
  <c r="CN357" i="11"/>
  <c r="CN358" i="11"/>
  <c r="CQ358" i="11"/>
  <c r="CN359" i="11"/>
  <c r="CQ359" i="11" s="1"/>
  <c r="CN360" i="11"/>
  <c r="CQ360" i="11"/>
  <c r="CN361" i="11"/>
  <c r="CN362" i="11"/>
  <c r="CQ362" i="11" s="1"/>
  <c r="CN363" i="11"/>
  <c r="CN364" i="11"/>
  <c r="CQ364" i="11" s="1"/>
  <c r="CN365" i="11"/>
  <c r="CN366" i="11"/>
  <c r="CQ366" i="11" s="1"/>
  <c r="CN367" i="11"/>
  <c r="CQ367" i="11" s="1"/>
  <c r="CN368" i="11"/>
  <c r="CQ368" i="11"/>
  <c r="CN369" i="11"/>
  <c r="CN370" i="11"/>
  <c r="CQ370" i="11"/>
  <c r="CN371" i="11"/>
  <c r="CN372" i="11"/>
  <c r="CQ372" i="11" s="1"/>
  <c r="CN373" i="11"/>
  <c r="CN374" i="11"/>
  <c r="CQ374" i="11" s="1"/>
  <c r="CN375" i="11"/>
  <c r="CQ375" i="11"/>
  <c r="CN376" i="11"/>
  <c r="CQ376" i="11"/>
  <c r="CN377" i="11"/>
  <c r="CN378" i="11"/>
  <c r="CQ378" i="11"/>
  <c r="CN379" i="11"/>
  <c r="CN380" i="11"/>
  <c r="CQ380" i="11"/>
  <c r="CN381" i="11"/>
  <c r="CN382" i="11"/>
  <c r="CQ382" i="11" s="1"/>
  <c r="CN383" i="11"/>
  <c r="CQ383" i="11"/>
  <c r="CN384" i="11"/>
  <c r="CQ384" i="11"/>
  <c r="CN385" i="11"/>
  <c r="CQ385" i="11" s="1"/>
  <c r="CS385" i="11" s="1"/>
  <c r="CN386" i="11"/>
  <c r="CQ386" i="11"/>
  <c r="CN387" i="11"/>
  <c r="CN388" i="11"/>
  <c r="CQ388" i="11"/>
  <c r="CN389" i="11"/>
  <c r="CN390" i="11"/>
  <c r="CQ390" i="11"/>
  <c r="CN391" i="11"/>
  <c r="CQ391" i="11"/>
  <c r="CN392" i="11"/>
  <c r="CQ392" i="11"/>
  <c r="CN393" i="11"/>
  <c r="CN394" i="11"/>
  <c r="CQ394" i="11"/>
  <c r="CN395" i="11"/>
  <c r="CN396" i="11"/>
  <c r="CQ396" i="11"/>
  <c r="CN397" i="11"/>
  <c r="CN398" i="11"/>
  <c r="CQ398" i="11"/>
  <c r="CN399" i="11"/>
  <c r="CN400" i="11"/>
  <c r="CQ400" i="11"/>
  <c r="CO9" i="11"/>
  <c r="CR9" i="11"/>
  <c r="CO10" i="11"/>
  <c r="CO11" i="11"/>
  <c r="CR11" i="11"/>
  <c r="CO12" i="11"/>
  <c r="CR12" i="11"/>
  <c r="CO13" i="11"/>
  <c r="CR13" i="11" s="1"/>
  <c r="CO14" i="11"/>
  <c r="CO15" i="11"/>
  <c r="CR15" i="11"/>
  <c r="CO16" i="11"/>
  <c r="CO17" i="11"/>
  <c r="CR17" i="11"/>
  <c r="CO18" i="11"/>
  <c r="CO19" i="11"/>
  <c r="CR19" i="11"/>
  <c r="CO20" i="11"/>
  <c r="CR20" i="11"/>
  <c r="CO21" i="11"/>
  <c r="CR21" i="11" s="1"/>
  <c r="CO22" i="11"/>
  <c r="CR22" i="11"/>
  <c r="CO23" i="11"/>
  <c r="CO24" i="11"/>
  <c r="CO25" i="11"/>
  <c r="CR25" i="11"/>
  <c r="CO26" i="11"/>
  <c r="CR26" i="11" s="1"/>
  <c r="CO27" i="11"/>
  <c r="CR27" i="11"/>
  <c r="CO28" i="11"/>
  <c r="CR28" i="11" s="1"/>
  <c r="CO29" i="11"/>
  <c r="CR29" i="11" s="1"/>
  <c r="CO30" i="11"/>
  <c r="CO31" i="11"/>
  <c r="CR31" i="11" s="1"/>
  <c r="CO32" i="11"/>
  <c r="CO33" i="11"/>
  <c r="CR33" i="11" s="1"/>
  <c r="CO34" i="11"/>
  <c r="CR34" i="11" s="1"/>
  <c r="CS34" i="11" s="1"/>
  <c r="CO35" i="11"/>
  <c r="CR35" i="11"/>
  <c r="CO36" i="11"/>
  <c r="CO37" i="11"/>
  <c r="CR37" i="11"/>
  <c r="CO38" i="11"/>
  <c r="CO39" i="11"/>
  <c r="CR39" i="11" s="1"/>
  <c r="CS39" i="11" s="1"/>
  <c r="CO40" i="11"/>
  <c r="CO41" i="11"/>
  <c r="CR41" i="11" s="1"/>
  <c r="CO42" i="11"/>
  <c r="CO43" i="11"/>
  <c r="CR43" i="11" s="1"/>
  <c r="CO44" i="11"/>
  <c r="CR44" i="11" s="1"/>
  <c r="CO45" i="11"/>
  <c r="CR45" i="11"/>
  <c r="CO46" i="11"/>
  <c r="CO47" i="11"/>
  <c r="CR47" i="11"/>
  <c r="CO48" i="11"/>
  <c r="CO49" i="11"/>
  <c r="CR49" i="11" s="1"/>
  <c r="CO50" i="11"/>
  <c r="CO51" i="11"/>
  <c r="CR51" i="11" s="1"/>
  <c r="CO52" i="11"/>
  <c r="CR52" i="11"/>
  <c r="CO53" i="11"/>
  <c r="CR53" i="11"/>
  <c r="CO54" i="11"/>
  <c r="CO55" i="11"/>
  <c r="CR55" i="11"/>
  <c r="CO56" i="11"/>
  <c r="CO57" i="11"/>
  <c r="CR57" i="11"/>
  <c r="CO58" i="11"/>
  <c r="CO59" i="11"/>
  <c r="CR59" i="11" s="1"/>
  <c r="CS59" i="11" s="1"/>
  <c r="CO60" i="11"/>
  <c r="CR60" i="11"/>
  <c r="CO61" i="11"/>
  <c r="CR61" i="11"/>
  <c r="CO62" i="11"/>
  <c r="CO63" i="11"/>
  <c r="CR63" i="11"/>
  <c r="CO64" i="11"/>
  <c r="CO65" i="11"/>
  <c r="CR65" i="11"/>
  <c r="CO66" i="11"/>
  <c r="CO67" i="11"/>
  <c r="CR67" i="11"/>
  <c r="CO68" i="11"/>
  <c r="CR68" i="11"/>
  <c r="CO69" i="11"/>
  <c r="CR69" i="11"/>
  <c r="CO70" i="11"/>
  <c r="CR70" i="11" s="1"/>
  <c r="CO71" i="11"/>
  <c r="CR71" i="11"/>
  <c r="CO72" i="11"/>
  <c r="CO73" i="11"/>
  <c r="CR73" i="11"/>
  <c r="CO74" i="11"/>
  <c r="CO75" i="11"/>
  <c r="CR75" i="11"/>
  <c r="CO76" i="11"/>
  <c r="CR76" i="11"/>
  <c r="CO77" i="11"/>
  <c r="CR77" i="11" s="1"/>
  <c r="CO78" i="11"/>
  <c r="CO79" i="11"/>
  <c r="CR79" i="11"/>
  <c r="CO80" i="11"/>
  <c r="CO81" i="11"/>
  <c r="CR81" i="11"/>
  <c r="CO82" i="11"/>
  <c r="CO83" i="11"/>
  <c r="CR83" i="11"/>
  <c r="CO84" i="11"/>
  <c r="CR84" i="11"/>
  <c r="CO85" i="11"/>
  <c r="CR85" i="11" s="1"/>
  <c r="CO86" i="11"/>
  <c r="CO87" i="11"/>
  <c r="CR87" i="11" s="1"/>
  <c r="CO88" i="11"/>
  <c r="CO89" i="11"/>
  <c r="CR89" i="11"/>
  <c r="CO90" i="11"/>
  <c r="CR90" i="11" s="1"/>
  <c r="CS90" i="11" s="1"/>
  <c r="CO91" i="11"/>
  <c r="CR91" i="11"/>
  <c r="CO92" i="11"/>
  <c r="CR92" i="11" s="1"/>
  <c r="CO93" i="11"/>
  <c r="CR93" i="11" s="1"/>
  <c r="CO94" i="11"/>
  <c r="CO95" i="11"/>
  <c r="CR95" i="11" s="1"/>
  <c r="CO96" i="11"/>
  <c r="CO97" i="11"/>
  <c r="CR97" i="11" s="1"/>
  <c r="CO98" i="11"/>
  <c r="CO99" i="11"/>
  <c r="CR99" i="11"/>
  <c r="CO100" i="11"/>
  <c r="CR100" i="11" s="1"/>
  <c r="CO101" i="11"/>
  <c r="CR101" i="11"/>
  <c r="CO102" i="11"/>
  <c r="CR102" i="11"/>
  <c r="CO103" i="11"/>
  <c r="CO104" i="11"/>
  <c r="CR104" i="11"/>
  <c r="CO105" i="11"/>
  <c r="CR105" i="11"/>
  <c r="CO106" i="11"/>
  <c r="CR106" i="11" s="1"/>
  <c r="CO107" i="11"/>
  <c r="CR107" i="11" s="1"/>
  <c r="CS107" i="11" s="1"/>
  <c r="CO108" i="11"/>
  <c r="CR108" i="11"/>
  <c r="CO109" i="11"/>
  <c r="CR109" i="11"/>
  <c r="CO110" i="11"/>
  <c r="CR110" i="11" s="1"/>
  <c r="CO111" i="11"/>
  <c r="CO112" i="11"/>
  <c r="CR112" i="11"/>
  <c r="CO113" i="11"/>
  <c r="CR113" i="11" s="1"/>
  <c r="CO114" i="11"/>
  <c r="CR114" i="11"/>
  <c r="CO115" i="11"/>
  <c r="CR115" i="11"/>
  <c r="CO116" i="11"/>
  <c r="CR116" i="11"/>
  <c r="CO117" i="11"/>
  <c r="CO120" i="11"/>
  <c r="CR120" i="11"/>
  <c r="CO121" i="11"/>
  <c r="CR121" i="11" s="1"/>
  <c r="CO122" i="11"/>
  <c r="CO123" i="11"/>
  <c r="CR123" i="11"/>
  <c r="CO124" i="11"/>
  <c r="CR124" i="11" s="1"/>
  <c r="CS124" i="11" s="1"/>
  <c r="CO125" i="11"/>
  <c r="CR125" i="11"/>
  <c r="CO126" i="11"/>
  <c r="CO127" i="11"/>
  <c r="CR127" i="11" s="1"/>
  <c r="CO128" i="11"/>
  <c r="CO129" i="11"/>
  <c r="CR129" i="11" s="1"/>
  <c r="CO130" i="11"/>
  <c r="CO131" i="11"/>
  <c r="CR131" i="11" s="1"/>
  <c r="CO132" i="11"/>
  <c r="CR132" i="11" s="1"/>
  <c r="CO133" i="11"/>
  <c r="CR133" i="11"/>
  <c r="CO134" i="11"/>
  <c r="CO135" i="11"/>
  <c r="CR135" i="11"/>
  <c r="CO136" i="11"/>
  <c r="CO137" i="11"/>
  <c r="CR137" i="11" s="1"/>
  <c r="CO138" i="11"/>
  <c r="CO139" i="11"/>
  <c r="CR139" i="11" s="1"/>
  <c r="CO140" i="11"/>
  <c r="CR140" i="11"/>
  <c r="CO141" i="11"/>
  <c r="CR141" i="11"/>
  <c r="CO142" i="11"/>
  <c r="CO143" i="11"/>
  <c r="CR143" i="11"/>
  <c r="CO144" i="11"/>
  <c r="CO145" i="11"/>
  <c r="CR145" i="11"/>
  <c r="CO146" i="11"/>
  <c r="CO147" i="11"/>
  <c r="CR147" i="11" s="1"/>
  <c r="CO148" i="11"/>
  <c r="CR148" i="11"/>
  <c r="CO149" i="11"/>
  <c r="CR149" i="11"/>
  <c r="CO150" i="11"/>
  <c r="CO151" i="11"/>
  <c r="CR151" i="11"/>
  <c r="CO152" i="11"/>
  <c r="CO153" i="11"/>
  <c r="CR153" i="11"/>
  <c r="CO154" i="11"/>
  <c r="CO155" i="11"/>
  <c r="CR155" i="11"/>
  <c r="CO156" i="11"/>
  <c r="CR156" i="11"/>
  <c r="CO157" i="11"/>
  <c r="CR157" i="11"/>
  <c r="CO158" i="11"/>
  <c r="CO159" i="11"/>
  <c r="CR159" i="11"/>
  <c r="CO160" i="11"/>
  <c r="CO161" i="11"/>
  <c r="CR161" i="11"/>
  <c r="CO162" i="11"/>
  <c r="CO163" i="11"/>
  <c r="CR163" i="11"/>
  <c r="CO164" i="11"/>
  <c r="CO165" i="11"/>
  <c r="CO166" i="11"/>
  <c r="CO167" i="11"/>
  <c r="CO168" i="11"/>
  <c r="CO169" i="11"/>
  <c r="CO170" i="11"/>
  <c r="CO171" i="11"/>
  <c r="CR171" i="11" s="1"/>
  <c r="CO172" i="11"/>
  <c r="CR172" i="11"/>
  <c r="CO173" i="11"/>
  <c r="CO174" i="11"/>
  <c r="CO175" i="11"/>
  <c r="CO176" i="11"/>
  <c r="CO177" i="11"/>
  <c r="CO178" i="11"/>
  <c r="CO179" i="11"/>
  <c r="CR179" i="11"/>
  <c r="CO180" i="11"/>
  <c r="CR180" i="11"/>
  <c r="CO181" i="11"/>
  <c r="CO182" i="11"/>
  <c r="CO183" i="11"/>
  <c r="CR183" i="11" s="1"/>
  <c r="CO184" i="11"/>
  <c r="CO185" i="11"/>
  <c r="CO186" i="11"/>
  <c r="CO187" i="11"/>
  <c r="CR187" i="11"/>
  <c r="CO188" i="11"/>
  <c r="CR188" i="11"/>
  <c r="CO189" i="11"/>
  <c r="CO190" i="11"/>
  <c r="CO191" i="11"/>
  <c r="CO192" i="11"/>
  <c r="CO193" i="11"/>
  <c r="CO194" i="11"/>
  <c r="CO195" i="11"/>
  <c r="CR195" i="11"/>
  <c r="CO196" i="11"/>
  <c r="CR196" i="11" s="1"/>
  <c r="CS196" i="11" s="1"/>
  <c r="CO197" i="11"/>
  <c r="CO198" i="11"/>
  <c r="CO199" i="11"/>
  <c r="CO200" i="11"/>
  <c r="CO201" i="11"/>
  <c r="CO202" i="11"/>
  <c r="CO203" i="11"/>
  <c r="CR203" i="11" s="1"/>
  <c r="CO204" i="11"/>
  <c r="CR204" i="11"/>
  <c r="CO205" i="11"/>
  <c r="CO206" i="11"/>
  <c r="CO207" i="11"/>
  <c r="CO208" i="11"/>
  <c r="CO209" i="11"/>
  <c r="CO210" i="11"/>
  <c r="CO211" i="11"/>
  <c r="CR211" i="11"/>
  <c r="CO212" i="11"/>
  <c r="CR212" i="11"/>
  <c r="CO213" i="11"/>
  <c r="CO214" i="11"/>
  <c r="CO215" i="11"/>
  <c r="CR215" i="11" s="1"/>
  <c r="CO216" i="11"/>
  <c r="CO217" i="11"/>
  <c r="CO218" i="11"/>
  <c r="CO219" i="11"/>
  <c r="CR219" i="11"/>
  <c r="CO220" i="11"/>
  <c r="CR220" i="11"/>
  <c r="CO221" i="11"/>
  <c r="CO222" i="11"/>
  <c r="CO223" i="11"/>
  <c r="CO224" i="11"/>
  <c r="CO225" i="11"/>
  <c r="CO226" i="11"/>
  <c r="CO227" i="11"/>
  <c r="CR227" i="11"/>
  <c r="CO228" i="11"/>
  <c r="CR228" i="11" s="1"/>
  <c r="CO229" i="11"/>
  <c r="CR229" i="11"/>
  <c r="CO230" i="11"/>
  <c r="CO231" i="11"/>
  <c r="CR231" i="11"/>
  <c r="CO232" i="11"/>
  <c r="CO233" i="11"/>
  <c r="CR233" i="11"/>
  <c r="CO234" i="11"/>
  <c r="CO235" i="11"/>
  <c r="CR235" i="11"/>
  <c r="CO236" i="11"/>
  <c r="CR236" i="11"/>
  <c r="CO237" i="11"/>
  <c r="CR237" i="11"/>
  <c r="CO238" i="11"/>
  <c r="CO239" i="11"/>
  <c r="CR239" i="11"/>
  <c r="CO240" i="11"/>
  <c r="CO241" i="11"/>
  <c r="CR241" i="11"/>
  <c r="CO242" i="11"/>
  <c r="CO243" i="11"/>
  <c r="CR243" i="11"/>
  <c r="CO244" i="11"/>
  <c r="CR244" i="11"/>
  <c r="CO245" i="11"/>
  <c r="CR245" i="11" s="1"/>
  <c r="CO246" i="11"/>
  <c r="CO247" i="11"/>
  <c r="CR247" i="11"/>
  <c r="CO248" i="11"/>
  <c r="CR248" i="11" s="1"/>
  <c r="CS248" i="11" s="1"/>
  <c r="CO249" i="11"/>
  <c r="CR249" i="11"/>
  <c r="CO250" i="11"/>
  <c r="CO251" i="11"/>
  <c r="CR251" i="11"/>
  <c r="CO252" i="11"/>
  <c r="CR252" i="11"/>
  <c r="CO253" i="11"/>
  <c r="CR253" i="11" s="1"/>
  <c r="CS253" i="11" s="1"/>
  <c r="CO254" i="11"/>
  <c r="CO255" i="11"/>
  <c r="CR255" i="11" s="1"/>
  <c r="CO256" i="11"/>
  <c r="CO257" i="11"/>
  <c r="CR257" i="11"/>
  <c r="CO258" i="11"/>
  <c r="CO259" i="11"/>
  <c r="CR259" i="11"/>
  <c r="CO260" i="11"/>
  <c r="CR260" i="11" s="1"/>
  <c r="CS260" i="11" s="1"/>
  <c r="CO261" i="11"/>
  <c r="CR261" i="11" s="1"/>
  <c r="CS261" i="11" s="1"/>
  <c r="CO262" i="11"/>
  <c r="CO263" i="11"/>
  <c r="CR263" i="11" s="1"/>
  <c r="CO264" i="11"/>
  <c r="CO265" i="11"/>
  <c r="CR265" i="11" s="1"/>
  <c r="CO266" i="11"/>
  <c r="CO267" i="11"/>
  <c r="CR267" i="11"/>
  <c r="CO268" i="11"/>
  <c r="CR268" i="11" s="1"/>
  <c r="CS268" i="11" s="1"/>
  <c r="CO269" i="11"/>
  <c r="CR269" i="11"/>
  <c r="CO270" i="11"/>
  <c r="CO271" i="11"/>
  <c r="CR271" i="11" s="1"/>
  <c r="CO272" i="11"/>
  <c r="CO273" i="11"/>
  <c r="CR273" i="11" s="1"/>
  <c r="CS273" i="11" s="1"/>
  <c r="CO274" i="11"/>
  <c r="CO275" i="11"/>
  <c r="CR275" i="11" s="1"/>
  <c r="CO276" i="11"/>
  <c r="CR276" i="11" s="1"/>
  <c r="CO277" i="11"/>
  <c r="CR277" i="11"/>
  <c r="CO278" i="11"/>
  <c r="CO279" i="11"/>
  <c r="CR279" i="11"/>
  <c r="CO280" i="11"/>
  <c r="CO281" i="11"/>
  <c r="CR281" i="11" s="1"/>
  <c r="CS281" i="11" s="1"/>
  <c r="CO282" i="11"/>
  <c r="CO283" i="11"/>
  <c r="CR283" i="11" s="1"/>
  <c r="CO284" i="11"/>
  <c r="CR284" i="11"/>
  <c r="CO285" i="11"/>
  <c r="CR285" i="11"/>
  <c r="CO286" i="11"/>
  <c r="CO287" i="11"/>
  <c r="CR287" i="11"/>
  <c r="CO288" i="11"/>
  <c r="CO289" i="11"/>
  <c r="CR289" i="11"/>
  <c r="CS289" i="11" s="1"/>
  <c r="CO290" i="11"/>
  <c r="CO291" i="11"/>
  <c r="CR291" i="11" s="1"/>
  <c r="CO292" i="11"/>
  <c r="CO293" i="11"/>
  <c r="CO294" i="11"/>
  <c r="CO295" i="11"/>
  <c r="CO296" i="11"/>
  <c r="CO297" i="11"/>
  <c r="CO298" i="11"/>
  <c r="CO299" i="11"/>
  <c r="CR299" i="11"/>
  <c r="CO300" i="11"/>
  <c r="CR300" i="11" s="1"/>
  <c r="CO301" i="11"/>
  <c r="CO302" i="11"/>
  <c r="CO303" i="11"/>
  <c r="CO304" i="11"/>
  <c r="CO305" i="11"/>
  <c r="CO306" i="11"/>
  <c r="CO307" i="11"/>
  <c r="CR307" i="11" s="1"/>
  <c r="CO308" i="11"/>
  <c r="CR308" i="11"/>
  <c r="CO309" i="11"/>
  <c r="CO310" i="11"/>
  <c r="CO311" i="11"/>
  <c r="CO312" i="11"/>
  <c r="CO313" i="11"/>
  <c r="CO314" i="11"/>
  <c r="CO315" i="11"/>
  <c r="CR315" i="11"/>
  <c r="CO316" i="11"/>
  <c r="CR316" i="11"/>
  <c r="CO317" i="11"/>
  <c r="CO318" i="11"/>
  <c r="CO319" i="11"/>
  <c r="CR319" i="11" s="1"/>
  <c r="CO320" i="11"/>
  <c r="CO321" i="11"/>
  <c r="CO322" i="11"/>
  <c r="CO323" i="11"/>
  <c r="CR323" i="11"/>
  <c r="CO324" i="11"/>
  <c r="CR324" i="11"/>
  <c r="CO325" i="11"/>
  <c r="CO326" i="11"/>
  <c r="CO327" i="11"/>
  <c r="CO328" i="11"/>
  <c r="CO329" i="11"/>
  <c r="CO330" i="11"/>
  <c r="CO331" i="11"/>
  <c r="CR331" i="11"/>
  <c r="CO332" i="11"/>
  <c r="CR332" i="11" s="1"/>
  <c r="CO333" i="11"/>
  <c r="CR333" i="11" s="1"/>
  <c r="CO334" i="11"/>
  <c r="CO335" i="11"/>
  <c r="CO336" i="11"/>
  <c r="CO337" i="11"/>
  <c r="CO338" i="11"/>
  <c r="CO339" i="11"/>
  <c r="CR339" i="11" s="1"/>
  <c r="CO340" i="11"/>
  <c r="CR340" i="11"/>
  <c r="CO341" i="11"/>
  <c r="CO342" i="11"/>
  <c r="CO343" i="11"/>
  <c r="CO344" i="11"/>
  <c r="CO345" i="11"/>
  <c r="CO346" i="11"/>
  <c r="CO347" i="11"/>
  <c r="CR347" i="11"/>
  <c r="CO348" i="11"/>
  <c r="CR348" i="11"/>
  <c r="CO349" i="11"/>
  <c r="CO350" i="11"/>
  <c r="CO351" i="11"/>
  <c r="CR351" i="11" s="1"/>
  <c r="CO352" i="11"/>
  <c r="CO353" i="11"/>
  <c r="CR353" i="11" s="1"/>
  <c r="CO354" i="11"/>
  <c r="CO355" i="11"/>
  <c r="CR355" i="11"/>
  <c r="CO356" i="11"/>
  <c r="CO357" i="11"/>
  <c r="CR357" i="11"/>
  <c r="CO358" i="11"/>
  <c r="CO359" i="11"/>
  <c r="CR359" i="11"/>
  <c r="CO360" i="11"/>
  <c r="CO361" i="11"/>
  <c r="CR361" i="11" s="1"/>
  <c r="CO362" i="11"/>
  <c r="CO363" i="11"/>
  <c r="CR363" i="11" s="1"/>
  <c r="CO364" i="11"/>
  <c r="CR364" i="11"/>
  <c r="CO365" i="11"/>
  <c r="CR365" i="11"/>
  <c r="CO366" i="11"/>
  <c r="CO367" i="11"/>
  <c r="CR367" i="11"/>
  <c r="CO368" i="11"/>
  <c r="CO369" i="11"/>
  <c r="CR369" i="11"/>
  <c r="CO370" i="11"/>
  <c r="CO371" i="11"/>
  <c r="CR371" i="11" s="1"/>
  <c r="CO372" i="11"/>
  <c r="CR372" i="11"/>
  <c r="CO373" i="11"/>
  <c r="CR373" i="11"/>
  <c r="CO374" i="11"/>
  <c r="CO375" i="11"/>
  <c r="CR375" i="11"/>
  <c r="CO376" i="11"/>
  <c r="CO377" i="11"/>
  <c r="CR377" i="11"/>
  <c r="CO378" i="11"/>
  <c r="CO379" i="11"/>
  <c r="CR379" i="11"/>
  <c r="CO380" i="11"/>
  <c r="CR380" i="11"/>
  <c r="CO381" i="11"/>
  <c r="CR381" i="11"/>
  <c r="CO382" i="11"/>
  <c r="CO383" i="11"/>
  <c r="CR383" i="11"/>
  <c r="CO384" i="11"/>
  <c r="CO385" i="11"/>
  <c r="CR385" i="11"/>
  <c r="CO386" i="11"/>
  <c r="CO387" i="11"/>
  <c r="CR387" i="11"/>
  <c r="CO388" i="11"/>
  <c r="CR388" i="11"/>
  <c r="CO389" i="11"/>
  <c r="CR389" i="11" s="1"/>
  <c r="CO390" i="11"/>
  <c r="CO391" i="11"/>
  <c r="CR391" i="11"/>
  <c r="CO392" i="11"/>
  <c r="CR392" i="11" s="1"/>
  <c r="CO393" i="11"/>
  <c r="CR393" i="11"/>
  <c r="CO394" i="11"/>
  <c r="CO395" i="11"/>
  <c r="CR395" i="11"/>
  <c r="CO396" i="11"/>
  <c r="CR396" i="11"/>
  <c r="CO397" i="11"/>
  <c r="CR397" i="11" s="1"/>
  <c r="CS397" i="11" s="1"/>
  <c r="CO398" i="11"/>
  <c r="CO399" i="11"/>
  <c r="CR399" i="11" s="1"/>
  <c r="CO400" i="11"/>
  <c r="CR400" i="11" s="1"/>
  <c r="CP9" i="11"/>
  <c r="CP10" i="11"/>
  <c r="CP11" i="11"/>
  <c r="CP12" i="11"/>
  <c r="CP13" i="11"/>
  <c r="CP14" i="11"/>
  <c r="CP15" i="11"/>
  <c r="CP17" i="11"/>
  <c r="CP18" i="11"/>
  <c r="CP19" i="11"/>
  <c r="CP20" i="11"/>
  <c r="CP21" i="11"/>
  <c r="CP22" i="11"/>
  <c r="CP23" i="11"/>
  <c r="CP24" i="11"/>
  <c r="CP25" i="11"/>
  <c r="CP26" i="11"/>
  <c r="CP27" i="11"/>
  <c r="CP28" i="11"/>
  <c r="CP29" i="11"/>
  <c r="CP30" i="11"/>
  <c r="CP31" i="11"/>
  <c r="CP32" i="11"/>
  <c r="CP33" i="11"/>
  <c r="CP34" i="11"/>
  <c r="CP35" i="11"/>
  <c r="CP36" i="11"/>
  <c r="CP37" i="11"/>
  <c r="CP38" i="11"/>
  <c r="CP39" i="11"/>
  <c r="CP40" i="11"/>
  <c r="CP41" i="11"/>
  <c r="CP42" i="11"/>
  <c r="CP43" i="11"/>
  <c r="CP44" i="11"/>
  <c r="CP45" i="11"/>
  <c r="CP46" i="11"/>
  <c r="CP47" i="11"/>
  <c r="CP48" i="11"/>
  <c r="CP49" i="11"/>
  <c r="CP50" i="11"/>
  <c r="CP51" i="11"/>
  <c r="CP52" i="11"/>
  <c r="CP53" i="11"/>
  <c r="CP54" i="11"/>
  <c r="CP55" i="11"/>
  <c r="CP56" i="11"/>
  <c r="CP57" i="11"/>
  <c r="CP58" i="11"/>
  <c r="CP59" i="11"/>
  <c r="CP60" i="11"/>
  <c r="CP61" i="11"/>
  <c r="CP62" i="11"/>
  <c r="CP63" i="11"/>
  <c r="CP64" i="11"/>
  <c r="CP65" i="11"/>
  <c r="CP66" i="11"/>
  <c r="CP67" i="11"/>
  <c r="CP68" i="11"/>
  <c r="CP69" i="11"/>
  <c r="CP70" i="11"/>
  <c r="CP71" i="11"/>
  <c r="CP72" i="11"/>
  <c r="CP73" i="11"/>
  <c r="CP74" i="11"/>
  <c r="CP75" i="11"/>
  <c r="CP76" i="11"/>
  <c r="CP77" i="11"/>
  <c r="CP78" i="11"/>
  <c r="CP79" i="11"/>
  <c r="CP80" i="11"/>
  <c r="CP81" i="11"/>
  <c r="CP82" i="11"/>
  <c r="CP83" i="11"/>
  <c r="CP84" i="11"/>
  <c r="CP85" i="11"/>
  <c r="CP86" i="11"/>
  <c r="CP87" i="11"/>
  <c r="CP88" i="11"/>
  <c r="CP89" i="11"/>
  <c r="CP90" i="11"/>
  <c r="CP91" i="11"/>
  <c r="CP92" i="11"/>
  <c r="CP93" i="11"/>
  <c r="CP94" i="11"/>
  <c r="CP95" i="11"/>
  <c r="CP96" i="11"/>
  <c r="CP97" i="11"/>
  <c r="CP98" i="11"/>
  <c r="CP99" i="11"/>
  <c r="CP100" i="11"/>
  <c r="CP101" i="11"/>
  <c r="CP102" i="11"/>
  <c r="CP103" i="11"/>
  <c r="CP104" i="11"/>
  <c r="CP105" i="11"/>
  <c r="CP106" i="11"/>
  <c r="CP107" i="11"/>
  <c r="CP108" i="11"/>
  <c r="CP109" i="11"/>
  <c r="CP110" i="11"/>
  <c r="CP111" i="11"/>
  <c r="CP112" i="11"/>
  <c r="CP113" i="11"/>
  <c r="CP114" i="11"/>
  <c r="CP115" i="11"/>
  <c r="CP116" i="11"/>
  <c r="CP117" i="11"/>
  <c r="CP120" i="11"/>
  <c r="CP121" i="11"/>
  <c r="CP122" i="11"/>
  <c r="CP123" i="11"/>
  <c r="CP124" i="11"/>
  <c r="CP125" i="11"/>
  <c r="CP126" i="11"/>
  <c r="CP127" i="11"/>
  <c r="CP128" i="11"/>
  <c r="CP129" i="11"/>
  <c r="CP130" i="11"/>
  <c r="CP131" i="11"/>
  <c r="CP132" i="11"/>
  <c r="CP133" i="11"/>
  <c r="CP134" i="11"/>
  <c r="CP135" i="11"/>
  <c r="CP136" i="11"/>
  <c r="CP137" i="11"/>
  <c r="CP138" i="11"/>
  <c r="CP139" i="11"/>
  <c r="CP140" i="11"/>
  <c r="CP141" i="11"/>
  <c r="CP142" i="11"/>
  <c r="CP143" i="11"/>
  <c r="CP144" i="11"/>
  <c r="CP145" i="11"/>
  <c r="CP146" i="11"/>
  <c r="CP147" i="11"/>
  <c r="CP148" i="11"/>
  <c r="CP149" i="11"/>
  <c r="CP150" i="11"/>
  <c r="CP151" i="11"/>
  <c r="CP152" i="11"/>
  <c r="CP153" i="11"/>
  <c r="CP154" i="11"/>
  <c r="CP155" i="11"/>
  <c r="CP156" i="11"/>
  <c r="CP157" i="11"/>
  <c r="CP158" i="11"/>
  <c r="CP159" i="11"/>
  <c r="CP160" i="11"/>
  <c r="CP161" i="11"/>
  <c r="CP162" i="11"/>
  <c r="CP163" i="11"/>
  <c r="CP164" i="11"/>
  <c r="CP165" i="11"/>
  <c r="CP166" i="11"/>
  <c r="CP167" i="11"/>
  <c r="CP168" i="11"/>
  <c r="CP169" i="11"/>
  <c r="CP170" i="11"/>
  <c r="CP171" i="11"/>
  <c r="CP172" i="11"/>
  <c r="CP173" i="11"/>
  <c r="CP174" i="11"/>
  <c r="CP175" i="11"/>
  <c r="CP176" i="11"/>
  <c r="CP177" i="11"/>
  <c r="CP178" i="11"/>
  <c r="CP179" i="11"/>
  <c r="CP180" i="11"/>
  <c r="CP181" i="11"/>
  <c r="CP182" i="11"/>
  <c r="CP183" i="11"/>
  <c r="CP184" i="11"/>
  <c r="CP185" i="11"/>
  <c r="CP186" i="11"/>
  <c r="CP187" i="11"/>
  <c r="CP188" i="11"/>
  <c r="CP189" i="11"/>
  <c r="CP190" i="11"/>
  <c r="CP191" i="11"/>
  <c r="CP192" i="11"/>
  <c r="CP193" i="11"/>
  <c r="CP194" i="11"/>
  <c r="CP195" i="11"/>
  <c r="CP196" i="11"/>
  <c r="CP197" i="11"/>
  <c r="CP198" i="11"/>
  <c r="CP199" i="11"/>
  <c r="CP200" i="11"/>
  <c r="CP201" i="11"/>
  <c r="CP202" i="11"/>
  <c r="CP203" i="11"/>
  <c r="CP204" i="11"/>
  <c r="CP205" i="11"/>
  <c r="CP206" i="11"/>
  <c r="CP207" i="11"/>
  <c r="CP208" i="11"/>
  <c r="CP209" i="11"/>
  <c r="CP210" i="11"/>
  <c r="CP211" i="11"/>
  <c r="CP212" i="11"/>
  <c r="CP213" i="11"/>
  <c r="CP214" i="11"/>
  <c r="CP215" i="11"/>
  <c r="CP216" i="11"/>
  <c r="CP217" i="11"/>
  <c r="CP218" i="11"/>
  <c r="CP219" i="11"/>
  <c r="CP220" i="11"/>
  <c r="CP221" i="11"/>
  <c r="CP222" i="11"/>
  <c r="CP223" i="11"/>
  <c r="CP224" i="11"/>
  <c r="CP225" i="11"/>
  <c r="CP226" i="11"/>
  <c r="CP227" i="11"/>
  <c r="CP228" i="11"/>
  <c r="CP229" i="11"/>
  <c r="CP230" i="11"/>
  <c r="CP231" i="11"/>
  <c r="CP232" i="11"/>
  <c r="CP233" i="11"/>
  <c r="CP234" i="11"/>
  <c r="CP235" i="11"/>
  <c r="CP236" i="11"/>
  <c r="CP237" i="11"/>
  <c r="CP238" i="11"/>
  <c r="CP239" i="11"/>
  <c r="CP240" i="11"/>
  <c r="CP241" i="11"/>
  <c r="CP242" i="11"/>
  <c r="CP243" i="11"/>
  <c r="CP244" i="11"/>
  <c r="CP245" i="11"/>
  <c r="CP246" i="11"/>
  <c r="CP247" i="11"/>
  <c r="CP248" i="11"/>
  <c r="CP249" i="11"/>
  <c r="CP250" i="11"/>
  <c r="CP251" i="11"/>
  <c r="CP252" i="11"/>
  <c r="CP253" i="11"/>
  <c r="CP254" i="11"/>
  <c r="CP255" i="11"/>
  <c r="CP256" i="11"/>
  <c r="CP257" i="11"/>
  <c r="CP258" i="11"/>
  <c r="CP259" i="11"/>
  <c r="CP260" i="11"/>
  <c r="CP261" i="11"/>
  <c r="CP262" i="11"/>
  <c r="CP263" i="11"/>
  <c r="CP264" i="11"/>
  <c r="CP265" i="11"/>
  <c r="CP266" i="11"/>
  <c r="CP267" i="11"/>
  <c r="CP268" i="11"/>
  <c r="CP269" i="11"/>
  <c r="CP270" i="11"/>
  <c r="CP271" i="11"/>
  <c r="CP272" i="11"/>
  <c r="CP273" i="11"/>
  <c r="CP274" i="11"/>
  <c r="CP275" i="11"/>
  <c r="CP276" i="11"/>
  <c r="CP277" i="11"/>
  <c r="CP278" i="11"/>
  <c r="CP279" i="11"/>
  <c r="CP280" i="11"/>
  <c r="CP281" i="11"/>
  <c r="CP282" i="11"/>
  <c r="CP283" i="11"/>
  <c r="CP284" i="11"/>
  <c r="CP285" i="11"/>
  <c r="CP286" i="11"/>
  <c r="CP287" i="11"/>
  <c r="CP288" i="11"/>
  <c r="CP289" i="11"/>
  <c r="CP290" i="11"/>
  <c r="CP291" i="11"/>
  <c r="CP292" i="11"/>
  <c r="CP293" i="11"/>
  <c r="CP294" i="11"/>
  <c r="CP295" i="11"/>
  <c r="CP296" i="11"/>
  <c r="CP297" i="11"/>
  <c r="CP298" i="11"/>
  <c r="CP299" i="11"/>
  <c r="CP300" i="11"/>
  <c r="CP301" i="11"/>
  <c r="CP302" i="11"/>
  <c r="CP303" i="11"/>
  <c r="CP304" i="11"/>
  <c r="CP305" i="11"/>
  <c r="CP306" i="11"/>
  <c r="CP307" i="11"/>
  <c r="CP308" i="11"/>
  <c r="CP309" i="11"/>
  <c r="CP310" i="11"/>
  <c r="CP311" i="11"/>
  <c r="CP312" i="11"/>
  <c r="CP313" i="11"/>
  <c r="CP314" i="11"/>
  <c r="CP315" i="11"/>
  <c r="CP316" i="11"/>
  <c r="CP317" i="11"/>
  <c r="CP318" i="11"/>
  <c r="CP319" i="11"/>
  <c r="CP320" i="11"/>
  <c r="CP321" i="11"/>
  <c r="CP322" i="11"/>
  <c r="CP323" i="11"/>
  <c r="CP324" i="11"/>
  <c r="CP325" i="11"/>
  <c r="CP326" i="11"/>
  <c r="CP327" i="11"/>
  <c r="CP328" i="11"/>
  <c r="CP329" i="11"/>
  <c r="CP330" i="11"/>
  <c r="CP331" i="11"/>
  <c r="CP332" i="11"/>
  <c r="CP333" i="11"/>
  <c r="CP334" i="11"/>
  <c r="CP335" i="11"/>
  <c r="CP336" i="11"/>
  <c r="CP337" i="11"/>
  <c r="CP338" i="11"/>
  <c r="CP339" i="11"/>
  <c r="CP340" i="11"/>
  <c r="CP341" i="11"/>
  <c r="CP342" i="11"/>
  <c r="CP343" i="11"/>
  <c r="CP344" i="11"/>
  <c r="CP345" i="11"/>
  <c r="CP346" i="11"/>
  <c r="CP347" i="11"/>
  <c r="CP348" i="11"/>
  <c r="CP349" i="11"/>
  <c r="CP350" i="11"/>
  <c r="CP351" i="11"/>
  <c r="CP352" i="11"/>
  <c r="CP353" i="11"/>
  <c r="CP354" i="11"/>
  <c r="CP355" i="11"/>
  <c r="CP356" i="11"/>
  <c r="CP357" i="11"/>
  <c r="CP358" i="11"/>
  <c r="CP359" i="11"/>
  <c r="CP360" i="11"/>
  <c r="CP361" i="11"/>
  <c r="CP362" i="11"/>
  <c r="CP363" i="11"/>
  <c r="CP364" i="11"/>
  <c r="CP365" i="11"/>
  <c r="CP366" i="11"/>
  <c r="CP367" i="11"/>
  <c r="CP368" i="11"/>
  <c r="CP369" i="11"/>
  <c r="CP370" i="11"/>
  <c r="CP371" i="11"/>
  <c r="CP372" i="11"/>
  <c r="CP373" i="11"/>
  <c r="CP374" i="11"/>
  <c r="CP375" i="11"/>
  <c r="CP376" i="11"/>
  <c r="CP377" i="11"/>
  <c r="CP378" i="11"/>
  <c r="CP379" i="11"/>
  <c r="CP380" i="11"/>
  <c r="CP381" i="11"/>
  <c r="CP382" i="11"/>
  <c r="CP383" i="11"/>
  <c r="CP384" i="11"/>
  <c r="CP385" i="11"/>
  <c r="CP386" i="11"/>
  <c r="CP387" i="11"/>
  <c r="CP388" i="11"/>
  <c r="CP389" i="11"/>
  <c r="CP390" i="11"/>
  <c r="CP391" i="11"/>
  <c r="CP392" i="11"/>
  <c r="CP393" i="11"/>
  <c r="CP394" i="11"/>
  <c r="CP395" i="11"/>
  <c r="CP396" i="11"/>
  <c r="CP397" i="11"/>
  <c r="CP398" i="11"/>
  <c r="CP399" i="11"/>
  <c r="CP400" i="11"/>
  <c r="CQ13" i="11"/>
  <c r="CQ17" i="11"/>
  <c r="CQ19" i="11"/>
  <c r="CS19" i="11" s="1"/>
  <c r="CQ24" i="11"/>
  <c r="CQ25" i="11"/>
  <c r="CQ26" i="11"/>
  <c r="CS26" i="11" s="1"/>
  <c r="CQ27" i="11"/>
  <c r="CQ28" i="11"/>
  <c r="CQ29" i="11"/>
  <c r="CQ32" i="11"/>
  <c r="CQ33" i="11"/>
  <c r="CQ34" i="11"/>
  <c r="CQ35" i="11"/>
  <c r="CS35" i="11" s="1"/>
  <c r="CQ36" i="11"/>
  <c r="CQ37" i="11"/>
  <c r="CQ40" i="11"/>
  <c r="CQ41" i="11"/>
  <c r="CQ42" i="11"/>
  <c r="CQ43" i="11"/>
  <c r="CS43" i="11" s="1"/>
  <c r="CQ44" i="11"/>
  <c r="CQ45" i="11"/>
  <c r="CQ48" i="11"/>
  <c r="CQ49" i="11"/>
  <c r="CQ50" i="11"/>
  <c r="CQ51" i="11"/>
  <c r="CS51" i="11" s="1"/>
  <c r="CT51" i="11" s="1"/>
  <c r="CQ52" i="11"/>
  <c r="CQ53" i="11"/>
  <c r="CQ56" i="11"/>
  <c r="CQ57" i="11"/>
  <c r="CQ58" i="11"/>
  <c r="CQ59" i="11"/>
  <c r="CQ60" i="11"/>
  <c r="CQ61" i="11"/>
  <c r="CQ64" i="11"/>
  <c r="CQ65" i="11"/>
  <c r="CQ66" i="11"/>
  <c r="CQ67" i="11"/>
  <c r="CS67" i="11" s="1"/>
  <c r="CQ68" i="11"/>
  <c r="CQ69" i="11"/>
  <c r="CQ72" i="11"/>
  <c r="CQ73" i="11"/>
  <c r="CQ74" i="11"/>
  <c r="CQ75" i="11"/>
  <c r="CS75" i="11" s="1"/>
  <c r="CQ76" i="11"/>
  <c r="CQ77" i="11"/>
  <c r="CQ80" i="11"/>
  <c r="CQ100" i="11"/>
  <c r="CQ121" i="11"/>
  <c r="CS121" i="11" s="1"/>
  <c r="CQ123" i="11"/>
  <c r="CQ125" i="11"/>
  <c r="CQ129" i="11"/>
  <c r="CS129" i="11" s="1"/>
  <c r="CQ131" i="11"/>
  <c r="CQ133" i="11"/>
  <c r="CS133" i="11" s="1"/>
  <c r="CQ137" i="11"/>
  <c r="CS137" i="11" s="1"/>
  <c r="CQ139" i="11"/>
  <c r="CQ141" i="11"/>
  <c r="CS141" i="11" s="1"/>
  <c r="CQ143" i="11"/>
  <c r="CQ145" i="11"/>
  <c r="CQ147" i="11"/>
  <c r="CQ149" i="11"/>
  <c r="CQ153" i="11"/>
  <c r="CS153" i="11" s="1"/>
  <c r="CQ155" i="11"/>
  <c r="CQ157" i="11"/>
  <c r="CQ161" i="11"/>
  <c r="CS161" i="11" s="1"/>
  <c r="CQ163" i="11"/>
  <c r="CQ165" i="11"/>
  <c r="CQ169" i="11"/>
  <c r="CQ171" i="11"/>
  <c r="CQ173" i="11"/>
  <c r="CS173" i="11" s="1"/>
  <c r="CQ177" i="11"/>
  <c r="CS177" i="11" s="1"/>
  <c r="CQ179" i="11"/>
  <c r="CQ181" i="11"/>
  <c r="CQ185" i="11"/>
  <c r="CS185" i="11" s="1"/>
  <c r="CT185" i="11" s="1"/>
  <c r="CQ187" i="11"/>
  <c r="CQ189" i="11"/>
  <c r="CQ193" i="11"/>
  <c r="CQ195" i="11"/>
  <c r="CQ197" i="11"/>
  <c r="CS197" i="11" s="1"/>
  <c r="CQ201" i="11"/>
  <c r="CQ203" i="11"/>
  <c r="CQ205" i="11"/>
  <c r="CS205" i="11" s="1"/>
  <c r="CQ207" i="11"/>
  <c r="CQ209" i="11"/>
  <c r="CQ211" i="11"/>
  <c r="CQ213" i="11"/>
  <c r="CQ217" i="11"/>
  <c r="CS217" i="11" s="1"/>
  <c r="CQ219" i="11"/>
  <c r="CQ221" i="11"/>
  <c r="CQ225" i="11"/>
  <c r="CS225" i="11" s="1"/>
  <c r="CQ227" i="11"/>
  <c r="CQ229" i="11"/>
  <c r="CS229" i="11" s="1"/>
  <c r="CQ233" i="11"/>
  <c r="CQ235" i="11"/>
  <c r="CQ237" i="11"/>
  <c r="CS237" i="11" s="1"/>
  <c r="CQ241" i="11"/>
  <c r="CQ243" i="11"/>
  <c r="CQ245" i="11"/>
  <c r="CS245" i="11" s="1"/>
  <c r="CQ249" i="11"/>
  <c r="CQ251" i="11"/>
  <c r="CQ253" i="11"/>
  <c r="CQ257" i="11"/>
  <c r="CS257" i="11" s="1"/>
  <c r="CQ259" i="11"/>
  <c r="CQ261" i="11"/>
  <c r="CQ265" i="11"/>
  <c r="CS265" i="11" s="1"/>
  <c r="CQ267" i="11"/>
  <c r="CQ269" i="11"/>
  <c r="CQ271" i="11"/>
  <c r="CQ273" i="11"/>
  <c r="CQ275" i="11"/>
  <c r="CQ277" i="11"/>
  <c r="CS277" i="11" s="1"/>
  <c r="CQ281" i="11"/>
  <c r="CQ283" i="11"/>
  <c r="CQ285" i="11"/>
  <c r="CS285" i="11" s="1"/>
  <c r="CQ289" i="11"/>
  <c r="CQ291" i="11"/>
  <c r="CQ293" i="11"/>
  <c r="CQ297" i="11"/>
  <c r="CS297" i="11" s="1"/>
  <c r="CQ299" i="11"/>
  <c r="CQ301" i="11"/>
  <c r="CQ305" i="11"/>
  <c r="CQ307" i="11"/>
  <c r="CQ309" i="11"/>
  <c r="CQ313" i="11"/>
  <c r="CQ315" i="11"/>
  <c r="CQ317" i="11"/>
  <c r="CQ321" i="11"/>
  <c r="CS321" i="11" s="1"/>
  <c r="CQ323" i="11"/>
  <c r="CQ325" i="11"/>
  <c r="CQ329" i="11"/>
  <c r="CS329" i="11" s="1"/>
  <c r="CQ331" i="11"/>
  <c r="CQ333" i="11"/>
  <c r="CS333" i="11" s="1"/>
  <c r="CQ335" i="11"/>
  <c r="CQ337" i="11"/>
  <c r="CQ339" i="11"/>
  <c r="CQ341" i="11"/>
  <c r="CQ345" i="11"/>
  <c r="CS345" i="11" s="1"/>
  <c r="CQ347" i="11"/>
  <c r="CQ349" i="11"/>
  <c r="CQ353" i="11"/>
  <c r="CS353" i="11" s="1"/>
  <c r="CQ355" i="11"/>
  <c r="CQ357" i="11"/>
  <c r="CS357" i="11" s="1"/>
  <c r="CQ361" i="11"/>
  <c r="CS361" i="11" s="1"/>
  <c r="CQ363" i="11"/>
  <c r="CQ365" i="11"/>
  <c r="CS365" i="11" s="1"/>
  <c r="CQ369" i="11"/>
  <c r="CS369" i="11" s="1"/>
  <c r="CQ371" i="11"/>
  <c r="CQ373" i="11"/>
  <c r="CS373" i="11" s="1"/>
  <c r="CQ377" i="11"/>
  <c r="CQ379" i="11"/>
  <c r="CQ381" i="11"/>
  <c r="CS381" i="11" s="1"/>
  <c r="CQ387" i="11"/>
  <c r="CQ389" i="11"/>
  <c r="CS389" i="11" s="1"/>
  <c r="CQ393" i="11"/>
  <c r="CQ395" i="11"/>
  <c r="CQ397" i="11"/>
  <c r="CQ399" i="11"/>
  <c r="CR10" i="11"/>
  <c r="CR14" i="11"/>
  <c r="CR16" i="11"/>
  <c r="CR18" i="11"/>
  <c r="CR23" i="11"/>
  <c r="CS23" i="11" s="1"/>
  <c r="CR24" i="11"/>
  <c r="CR30" i="11"/>
  <c r="CS30" i="11" s="1"/>
  <c r="CR32" i="11"/>
  <c r="CR36" i="11"/>
  <c r="CR38" i="11"/>
  <c r="CR40" i="11"/>
  <c r="CR42" i="11"/>
  <c r="CR46" i="11"/>
  <c r="CS46" i="11" s="1"/>
  <c r="CT46" i="11" s="1"/>
  <c r="CR48" i="11"/>
  <c r="CR50" i="11"/>
  <c r="CR54" i="11"/>
  <c r="CS54" i="11" s="1"/>
  <c r="CR56" i="11"/>
  <c r="CR58" i="11"/>
  <c r="CR62" i="11"/>
  <c r="CS62" i="11" s="1"/>
  <c r="CR64" i="11"/>
  <c r="CR66" i="11"/>
  <c r="CS66" i="11" s="1"/>
  <c r="CT66" i="11" s="1"/>
  <c r="CR72" i="11"/>
  <c r="CR74" i="11"/>
  <c r="CS74" i="11" s="1"/>
  <c r="CR78" i="11"/>
  <c r="CR80" i="11"/>
  <c r="CR82" i="11"/>
  <c r="CS82" i="11" s="1"/>
  <c r="CT82" i="11" s="1"/>
  <c r="CR86" i="11"/>
  <c r="CR88" i="11"/>
  <c r="CS88" i="11" s="1"/>
  <c r="CT88" i="11" s="1"/>
  <c r="CR94" i="11"/>
  <c r="CS94" i="11" s="1"/>
  <c r="CT94" i="11" s="1"/>
  <c r="CZ94" i="11" s="1"/>
  <c r="CR96" i="11"/>
  <c r="CR98" i="11"/>
  <c r="CR103" i="11"/>
  <c r="CS103" i="11" s="1"/>
  <c r="CR111" i="11"/>
  <c r="CS111" i="11" s="1"/>
  <c r="CR117" i="11"/>
  <c r="CR122" i="11"/>
  <c r="CR126" i="11"/>
  <c r="CR128" i="11"/>
  <c r="CR130" i="11"/>
  <c r="CR134" i="11"/>
  <c r="CR136" i="11"/>
  <c r="CS136" i="11" s="1"/>
  <c r="CR138" i="11"/>
  <c r="CR142" i="11"/>
  <c r="CR144" i="11"/>
  <c r="CS144" i="11" s="1"/>
  <c r="CR146" i="11"/>
  <c r="CR150" i="11"/>
  <c r="CS150" i="11" s="1"/>
  <c r="CT150" i="11" s="1"/>
  <c r="CR152" i="11"/>
  <c r="CR154" i="11"/>
  <c r="CR158" i="11"/>
  <c r="CR160" i="11"/>
  <c r="CR162" i="11"/>
  <c r="CR164" i="11"/>
  <c r="CS164" i="11" s="1"/>
  <c r="CR165" i="11"/>
  <c r="CR166" i="11"/>
  <c r="CS166" i="11" s="1"/>
  <c r="CT166" i="11" s="1"/>
  <c r="CR167" i="11"/>
  <c r="CR168" i="11"/>
  <c r="CR169" i="11"/>
  <c r="CR170" i="11"/>
  <c r="CR173" i="11"/>
  <c r="CR174" i="11"/>
  <c r="CR175" i="11"/>
  <c r="CR176" i="11"/>
  <c r="CS176" i="11" s="1"/>
  <c r="CT176" i="11" s="1"/>
  <c r="CR177" i="11"/>
  <c r="CR178" i="11"/>
  <c r="CR181" i="11"/>
  <c r="CR182" i="11"/>
  <c r="CR184" i="11"/>
  <c r="CS184" i="11" s="1"/>
  <c r="CR185" i="11"/>
  <c r="CR186" i="11"/>
  <c r="CR189" i="11"/>
  <c r="CR190" i="11"/>
  <c r="CR191" i="11"/>
  <c r="CR192" i="11"/>
  <c r="CS192" i="11" s="1"/>
  <c r="CR193" i="11"/>
  <c r="CR194" i="11"/>
  <c r="CR197" i="11"/>
  <c r="CR198" i="11"/>
  <c r="CR199" i="11"/>
  <c r="CR200" i="11"/>
  <c r="CR201" i="11"/>
  <c r="CS201" i="11" s="1"/>
  <c r="CR202" i="11"/>
  <c r="CR205" i="11"/>
  <c r="CR206" i="11"/>
  <c r="CR207" i="11"/>
  <c r="CR208" i="11"/>
  <c r="CR209" i="11"/>
  <c r="CR210" i="11"/>
  <c r="CR213" i="11"/>
  <c r="CR214" i="11"/>
  <c r="CR216" i="11"/>
  <c r="CS216" i="11" s="1"/>
  <c r="CR217" i="11"/>
  <c r="CR218" i="11"/>
  <c r="CR221" i="11"/>
  <c r="CR222" i="11"/>
  <c r="CR223" i="11"/>
  <c r="CR224" i="11"/>
  <c r="CS224" i="11" s="1"/>
  <c r="CR225" i="11"/>
  <c r="CR226" i="11"/>
  <c r="CR230" i="11"/>
  <c r="CR232" i="11"/>
  <c r="CS232" i="11" s="1"/>
  <c r="CR234" i="11"/>
  <c r="CR238" i="11"/>
  <c r="CR240" i="11"/>
  <c r="CS240" i="11" s="1"/>
  <c r="CR242" i="11"/>
  <c r="CR246" i="11"/>
  <c r="CR250" i="11"/>
  <c r="CR254" i="11"/>
  <c r="CR256" i="11"/>
  <c r="CR258" i="11"/>
  <c r="CR262" i="11"/>
  <c r="CR264" i="11"/>
  <c r="CR266" i="11"/>
  <c r="CR270" i="11"/>
  <c r="CR272" i="11"/>
  <c r="CR274" i="11"/>
  <c r="CR278" i="11"/>
  <c r="CR280" i="11"/>
  <c r="CR282" i="11"/>
  <c r="CR286" i="11"/>
  <c r="CR288" i="11"/>
  <c r="CR290" i="11"/>
  <c r="CR292" i="11"/>
  <c r="CR293" i="11"/>
  <c r="CS293" i="11" s="1"/>
  <c r="CR294" i="11"/>
  <c r="CR295" i="11"/>
  <c r="CR296" i="11"/>
  <c r="CR297" i="11"/>
  <c r="CR298" i="11"/>
  <c r="CR301" i="11"/>
  <c r="CR302" i="11"/>
  <c r="CR303" i="11"/>
  <c r="CR304" i="11"/>
  <c r="CR305" i="11"/>
  <c r="CR306" i="11"/>
  <c r="CR309" i="11"/>
  <c r="CR310" i="11"/>
  <c r="CR311" i="11"/>
  <c r="CR312" i="11"/>
  <c r="CR313" i="11"/>
  <c r="CR314" i="11"/>
  <c r="CR317" i="11"/>
  <c r="CR318" i="11"/>
  <c r="CR320" i="11"/>
  <c r="CR321" i="11"/>
  <c r="CR322" i="11"/>
  <c r="CR325" i="11"/>
  <c r="CR326" i="11"/>
  <c r="CR327" i="11"/>
  <c r="CR328" i="11"/>
  <c r="CR329" i="11"/>
  <c r="CR330" i="11"/>
  <c r="CR334" i="11"/>
  <c r="CR335" i="11"/>
  <c r="CR336" i="11"/>
  <c r="CR337" i="11"/>
  <c r="CR338" i="11"/>
  <c r="CR341" i="11"/>
  <c r="CR342" i="11"/>
  <c r="CR343" i="11"/>
  <c r="CR344" i="11"/>
  <c r="CR345" i="11"/>
  <c r="CR346" i="11"/>
  <c r="CR349" i="11"/>
  <c r="CS349" i="11" s="1"/>
  <c r="CR350" i="11"/>
  <c r="CR352" i="11"/>
  <c r="CR354" i="11"/>
  <c r="CR356" i="11"/>
  <c r="CR358" i="11"/>
  <c r="CR360" i="11"/>
  <c r="CR362" i="11"/>
  <c r="CR366" i="11"/>
  <c r="CR368" i="11"/>
  <c r="CR370" i="11"/>
  <c r="CR374" i="11"/>
  <c r="CR376" i="11"/>
  <c r="CR378" i="11"/>
  <c r="CR382" i="11"/>
  <c r="CR384" i="11"/>
  <c r="CR386" i="11"/>
  <c r="CR390" i="11"/>
  <c r="CR394" i="11"/>
  <c r="CR398" i="11"/>
  <c r="CN8" i="11"/>
  <c r="CQ8" i="11"/>
  <c r="CS14" i="11"/>
  <c r="CT14" i="11"/>
  <c r="CT15" i="11"/>
  <c r="CS16" i="11"/>
  <c r="CT16" i="11" s="1"/>
  <c r="CS17" i="11"/>
  <c r="CT17" i="11"/>
  <c r="CT19" i="11"/>
  <c r="CS20" i="11"/>
  <c r="CT20" i="11" s="1"/>
  <c r="CS21" i="11"/>
  <c r="CT21" i="11"/>
  <c r="CS22" i="11"/>
  <c r="CT22" i="11"/>
  <c r="CT23" i="11"/>
  <c r="CS24" i="11"/>
  <c r="CT24" i="11" s="1"/>
  <c r="CS25" i="11"/>
  <c r="CT25" i="11"/>
  <c r="CT26" i="11"/>
  <c r="CS27" i="11"/>
  <c r="CT27" i="11"/>
  <c r="CS28" i="11"/>
  <c r="CT28" i="11" s="1"/>
  <c r="CS29" i="11"/>
  <c r="CT29" i="11" s="1"/>
  <c r="CT30" i="11"/>
  <c r="CS32" i="11"/>
  <c r="CT32" i="11" s="1"/>
  <c r="CS33" i="11"/>
  <c r="CT33" i="11" s="1"/>
  <c r="CT34" i="11"/>
  <c r="CT35" i="11"/>
  <c r="CS36" i="11"/>
  <c r="CT36" i="11" s="1"/>
  <c r="CS37" i="11"/>
  <c r="CT37" i="11"/>
  <c r="CT39" i="11"/>
  <c r="CS40" i="11"/>
  <c r="CT40" i="11" s="1"/>
  <c r="CS41" i="11"/>
  <c r="CT41" i="11"/>
  <c r="CS42" i="11"/>
  <c r="CT42" i="11"/>
  <c r="CT43" i="11"/>
  <c r="CS44" i="11"/>
  <c r="CT44" i="11" s="1"/>
  <c r="CS45" i="11"/>
  <c r="CT45" i="11" s="1"/>
  <c r="CS47" i="11"/>
  <c r="CT47" i="11"/>
  <c r="CS48" i="11"/>
  <c r="CT48" i="11" s="1"/>
  <c r="CS49" i="11"/>
  <c r="CT49" i="11"/>
  <c r="CS52" i="11"/>
  <c r="CT52" i="11" s="1"/>
  <c r="CS53" i="11"/>
  <c r="CT53" i="11" s="1"/>
  <c r="CT54" i="11"/>
  <c r="CS55" i="11"/>
  <c r="CT55" i="11"/>
  <c r="CS56" i="11"/>
  <c r="CT56" i="11" s="1"/>
  <c r="CS57" i="11"/>
  <c r="CT57" i="11"/>
  <c r="CT59" i="11"/>
  <c r="CS60" i="11"/>
  <c r="CT60" i="11" s="1"/>
  <c r="CS61" i="11"/>
  <c r="CT61" i="11"/>
  <c r="CT62" i="11"/>
  <c r="CT63" i="11"/>
  <c r="CS64" i="11"/>
  <c r="CT64" i="11" s="1"/>
  <c r="CS65" i="11"/>
  <c r="CT65" i="11" s="1"/>
  <c r="CT67" i="11"/>
  <c r="CS68" i="11"/>
  <c r="CT68" i="11" s="1"/>
  <c r="CS69" i="11"/>
  <c r="CT69" i="11" s="1"/>
  <c r="CS71" i="11"/>
  <c r="CT71" i="11"/>
  <c r="CS72" i="11"/>
  <c r="CT72" i="11" s="1"/>
  <c r="CS73" i="11"/>
  <c r="CT73" i="11"/>
  <c r="CT74" i="11"/>
  <c r="CT75" i="11"/>
  <c r="CS76" i="11"/>
  <c r="CT76" i="11" s="1"/>
  <c r="CS77" i="11"/>
  <c r="CT77" i="11" s="1"/>
  <c r="CS78" i="11"/>
  <c r="CT78" i="11"/>
  <c r="CS79" i="11"/>
  <c r="CT79" i="11"/>
  <c r="CS80" i="11"/>
  <c r="CT80" i="11" s="1"/>
  <c r="CS81" i="11"/>
  <c r="CT81" i="11"/>
  <c r="CT83" i="11"/>
  <c r="CS84" i="11"/>
  <c r="CT84" i="11" s="1"/>
  <c r="CS85" i="11"/>
  <c r="CT85" i="11"/>
  <c r="CS86" i="11"/>
  <c r="CT86" i="11"/>
  <c r="CS89" i="11"/>
  <c r="CT89" i="11"/>
  <c r="CT90" i="11"/>
  <c r="CT91" i="11"/>
  <c r="CS92" i="11"/>
  <c r="CT92" i="11" s="1"/>
  <c r="CS93" i="11"/>
  <c r="CT93" i="11"/>
  <c r="CS96" i="11"/>
  <c r="CT96" i="11" s="1"/>
  <c r="CS97" i="11"/>
  <c r="CT97" i="11"/>
  <c r="CS98" i="11"/>
  <c r="CT98" i="11"/>
  <c r="CT99" i="11"/>
  <c r="CS100" i="11"/>
  <c r="CT100" i="11" s="1"/>
  <c r="CS101" i="11"/>
  <c r="CT101" i="11"/>
  <c r="CT102" i="11"/>
  <c r="CT103" i="11"/>
  <c r="CS104" i="11"/>
  <c r="CT104" i="11" s="1"/>
  <c r="CS105" i="11"/>
  <c r="CT105" i="11"/>
  <c r="CT107" i="11"/>
  <c r="CS108" i="11"/>
  <c r="CT108" i="11" s="1"/>
  <c r="CS109" i="11"/>
  <c r="CT109" i="11"/>
  <c r="CT111" i="11"/>
  <c r="CS112" i="11"/>
  <c r="CT112" i="11" s="1"/>
  <c r="CS113" i="11"/>
  <c r="CT113" i="11"/>
  <c r="CT114" i="11"/>
  <c r="CS115" i="11"/>
  <c r="CT115" i="11"/>
  <c r="CS116" i="11"/>
  <c r="CT116" i="11" s="1"/>
  <c r="CS117" i="11"/>
  <c r="CT117" i="11"/>
  <c r="CT120" i="11"/>
  <c r="CT121" i="11"/>
  <c r="CS122" i="11"/>
  <c r="CT122" i="11" s="1"/>
  <c r="CS123" i="11"/>
  <c r="CT123" i="11"/>
  <c r="CT124" i="11"/>
  <c r="CS125" i="11"/>
  <c r="CT125" i="11"/>
  <c r="CS126" i="11"/>
  <c r="CT126" i="11" s="1"/>
  <c r="CS127" i="11"/>
  <c r="CT127" i="11"/>
  <c r="CT129" i="11"/>
  <c r="CS130" i="11"/>
  <c r="CT130" i="11" s="1"/>
  <c r="CS131" i="11"/>
  <c r="CT131" i="11"/>
  <c r="CT133" i="11"/>
  <c r="CS134" i="11"/>
  <c r="CT134" i="11" s="1"/>
  <c r="CS135" i="11"/>
  <c r="CT135" i="11"/>
  <c r="CT136" i="11"/>
  <c r="CT137" i="11"/>
  <c r="CS138" i="11"/>
  <c r="CT138" i="11" s="1"/>
  <c r="CS139" i="11"/>
  <c r="CT139" i="11"/>
  <c r="CT140" i="11"/>
  <c r="CT141" i="11"/>
  <c r="CS142" i="11"/>
  <c r="CT142" i="11" s="1"/>
  <c r="CS143" i="11"/>
  <c r="CT143" i="11"/>
  <c r="CT144" i="11"/>
  <c r="CS145" i="11"/>
  <c r="CT145" i="11"/>
  <c r="CS146" i="11"/>
  <c r="CT146" i="11" s="1"/>
  <c r="CS147" i="11"/>
  <c r="CT147" i="11"/>
  <c r="CS148" i="11"/>
  <c r="CT148" i="11"/>
  <c r="CS149" i="11"/>
  <c r="CT149" i="11"/>
  <c r="CS151" i="11"/>
  <c r="CT151" i="11" s="1"/>
  <c r="CT153" i="11"/>
  <c r="CS154" i="11"/>
  <c r="CT154" i="11" s="1"/>
  <c r="CS155" i="11"/>
  <c r="CT155" i="11" s="1"/>
  <c r="CS156" i="11"/>
  <c r="CT156" i="11"/>
  <c r="CS157" i="11"/>
  <c r="CT157" i="11"/>
  <c r="CS158" i="11"/>
  <c r="CT158" i="11" s="1"/>
  <c r="CS159" i="11"/>
  <c r="CT159" i="11"/>
  <c r="CT161" i="11"/>
  <c r="CS162" i="11"/>
  <c r="CT162" i="11" s="1"/>
  <c r="CS163" i="11"/>
  <c r="CT163" i="11"/>
  <c r="CT164" i="11"/>
  <c r="CS165" i="11"/>
  <c r="CT165" i="11"/>
  <c r="CS167" i="11"/>
  <c r="CT167" i="11"/>
  <c r="CT168" i="11"/>
  <c r="CS170" i="11"/>
  <c r="CT170" i="11" s="1"/>
  <c r="CS171" i="11"/>
  <c r="CT171" i="11"/>
  <c r="CT172" i="11"/>
  <c r="CT173" i="11"/>
  <c r="CS174" i="11"/>
  <c r="CT174" i="11" s="1"/>
  <c r="CS175" i="11"/>
  <c r="CT175" i="11"/>
  <c r="CT177" i="11"/>
  <c r="CS178" i="11"/>
  <c r="CT178" i="11" s="1"/>
  <c r="CS179" i="11"/>
  <c r="CT179" i="11"/>
  <c r="CT180" i="11"/>
  <c r="CS182" i="11"/>
  <c r="CT182" i="11" s="1"/>
  <c r="CS183" i="11"/>
  <c r="CT183" i="11"/>
  <c r="CT184" i="11"/>
  <c r="CS186" i="11"/>
  <c r="CT186" i="11" s="1"/>
  <c r="CS187" i="11"/>
  <c r="CT187" i="11" s="1"/>
  <c r="CT188" i="11"/>
  <c r="CS190" i="11"/>
  <c r="CT190" i="11" s="1"/>
  <c r="CS191" i="11"/>
  <c r="CT191" i="11" s="1"/>
  <c r="CT192" i="11"/>
  <c r="CS193" i="11"/>
  <c r="CT193" i="11"/>
  <c r="CS194" i="11"/>
  <c r="CT194" i="11" s="1"/>
  <c r="CS195" i="11"/>
  <c r="CT195" i="11"/>
  <c r="CT196" i="11"/>
  <c r="CT197" i="11"/>
  <c r="CS198" i="11"/>
  <c r="CT198" i="11" s="1"/>
  <c r="CS199" i="11"/>
  <c r="CT199" i="11" s="1"/>
  <c r="CS200" i="11"/>
  <c r="CT200" i="11"/>
  <c r="CT201" i="11"/>
  <c r="CS202" i="11"/>
  <c r="CT202" i="11" s="1"/>
  <c r="CS203" i="11"/>
  <c r="CT203" i="11"/>
  <c r="CS204" i="11"/>
  <c r="CT204" i="11"/>
  <c r="CT205" i="11"/>
  <c r="CS206" i="11"/>
  <c r="CT206" i="11" s="1"/>
  <c r="CS207" i="11"/>
  <c r="CT207" i="11"/>
  <c r="CS210" i="11"/>
  <c r="CT210" i="11" s="1"/>
  <c r="CS211" i="11"/>
  <c r="CT211" i="11"/>
  <c r="CT212" i="11"/>
  <c r="CS214" i="11"/>
  <c r="CT214" i="11" s="1"/>
  <c r="CS215" i="11"/>
  <c r="CT215" i="11"/>
  <c r="CT216" i="11"/>
  <c r="CT217" i="11"/>
  <c r="CS218" i="11"/>
  <c r="CT218" i="11" s="1"/>
  <c r="CS219" i="11"/>
  <c r="CT219" i="11"/>
  <c r="CT220" i="11"/>
  <c r="CS222" i="11"/>
  <c r="CT222" i="11" s="1"/>
  <c r="CS223" i="11"/>
  <c r="CT223" i="11" s="1"/>
  <c r="CT224" i="11"/>
  <c r="CT225" i="11"/>
  <c r="CS226" i="11"/>
  <c r="CT226" i="11" s="1"/>
  <c r="CS227" i="11"/>
  <c r="CT227" i="11" s="1"/>
  <c r="CT229" i="11"/>
  <c r="CS230" i="11"/>
  <c r="CT230" i="11" s="1"/>
  <c r="CS231" i="11"/>
  <c r="CT231" i="11" s="1"/>
  <c r="CT232" i="11"/>
  <c r="CS233" i="11"/>
  <c r="CT233" i="11"/>
  <c r="CS234" i="11"/>
  <c r="CT234" i="11" s="1"/>
  <c r="CS235" i="11"/>
  <c r="CT235" i="11" s="1"/>
  <c r="CS236" i="11"/>
  <c r="CT236" i="11"/>
  <c r="CT237" i="11"/>
  <c r="CS238" i="11"/>
  <c r="CT238" i="11" s="1"/>
  <c r="CS239" i="11"/>
  <c r="CT239" i="11"/>
  <c r="CT240" i="11"/>
  <c r="CS241" i="11"/>
  <c r="CT241" i="11"/>
  <c r="CS242" i="11"/>
  <c r="CT242" i="11" s="1"/>
  <c r="CS243" i="11"/>
  <c r="CT243" i="11"/>
  <c r="CS244" i="11"/>
  <c r="CT244" i="11"/>
  <c r="CT245" i="11"/>
  <c r="CS246" i="11"/>
  <c r="CT246" i="11" s="1"/>
  <c r="CS247" i="11"/>
  <c r="CT247" i="11" s="1"/>
  <c r="CT248" i="11"/>
  <c r="CS249" i="11"/>
  <c r="CT249" i="11"/>
  <c r="CS250" i="11"/>
  <c r="CT250" i="11" s="1"/>
  <c r="CS251" i="11"/>
  <c r="CT251" i="11" s="1"/>
  <c r="CS252" i="11"/>
  <c r="CT252" i="11"/>
  <c r="CT253" i="11"/>
  <c r="CS254" i="11"/>
  <c r="CT254" i="11" s="1"/>
  <c r="CS255" i="11"/>
  <c r="CT255" i="11"/>
  <c r="CT256" i="11"/>
  <c r="CT257" i="11"/>
  <c r="CS258" i="11"/>
  <c r="CT258" i="11" s="1"/>
  <c r="CS259" i="11"/>
  <c r="CT259" i="11"/>
  <c r="CT260" i="11"/>
  <c r="CT261" i="11"/>
  <c r="CS262" i="11"/>
  <c r="CT262" i="11" s="1"/>
  <c r="CS263" i="11"/>
  <c r="CT263" i="11" s="1"/>
  <c r="CT264" i="11"/>
  <c r="CT265" i="11"/>
  <c r="CS266" i="11"/>
  <c r="CT266" i="11" s="1"/>
  <c r="CS267" i="11"/>
  <c r="CT267" i="11" s="1"/>
  <c r="CT268" i="11"/>
  <c r="CS269" i="11"/>
  <c r="CT269" i="11"/>
  <c r="CS270" i="11"/>
  <c r="CT270" i="11" s="1"/>
  <c r="CS271" i="11"/>
  <c r="CT271" i="11"/>
  <c r="CS272" i="11"/>
  <c r="CT272" i="11" s="1"/>
  <c r="CT273" i="11"/>
  <c r="CS274" i="11"/>
  <c r="CT274" i="11" s="1"/>
  <c r="CS275" i="11"/>
  <c r="CT275" i="11"/>
  <c r="CS276" i="11"/>
  <c r="CT276" i="11"/>
  <c r="CT277" i="11"/>
  <c r="CS278" i="11"/>
  <c r="CT278" i="11" s="1"/>
  <c r="CS279" i="11"/>
  <c r="CT279" i="11"/>
  <c r="CS280" i="11"/>
  <c r="CT280" i="11"/>
  <c r="CT281" i="11"/>
  <c r="CS282" i="11"/>
  <c r="CT282" i="11" s="1"/>
  <c r="CS283" i="11"/>
  <c r="CT283" i="11" s="1"/>
  <c r="CS284" i="11"/>
  <c r="CT284" i="11"/>
  <c r="CT285" i="11"/>
  <c r="CS286" i="11"/>
  <c r="CT286" i="11" s="1"/>
  <c r="CS287" i="11"/>
  <c r="CT287" i="11"/>
  <c r="CS288" i="11"/>
  <c r="CT288" i="11" s="1"/>
  <c r="CT289" i="11"/>
  <c r="CS290" i="11"/>
  <c r="CT290" i="11" s="1"/>
  <c r="CS291" i="11"/>
  <c r="CT291" i="11"/>
  <c r="CS292" i="11"/>
  <c r="CT292" i="11"/>
  <c r="CT293" i="11"/>
  <c r="CS294" i="11"/>
  <c r="CT294" i="11" s="1"/>
  <c r="CS295" i="11"/>
  <c r="CT295" i="11"/>
  <c r="CS296" i="11"/>
  <c r="CT296" i="11"/>
  <c r="CT297" i="11"/>
  <c r="CS298" i="11"/>
  <c r="CT298" i="11" s="1"/>
  <c r="CS299" i="11"/>
  <c r="CT299" i="11" s="1"/>
  <c r="CS300" i="11"/>
  <c r="CT300" i="11"/>
  <c r="CS301" i="11"/>
  <c r="CT301" i="11"/>
  <c r="CS302" i="11"/>
  <c r="CT302" i="11" s="1"/>
  <c r="CS303" i="11"/>
  <c r="CT303" i="11"/>
  <c r="CS304" i="11"/>
  <c r="CT304" i="11"/>
  <c r="CS306" i="11"/>
  <c r="CT306" i="11" s="1"/>
  <c r="CS307" i="11"/>
  <c r="CT307" i="11" s="1"/>
  <c r="CS308" i="11"/>
  <c r="CT308" i="11"/>
  <c r="CS309" i="11"/>
  <c r="CT309" i="11"/>
  <c r="CS310" i="11"/>
  <c r="CT310" i="11" s="1"/>
  <c r="CS311" i="11"/>
  <c r="CT311" i="11"/>
  <c r="CS312" i="11"/>
  <c r="CT312" i="11"/>
  <c r="CS314" i="11"/>
  <c r="CT314" i="11" s="1"/>
  <c r="CS315" i="11"/>
  <c r="CT315" i="11"/>
  <c r="CS316" i="11"/>
  <c r="CT316" i="11"/>
  <c r="CS318" i="11"/>
  <c r="CT318" i="11" s="1"/>
  <c r="CS319" i="11"/>
  <c r="CT319" i="11" s="1"/>
  <c r="CS320" i="11"/>
  <c r="CT320" i="11"/>
  <c r="CT321" i="11"/>
  <c r="CS322" i="11"/>
  <c r="CT322" i="11" s="1"/>
  <c r="CS323" i="11"/>
  <c r="CT323" i="11"/>
  <c r="CS324" i="11"/>
  <c r="CT324" i="11" s="1"/>
  <c r="CS326" i="11"/>
  <c r="CT326" i="11" s="1"/>
  <c r="CS327" i="11"/>
  <c r="CT327" i="11"/>
  <c r="CS328" i="11"/>
  <c r="CT328" i="11"/>
  <c r="CT329" i="11"/>
  <c r="CS330" i="11"/>
  <c r="CT330" i="11" s="1"/>
  <c r="CS331" i="11"/>
  <c r="CT331" i="11"/>
  <c r="CS332" i="11"/>
  <c r="CT332" i="11"/>
  <c r="CT333" i="11"/>
  <c r="CS334" i="11"/>
  <c r="CT334" i="11" s="1"/>
  <c r="CS335" i="11"/>
  <c r="CT335" i="11" s="1"/>
  <c r="CS336" i="11"/>
  <c r="CT336" i="11"/>
  <c r="CS338" i="11"/>
  <c r="CT338" i="11" s="1"/>
  <c r="CS339" i="11"/>
  <c r="CT339" i="11"/>
  <c r="CS340" i="11"/>
  <c r="CT340" i="11" s="1"/>
  <c r="CS341" i="11"/>
  <c r="CT341" i="11"/>
  <c r="CS342" i="11"/>
  <c r="CT342" i="11" s="1"/>
  <c r="CS343" i="11"/>
  <c r="CT343" i="11" s="1"/>
  <c r="CS344" i="11"/>
  <c r="CT344" i="11"/>
  <c r="CT345" i="11"/>
  <c r="CS346" i="11"/>
  <c r="CT346" i="11" s="1"/>
  <c r="CS347" i="11"/>
  <c r="CT347" i="11" s="1"/>
  <c r="CS348" i="11"/>
  <c r="CT348" i="11" s="1"/>
  <c r="CT349" i="11"/>
  <c r="CS350" i="11"/>
  <c r="CT350" i="11" s="1"/>
  <c r="CS351" i="11"/>
  <c r="CT351" i="11"/>
  <c r="CS352" i="11"/>
  <c r="CT352" i="11" s="1"/>
  <c r="CT353" i="11"/>
  <c r="CS354" i="11"/>
  <c r="CT354" i="11" s="1"/>
  <c r="CS355" i="11"/>
  <c r="CT355" i="11"/>
  <c r="CS356" i="11"/>
  <c r="CT356" i="11"/>
  <c r="CT357" i="11"/>
  <c r="CS358" i="11"/>
  <c r="CT358" i="11" s="1"/>
  <c r="CS359" i="11"/>
  <c r="CT359" i="11" s="1"/>
  <c r="CS360" i="11"/>
  <c r="CT360" i="11"/>
  <c r="CT361" i="11"/>
  <c r="CS362" i="11"/>
  <c r="CT362" i="11" s="1"/>
  <c r="CS363" i="11"/>
  <c r="CT363" i="11" s="1"/>
  <c r="CS364" i="11"/>
  <c r="CT364" i="11" s="1"/>
  <c r="CT365" i="11"/>
  <c r="CS366" i="11"/>
  <c r="CT366" i="11" s="1"/>
  <c r="CS367" i="11"/>
  <c r="CT367" i="11"/>
  <c r="CS368" i="11"/>
  <c r="CT368" i="11" s="1"/>
  <c r="CT369" i="11"/>
  <c r="CS370" i="11"/>
  <c r="CT370" i="11" s="1"/>
  <c r="CS371" i="11"/>
  <c r="CT371" i="11"/>
  <c r="CS372" i="11"/>
  <c r="CT372" i="11"/>
  <c r="CT373" i="11"/>
  <c r="CS374" i="11"/>
  <c r="CT374" i="11" s="1"/>
  <c r="CS375" i="11"/>
  <c r="CT375" i="11" s="1"/>
  <c r="CS376" i="11"/>
  <c r="CT376" i="11"/>
  <c r="CS377" i="11"/>
  <c r="CT377" i="11"/>
  <c r="CS378" i="11"/>
  <c r="CT378" i="11" s="1"/>
  <c r="CS379" i="11"/>
  <c r="CT379" i="11"/>
  <c r="CS380" i="11"/>
  <c r="CT380" i="11"/>
  <c r="CT381" i="11"/>
  <c r="CS382" i="11"/>
  <c r="CT382" i="11" s="1"/>
  <c r="CS383" i="11"/>
  <c r="CT383" i="11"/>
  <c r="CS384" i="11"/>
  <c r="CT384" i="11"/>
  <c r="CT385" i="11"/>
  <c r="CS386" i="11"/>
  <c r="CT386" i="11" s="1"/>
  <c r="CS387" i="11"/>
  <c r="CT387" i="11" s="1"/>
  <c r="CS388" i="11"/>
  <c r="CT388" i="11"/>
  <c r="CT389" i="11"/>
  <c r="CS390" i="11"/>
  <c r="CT390" i="11" s="1"/>
  <c r="CS391" i="11"/>
  <c r="CT391" i="11"/>
  <c r="CS392" i="11"/>
  <c r="CT392" i="11" s="1"/>
  <c r="CS393" i="11"/>
  <c r="CT393" i="11"/>
  <c r="CS394" i="11"/>
  <c r="CT394" i="11" s="1"/>
  <c r="CS395" i="11"/>
  <c r="CT395" i="11" s="1"/>
  <c r="CS396" i="11"/>
  <c r="CT396" i="11"/>
  <c r="CT397" i="11"/>
  <c r="CS398" i="11"/>
  <c r="CT398" i="11" s="1"/>
  <c r="CS399" i="11"/>
  <c r="CT399" i="11" s="1"/>
  <c r="CS400" i="11"/>
  <c r="CT400" i="11" s="1"/>
  <c r="CT9" i="11"/>
  <c r="CS10" i="11"/>
  <c r="CT10" i="11" s="1"/>
  <c r="CS11" i="11"/>
  <c r="CT11" i="11"/>
  <c r="CS13" i="11"/>
  <c r="CT13" i="11" s="1"/>
  <c r="CT12" i="11"/>
  <c r="CS8" i="11"/>
  <c r="CT8" i="11" s="1"/>
  <c r="CD9" i="11"/>
  <c r="CD10" i="11"/>
  <c r="CD11" i="11"/>
  <c r="CD12" i="11"/>
  <c r="CD13" i="11"/>
  <c r="CD14" i="11"/>
  <c r="CD15" i="11"/>
  <c r="CD17" i="11"/>
  <c r="CD18" i="11"/>
  <c r="CD19" i="11"/>
  <c r="CD20" i="11"/>
  <c r="CD21" i="11"/>
  <c r="CD22" i="11"/>
  <c r="CD23" i="11"/>
  <c r="CD24" i="11"/>
  <c r="CD25" i="11"/>
  <c r="CD26" i="11"/>
  <c r="CD27" i="11"/>
  <c r="CD28" i="11"/>
  <c r="CD29" i="11"/>
  <c r="CD30" i="11"/>
  <c r="CD31" i="11"/>
  <c r="CD32" i="11"/>
  <c r="CD33" i="11"/>
  <c r="CD34" i="11"/>
  <c r="CD35" i="11"/>
  <c r="CD36" i="11"/>
  <c r="CD37" i="11"/>
  <c r="CD38" i="11"/>
  <c r="CD39" i="11"/>
  <c r="CD40" i="11"/>
  <c r="CD41" i="11"/>
  <c r="CD42" i="11"/>
  <c r="CD43" i="11"/>
  <c r="CD44" i="11"/>
  <c r="CD45" i="11"/>
  <c r="CD46" i="11"/>
  <c r="CD47" i="11"/>
  <c r="CD48" i="11"/>
  <c r="CD49" i="11"/>
  <c r="CD50" i="11"/>
  <c r="CD51" i="11"/>
  <c r="CD52" i="11"/>
  <c r="CD53" i="11"/>
  <c r="CD54" i="11"/>
  <c r="CD55" i="11"/>
  <c r="CD56" i="11"/>
  <c r="CD57" i="11"/>
  <c r="CD58" i="11"/>
  <c r="CD59" i="11"/>
  <c r="CD60" i="11"/>
  <c r="CD61" i="11"/>
  <c r="CD62" i="11"/>
  <c r="CD63" i="11"/>
  <c r="CD64" i="11"/>
  <c r="CD65" i="11"/>
  <c r="CD66" i="11"/>
  <c r="CD67" i="11"/>
  <c r="CD68" i="11"/>
  <c r="CD69" i="11"/>
  <c r="CD70" i="11"/>
  <c r="CD71" i="11"/>
  <c r="CD72" i="11"/>
  <c r="CD73" i="11"/>
  <c r="CD74" i="11"/>
  <c r="CD75" i="11"/>
  <c r="CD76" i="11"/>
  <c r="CD77" i="11"/>
  <c r="CD78" i="11"/>
  <c r="CD79" i="11"/>
  <c r="CD80" i="11"/>
  <c r="CD81" i="11"/>
  <c r="CD82" i="11"/>
  <c r="CD83" i="11"/>
  <c r="CD84" i="11"/>
  <c r="CD85" i="11"/>
  <c r="CD86" i="11"/>
  <c r="CD87" i="11"/>
  <c r="CD88" i="11"/>
  <c r="CD89" i="11"/>
  <c r="CD90" i="11"/>
  <c r="CD91" i="11"/>
  <c r="CD92" i="11"/>
  <c r="CD93" i="11"/>
  <c r="CD94" i="11"/>
  <c r="CD95" i="11"/>
  <c r="CD96" i="11"/>
  <c r="CD97" i="11"/>
  <c r="CD98" i="11"/>
  <c r="CD99" i="11"/>
  <c r="CD100" i="11"/>
  <c r="CD101" i="11"/>
  <c r="CD102" i="11"/>
  <c r="CD103" i="11"/>
  <c r="CD104" i="11"/>
  <c r="CD105" i="11"/>
  <c r="CD106" i="11"/>
  <c r="CD107" i="11"/>
  <c r="CD108" i="11"/>
  <c r="CD109" i="11"/>
  <c r="CD110" i="11"/>
  <c r="CD111" i="11"/>
  <c r="CD112" i="11"/>
  <c r="CD113" i="11"/>
  <c r="CD114" i="11"/>
  <c r="CD115" i="11"/>
  <c r="CD116" i="11"/>
  <c r="CD117" i="11"/>
  <c r="CD120" i="11"/>
  <c r="CD121" i="11"/>
  <c r="CD122" i="11"/>
  <c r="CD123" i="11"/>
  <c r="CD124" i="11"/>
  <c r="CD125" i="11"/>
  <c r="CD126" i="11"/>
  <c r="CD127" i="11"/>
  <c r="CD128" i="11"/>
  <c r="CD129" i="11"/>
  <c r="CD130" i="11"/>
  <c r="CD131" i="11"/>
  <c r="CD132" i="11"/>
  <c r="CD133" i="11"/>
  <c r="CD134" i="11"/>
  <c r="CD135" i="11"/>
  <c r="CD136" i="11"/>
  <c r="CD137" i="11"/>
  <c r="CD138" i="11"/>
  <c r="CD139" i="11"/>
  <c r="CD140" i="11"/>
  <c r="CD141" i="11"/>
  <c r="CD142" i="11"/>
  <c r="CD143" i="11"/>
  <c r="CD144" i="11"/>
  <c r="CD145" i="11"/>
  <c r="CD146" i="11"/>
  <c r="CD147" i="11"/>
  <c r="CD148" i="11"/>
  <c r="CD149" i="11"/>
  <c r="CD150" i="11"/>
  <c r="CD151" i="11"/>
  <c r="CD152" i="11"/>
  <c r="CD153" i="11"/>
  <c r="CD154" i="11"/>
  <c r="CD155" i="11"/>
  <c r="CD156" i="11"/>
  <c r="CD157" i="11"/>
  <c r="CD158" i="11"/>
  <c r="CD159" i="11"/>
  <c r="CD160" i="11"/>
  <c r="CD161" i="11"/>
  <c r="CD162" i="11"/>
  <c r="CD163" i="11"/>
  <c r="CD164" i="11"/>
  <c r="CD165" i="11"/>
  <c r="CD166" i="11"/>
  <c r="CD167" i="11"/>
  <c r="CD168" i="11"/>
  <c r="CD169" i="11"/>
  <c r="CD170" i="11"/>
  <c r="CD171" i="11"/>
  <c r="CD172" i="11"/>
  <c r="CD173" i="11"/>
  <c r="CD174" i="11"/>
  <c r="CD175" i="11"/>
  <c r="CD176" i="11"/>
  <c r="CD177" i="11"/>
  <c r="CD178" i="11"/>
  <c r="CD179" i="11"/>
  <c r="CD180" i="11"/>
  <c r="CD181" i="11"/>
  <c r="CD182" i="11"/>
  <c r="CD183" i="11"/>
  <c r="CD184" i="11"/>
  <c r="CD185" i="11"/>
  <c r="CD186" i="11"/>
  <c r="CD187" i="11"/>
  <c r="CD188" i="11"/>
  <c r="CD189" i="11"/>
  <c r="CD190" i="11"/>
  <c r="CD191" i="11"/>
  <c r="CD192" i="11"/>
  <c r="CD193" i="11"/>
  <c r="CD194" i="11"/>
  <c r="CD195" i="11"/>
  <c r="CD196" i="11"/>
  <c r="CD197" i="11"/>
  <c r="CD198" i="11"/>
  <c r="CD199" i="11"/>
  <c r="CD200" i="11"/>
  <c r="CD201" i="11"/>
  <c r="CD202" i="11"/>
  <c r="CD203" i="11"/>
  <c r="CD204" i="11"/>
  <c r="CD205" i="11"/>
  <c r="CD206" i="11"/>
  <c r="CD207" i="11"/>
  <c r="CD208" i="11"/>
  <c r="CD209" i="11"/>
  <c r="CD210" i="11"/>
  <c r="CD211" i="11"/>
  <c r="CD212" i="11"/>
  <c r="CD213" i="11"/>
  <c r="CD214" i="11"/>
  <c r="CD215" i="11"/>
  <c r="CD216" i="11"/>
  <c r="CD217" i="11"/>
  <c r="CD218" i="11"/>
  <c r="CD219" i="11"/>
  <c r="CD220" i="11"/>
  <c r="CD221" i="11"/>
  <c r="CD222" i="11"/>
  <c r="CD223" i="11"/>
  <c r="CD224" i="11"/>
  <c r="CD225" i="11"/>
  <c r="CD226" i="11"/>
  <c r="CD227" i="11"/>
  <c r="CD228" i="11"/>
  <c r="CD229" i="11"/>
  <c r="CD230" i="11"/>
  <c r="CD231" i="11"/>
  <c r="CD232" i="11"/>
  <c r="CD233" i="11"/>
  <c r="CD234" i="11"/>
  <c r="CD235" i="11"/>
  <c r="CD236" i="11"/>
  <c r="CD237" i="11"/>
  <c r="CD238" i="11"/>
  <c r="CD239" i="11"/>
  <c r="CD240" i="11"/>
  <c r="CD241" i="11"/>
  <c r="CD242" i="11"/>
  <c r="CD243" i="11"/>
  <c r="CD244" i="11"/>
  <c r="CD245" i="11"/>
  <c r="CD246" i="11"/>
  <c r="CD247" i="11"/>
  <c r="CD248" i="11"/>
  <c r="CD249" i="11"/>
  <c r="CD250" i="11"/>
  <c r="CD251" i="11"/>
  <c r="CD252" i="11"/>
  <c r="CD253" i="11"/>
  <c r="CD254" i="11"/>
  <c r="CD255" i="11"/>
  <c r="CD256" i="11"/>
  <c r="CD257" i="11"/>
  <c r="CD258" i="11"/>
  <c r="CD259" i="11"/>
  <c r="CD260" i="11"/>
  <c r="CD261" i="11"/>
  <c r="CD262" i="11"/>
  <c r="CD263" i="11"/>
  <c r="CD264" i="11"/>
  <c r="CD265" i="11"/>
  <c r="CD266" i="11"/>
  <c r="CD267" i="11"/>
  <c r="CD268" i="11"/>
  <c r="CD269" i="11"/>
  <c r="CD270" i="11"/>
  <c r="CD271" i="11"/>
  <c r="CD272" i="11"/>
  <c r="CD273" i="11"/>
  <c r="CD274" i="11"/>
  <c r="CD275" i="11"/>
  <c r="CD276" i="11"/>
  <c r="CD277" i="11"/>
  <c r="CD278" i="11"/>
  <c r="CD279" i="11"/>
  <c r="CD280" i="11"/>
  <c r="CD281" i="11"/>
  <c r="CD282" i="11"/>
  <c r="CD283" i="11"/>
  <c r="CD284" i="11"/>
  <c r="CD285" i="11"/>
  <c r="CD286" i="11"/>
  <c r="CD287" i="11"/>
  <c r="CD288" i="11"/>
  <c r="CD289" i="11"/>
  <c r="CD290" i="11"/>
  <c r="CD291" i="11"/>
  <c r="CD292" i="11"/>
  <c r="CD293" i="11"/>
  <c r="CD294" i="11"/>
  <c r="CD295" i="11"/>
  <c r="CD296" i="11"/>
  <c r="CD297" i="11"/>
  <c r="CD298" i="11"/>
  <c r="CD299" i="11"/>
  <c r="CD300" i="11"/>
  <c r="CD301" i="11"/>
  <c r="CD302" i="11"/>
  <c r="CD303" i="11"/>
  <c r="CD304" i="11"/>
  <c r="CD305" i="11"/>
  <c r="CD306" i="11"/>
  <c r="CD307" i="11"/>
  <c r="CD308" i="11"/>
  <c r="CD309" i="11"/>
  <c r="CD310" i="11"/>
  <c r="CD311" i="11"/>
  <c r="CD312" i="11"/>
  <c r="CD313" i="11"/>
  <c r="CD314" i="11"/>
  <c r="CD315" i="11"/>
  <c r="CD316" i="11"/>
  <c r="CD317" i="11"/>
  <c r="CD318" i="11"/>
  <c r="CD319" i="11"/>
  <c r="CD320" i="11"/>
  <c r="CD321" i="11"/>
  <c r="CD322" i="11"/>
  <c r="CD323" i="11"/>
  <c r="CD324" i="11"/>
  <c r="CD325" i="11"/>
  <c r="CD326" i="11"/>
  <c r="CD327" i="11"/>
  <c r="CD328" i="11"/>
  <c r="CD329" i="11"/>
  <c r="CD330" i="11"/>
  <c r="CD331" i="11"/>
  <c r="CD332" i="11"/>
  <c r="CD333" i="11"/>
  <c r="CD334" i="11"/>
  <c r="CD335" i="11"/>
  <c r="CD336" i="11"/>
  <c r="CD337" i="11"/>
  <c r="CD338" i="11"/>
  <c r="CD339" i="11"/>
  <c r="CD340" i="11"/>
  <c r="CD341" i="11"/>
  <c r="CD342" i="11"/>
  <c r="CD343" i="11"/>
  <c r="CD344" i="11"/>
  <c r="CD345" i="11"/>
  <c r="CD346" i="11"/>
  <c r="CD347" i="11"/>
  <c r="CD348" i="11"/>
  <c r="CD349" i="11"/>
  <c r="CD350" i="11"/>
  <c r="CD351" i="11"/>
  <c r="CD352" i="11"/>
  <c r="CD353" i="11"/>
  <c r="CD354" i="11"/>
  <c r="CD355" i="11"/>
  <c r="CD356" i="11"/>
  <c r="CD357" i="11"/>
  <c r="CD358" i="11"/>
  <c r="CD359" i="11"/>
  <c r="CD360" i="11"/>
  <c r="CD361" i="11"/>
  <c r="CD362" i="11"/>
  <c r="CD363" i="11"/>
  <c r="CD364" i="11"/>
  <c r="CD365" i="11"/>
  <c r="CD366" i="11"/>
  <c r="CD367" i="11"/>
  <c r="CD368" i="11"/>
  <c r="CD369" i="11"/>
  <c r="CD370" i="11"/>
  <c r="CD371" i="11"/>
  <c r="CD372" i="11"/>
  <c r="CD373" i="11"/>
  <c r="CD374" i="11"/>
  <c r="CD375" i="11"/>
  <c r="CD376" i="11"/>
  <c r="CD377" i="11"/>
  <c r="CD378" i="11"/>
  <c r="CD379" i="11"/>
  <c r="CD380" i="11"/>
  <c r="CD381" i="11"/>
  <c r="CD382" i="11"/>
  <c r="CD383" i="11"/>
  <c r="CD384" i="11"/>
  <c r="CD385" i="11"/>
  <c r="CD386" i="11"/>
  <c r="CD387" i="11"/>
  <c r="CD388" i="11"/>
  <c r="CD389" i="11"/>
  <c r="CD390" i="11"/>
  <c r="CD391" i="11"/>
  <c r="CD392" i="11"/>
  <c r="CD393" i="11"/>
  <c r="CD394" i="11"/>
  <c r="CD395" i="11"/>
  <c r="CD396" i="11"/>
  <c r="CD397" i="11"/>
  <c r="CD398" i="11"/>
  <c r="CD399" i="11"/>
  <c r="CD400" i="11"/>
  <c r="CD8" i="11"/>
  <c r="CB9" i="11"/>
  <c r="CU9" i="11" s="1"/>
  <c r="CB10" i="11"/>
  <c r="CU10" i="11"/>
  <c r="CB11" i="11"/>
  <c r="CU11" i="11"/>
  <c r="CB12" i="11"/>
  <c r="CU12" i="11" s="1"/>
  <c r="CW12" i="11" s="1"/>
  <c r="CB13" i="11"/>
  <c r="CU13" i="11" s="1"/>
  <c r="CW13" i="11" s="1"/>
  <c r="CB14" i="11"/>
  <c r="CU14" i="11"/>
  <c r="CB15" i="11"/>
  <c r="CU15" i="11"/>
  <c r="CB16" i="11"/>
  <c r="CU16" i="11" s="1"/>
  <c r="CW16" i="11" s="1"/>
  <c r="CB17" i="11"/>
  <c r="CU17" i="11" s="1"/>
  <c r="CW17" i="11" s="1"/>
  <c r="CB18" i="11"/>
  <c r="CU18" i="11"/>
  <c r="CB19" i="11"/>
  <c r="CU19" i="11"/>
  <c r="CB20" i="11"/>
  <c r="CU20" i="11" s="1"/>
  <c r="CW20" i="11" s="1"/>
  <c r="CB21" i="11"/>
  <c r="CU21" i="11" s="1"/>
  <c r="CW21" i="11" s="1"/>
  <c r="CB22" i="11"/>
  <c r="CU22" i="11"/>
  <c r="CB23" i="11"/>
  <c r="CU23" i="11"/>
  <c r="CB24" i="11"/>
  <c r="CU24" i="11" s="1"/>
  <c r="CW24" i="11" s="1"/>
  <c r="CB25" i="11"/>
  <c r="CU25" i="11" s="1"/>
  <c r="CW25" i="11" s="1"/>
  <c r="CB26" i="11"/>
  <c r="CU26" i="11"/>
  <c r="CB27" i="11"/>
  <c r="CU27" i="11"/>
  <c r="CB28" i="11"/>
  <c r="CU28" i="11" s="1"/>
  <c r="CW28" i="11" s="1"/>
  <c r="CB29" i="11"/>
  <c r="CU29" i="11" s="1"/>
  <c r="CW29" i="11" s="1"/>
  <c r="CB30" i="11"/>
  <c r="CU30" i="11"/>
  <c r="CB31" i="11"/>
  <c r="CU31" i="11"/>
  <c r="CB32" i="11"/>
  <c r="CU32" i="11" s="1"/>
  <c r="CW32" i="11" s="1"/>
  <c r="CB33" i="11"/>
  <c r="CU33" i="11" s="1"/>
  <c r="CW33" i="11" s="1"/>
  <c r="CB34" i="11"/>
  <c r="CU34" i="11"/>
  <c r="CB35" i="11"/>
  <c r="CU35" i="11"/>
  <c r="CB36" i="11"/>
  <c r="CU36" i="11" s="1"/>
  <c r="CW36" i="11" s="1"/>
  <c r="CB37" i="11"/>
  <c r="CU37" i="11" s="1"/>
  <c r="CW37" i="11" s="1"/>
  <c r="CB38" i="11"/>
  <c r="CU38" i="11"/>
  <c r="CB39" i="11"/>
  <c r="CU39" i="11"/>
  <c r="CB40" i="11"/>
  <c r="CU40" i="11" s="1"/>
  <c r="CW40" i="11" s="1"/>
  <c r="CB41" i="11"/>
  <c r="CU41" i="11" s="1"/>
  <c r="CW41" i="11" s="1"/>
  <c r="CB42" i="11"/>
  <c r="CU42" i="11"/>
  <c r="CB43" i="11"/>
  <c r="CU43" i="11"/>
  <c r="CB44" i="11"/>
  <c r="CU44" i="11" s="1"/>
  <c r="CW44" i="11" s="1"/>
  <c r="CB45" i="11"/>
  <c r="CU45" i="11" s="1"/>
  <c r="CW45" i="11" s="1"/>
  <c r="CB46" i="11"/>
  <c r="CU46" i="11"/>
  <c r="CB47" i="11"/>
  <c r="CU47" i="11"/>
  <c r="CB48" i="11"/>
  <c r="CU48" i="11" s="1"/>
  <c r="CW48" i="11" s="1"/>
  <c r="CY48" i="11" s="1"/>
  <c r="CB49" i="11"/>
  <c r="CU49" i="11" s="1"/>
  <c r="CW49" i="11" s="1"/>
  <c r="CB50" i="11"/>
  <c r="CU50" i="11"/>
  <c r="CB51" i="11"/>
  <c r="CU51" i="11"/>
  <c r="CB52" i="11"/>
  <c r="CU52" i="11" s="1"/>
  <c r="CW52" i="11" s="1"/>
  <c r="CB53" i="11"/>
  <c r="CU53" i="11" s="1"/>
  <c r="CW53" i="11" s="1"/>
  <c r="CB54" i="11"/>
  <c r="CU54" i="11"/>
  <c r="CB55" i="11"/>
  <c r="CU55" i="11"/>
  <c r="CB56" i="11"/>
  <c r="CU56" i="11" s="1"/>
  <c r="CW56" i="11" s="1"/>
  <c r="CB57" i="11"/>
  <c r="CU57" i="11" s="1"/>
  <c r="CW57" i="11" s="1"/>
  <c r="CB58" i="11"/>
  <c r="CU58" i="11"/>
  <c r="CB59" i="11"/>
  <c r="CU59" i="11"/>
  <c r="CB60" i="11"/>
  <c r="CU60" i="11" s="1"/>
  <c r="CW60" i="11" s="1"/>
  <c r="CB61" i="11"/>
  <c r="CU61" i="11" s="1"/>
  <c r="CW61" i="11" s="1"/>
  <c r="CB62" i="11"/>
  <c r="CU62" i="11"/>
  <c r="CB63" i="11"/>
  <c r="CU63" i="11"/>
  <c r="CB64" i="11"/>
  <c r="CU64" i="11" s="1"/>
  <c r="CW64" i="11" s="1"/>
  <c r="CY64" i="11" s="1"/>
  <c r="CB65" i="11"/>
  <c r="CU65" i="11" s="1"/>
  <c r="CW65" i="11" s="1"/>
  <c r="CB66" i="11"/>
  <c r="CU66" i="11"/>
  <c r="CB67" i="11"/>
  <c r="CU67" i="11"/>
  <c r="CB68" i="11"/>
  <c r="CU68" i="11" s="1"/>
  <c r="CW68" i="11" s="1"/>
  <c r="CB69" i="11"/>
  <c r="CU69" i="11" s="1"/>
  <c r="CW69" i="11" s="1"/>
  <c r="CB70" i="11"/>
  <c r="CU70" i="11"/>
  <c r="CB71" i="11"/>
  <c r="CU71" i="11"/>
  <c r="CB72" i="11"/>
  <c r="CU72" i="11" s="1"/>
  <c r="CW72" i="11" s="1"/>
  <c r="CB73" i="11"/>
  <c r="CU73" i="11" s="1"/>
  <c r="CW73" i="11" s="1"/>
  <c r="CB74" i="11"/>
  <c r="CU74" i="11"/>
  <c r="CB75" i="11"/>
  <c r="CU75" i="11"/>
  <c r="CB76" i="11"/>
  <c r="CV76" i="11" s="1"/>
  <c r="CX76" i="11" s="1"/>
  <c r="CB77" i="11"/>
  <c r="CU77" i="11" s="1"/>
  <c r="CW77" i="11" s="1"/>
  <c r="CB78" i="11"/>
  <c r="CU78" i="11"/>
  <c r="CB79" i="11"/>
  <c r="CU79" i="11"/>
  <c r="CB80" i="11"/>
  <c r="CU80" i="11" s="1"/>
  <c r="CW80" i="11" s="1"/>
  <c r="CB81" i="11"/>
  <c r="CU81" i="11" s="1"/>
  <c r="CW81" i="11" s="1"/>
  <c r="CB82" i="11"/>
  <c r="CU82" i="11"/>
  <c r="CB83" i="11"/>
  <c r="CU83" i="11"/>
  <c r="CB84" i="11"/>
  <c r="CU84" i="11" s="1"/>
  <c r="CW84" i="11" s="1"/>
  <c r="CB85" i="11"/>
  <c r="CU85" i="11" s="1"/>
  <c r="CW85" i="11" s="1"/>
  <c r="CB86" i="11"/>
  <c r="CU86" i="11"/>
  <c r="CB87" i="11"/>
  <c r="CU87" i="11"/>
  <c r="CB88" i="11"/>
  <c r="CU88" i="11" s="1"/>
  <c r="CW88" i="11" s="1"/>
  <c r="CB89" i="11"/>
  <c r="CU89" i="11" s="1"/>
  <c r="CW89" i="11" s="1"/>
  <c r="CB90" i="11"/>
  <c r="CU90" i="11"/>
  <c r="CB91" i="11"/>
  <c r="CU91" i="11"/>
  <c r="CB92" i="11"/>
  <c r="CV92" i="11" s="1"/>
  <c r="CX92" i="11" s="1"/>
  <c r="CB93" i="11"/>
  <c r="CU93" i="11" s="1"/>
  <c r="CW93" i="11" s="1"/>
  <c r="CB94" i="11"/>
  <c r="CU94" i="11"/>
  <c r="CB95" i="11"/>
  <c r="CU95" i="11"/>
  <c r="CB96" i="11"/>
  <c r="CU96" i="11" s="1"/>
  <c r="CW96" i="11" s="1"/>
  <c r="CY96" i="11" s="1"/>
  <c r="CZ96" i="11" s="1"/>
  <c r="CB97" i="11"/>
  <c r="CU97" i="11" s="1"/>
  <c r="CW97" i="11" s="1"/>
  <c r="CB98" i="11"/>
  <c r="CU98" i="11"/>
  <c r="CB99" i="11"/>
  <c r="CU99" i="11"/>
  <c r="CB100" i="11"/>
  <c r="CU100" i="11" s="1"/>
  <c r="CW100" i="11" s="1"/>
  <c r="CB101" i="11"/>
  <c r="CU101" i="11" s="1"/>
  <c r="CW101" i="11" s="1"/>
  <c r="CB102" i="11"/>
  <c r="CU102" i="11"/>
  <c r="CB103" i="11"/>
  <c r="CU103" i="11"/>
  <c r="CB104" i="11"/>
  <c r="CU104" i="11" s="1"/>
  <c r="CW104" i="11" s="1"/>
  <c r="CB105" i="11"/>
  <c r="CU105" i="11" s="1"/>
  <c r="CW105" i="11" s="1"/>
  <c r="CB106" i="11"/>
  <c r="CU106" i="11"/>
  <c r="CB107" i="11"/>
  <c r="CU107" i="11"/>
  <c r="CB108" i="11"/>
  <c r="CV108" i="11" s="1"/>
  <c r="CX108" i="11" s="1"/>
  <c r="CB109" i="11"/>
  <c r="CU109" i="11" s="1"/>
  <c r="CW109" i="11" s="1"/>
  <c r="CB110" i="11"/>
  <c r="CU110" i="11"/>
  <c r="CB111" i="11"/>
  <c r="CU111" i="11"/>
  <c r="CB112" i="11"/>
  <c r="CU112" i="11" s="1"/>
  <c r="CW112" i="11" s="1"/>
  <c r="CY112" i="11" s="1"/>
  <c r="CZ112" i="11" s="1"/>
  <c r="CB113" i="11"/>
  <c r="CU113" i="11" s="1"/>
  <c r="CW113" i="11" s="1"/>
  <c r="CB114" i="11"/>
  <c r="CU114" i="11"/>
  <c r="CB115" i="11"/>
  <c r="CU115" i="11"/>
  <c r="CB116" i="11"/>
  <c r="CU116" i="11" s="1"/>
  <c r="CW116" i="11" s="1"/>
  <c r="CB117" i="11"/>
  <c r="CU117" i="11" s="1"/>
  <c r="CW117" i="11" s="1"/>
  <c r="CB120" i="11"/>
  <c r="CU120" i="11"/>
  <c r="CB121" i="11"/>
  <c r="CU121" i="11"/>
  <c r="CB122" i="11"/>
  <c r="CU122" i="11" s="1"/>
  <c r="CW122" i="11" s="1"/>
  <c r="CB123" i="11"/>
  <c r="CU123" i="11" s="1"/>
  <c r="CW123" i="11" s="1"/>
  <c r="CB124" i="11"/>
  <c r="CV124" i="11" s="1"/>
  <c r="CX124" i="11" s="1"/>
  <c r="CU124" i="11"/>
  <c r="CW124" i="11" s="1"/>
  <c r="CB125" i="11"/>
  <c r="CU125" i="11"/>
  <c r="CB126" i="11"/>
  <c r="CU126" i="11" s="1"/>
  <c r="CW126" i="11" s="1"/>
  <c r="CB127" i="11"/>
  <c r="CU127" i="11" s="1"/>
  <c r="CW127" i="11" s="1"/>
  <c r="CB128" i="11"/>
  <c r="CV128" i="11" s="1"/>
  <c r="CX128" i="11" s="1"/>
  <c r="CY128" i="11" s="1"/>
  <c r="CU128" i="11"/>
  <c r="CB129" i="11"/>
  <c r="CU129" i="11"/>
  <c r="CB130" i="11"/>
  <c r="CU130" i="11" s="1"/>
  <c r="CW130" i="11" s="1"/>
  <c r="CB131" i="11"/>
  <c r="CU131" i="11" s="1"/>
  <c r="CW131" i="11" s="1"/>
  <c r="CY131" i="11" s="1"/>
  <c r="CB132" i="11"/>
  <c r="CU132" i="11"/>
  <c r="CW132" i="11" s="1"/>
  <c r="CB133" i="11"/>
  <c r="CU133" i="11"/>
  <c r="CB134" i="11"/>
  <c r="CU134" i="11" s="1"/>
  <c r="CW134" i="11" s="1"/>
  <c r="CY134" i="11" s="1"/>
  <c r="CB135" i="11"/>
  <c r="CU135" i="11" s="1"/>
  <c r="CW135" i="11" s="1"/>
  <c r="CB136" i="11"/>
  <c r="CU136" i="11"/>
  <c r="CB137" i="11"/>
  <c r="CU137" i="11"/>
  <c r="CB138" i="11"/>
  <c r="CU138" i="11" s="1"/>
  <c r="CW138" i="11" s="1"/>
  <c r="CB139" i="11"/>
  <c r="CU139" i="11" s="1"/>
  <c r="CW139" i="11" s="1"/>
  <c r="CB140" i="11"/>
  <c r="CV140" i="11" s="1"/>
  <c r="CX140" i="11" s="1"/>
  <c r="CU140" i="11"/>
  <c r="CW140" i="11" s="1"/>
  <c r="CB141" i="11"/>
  <c r="CU141" i="11"/>
  <c r="CB142" i="11"/>
  <c r="CU142" i="11" s="1"/>
  <c r="CW142" i="11" s="1"/>
  <c r="CB143" i="11"/>
  <c r="CU143" i="11" s="1"/>
  <c r="CW143" i="11" s="1"/>
  <c r="CB144" i="11"/>
  <c r="CV144" i="11" s="1"/>
  <c r="CX144" i="11" s="1"/>
  <c r="CU144" i="11"/>
  <c r="CB145" i="11"/>
  <c r="CU145" i="11"/>
  <c r="CB146" i="11"/>
  <c r="CU146" i="11" s="1"/>
  <c r="CW146" i="11" s="1"/>
  <c r="CB147" i="11"/>
  <c r="CU147" i="11" s="1"/>
  <c r="CW147" i="11" s="1"/>
  <c r="CB148" i="11"/>
  <c r="CU148" i="11"/>
  <c r="CW148" i="11" s="1"/>
  <c r="CB149" i="11"/>
  <c r="CU149" i="11"/>
  <c r="CB150" i="11"/>
  <c r="CU150" i="11" s="1"/>
  <c r="CW150" i="11" s="1"/>
  <c r="CB151" i="11"/>
  <c r="CU151" i="11" s="1"/>
  <c r="CW151" i="11" s="1"/>
  <c r="CB152" i="11"/>
  <c r="CU152" i="11"/>
  <c r="CB153" i="11"/>
  <c r="CU153" i="11"/>
  <c r="CB154" i="11"/>
  <c r="CU154" i="11" s="1"/>
  <c r="CW154" i="11" s="1"/>
  <c r="CB155" i="11"/>
  <c r="CU155" i="11" s="1"/>
  <c r="CW155" i="11" s="1"/>
  <c r="CB156" i="11"/>
  <c r="CV156" i="11" s="1"/>
  <c r="CX156" i="11" s="1"/>
  <c r="CY156" i="11" s="1"/>
  <c r="CU156" i="11"/>
  <c r="CW156" i="11" s="1"/>
  <c r="CB157" i="11"/>
  <c r="CU157" i="11"/>
  <c r="CB158" i="11"/>
  <c r="CU158" i="11" s="1"/>
  <c r="CW158" i="11" s="1"/>
  <c r="CB159" i="11"/>
  <c r="CU159" i="11" s="1"/>
  <c r="CW159" i="11" s="1"/>
  <c r="CB160" i="11"/>
  <c r="CV160" i="11" s="1"/>
  <c r="CX160" i="11" s="1"/>
  <c r="CU160" i="11"/>
  <c r="CB161" i="11"/>
  <c r="CU161" i="11"/>
  <c r="CB162" i="11"/>
  <c r="CU162" i="11" s="1"/>
  <c r="CW162" i="11" s="1"/>
  <c r="CB163" i="11"/>
  <c r="CU163" i="11" s="1"/>
  <c r="CW163" i="11" s="1"/>
  <c r="CB164" i="11"/>
  <c r="CU164" i="11"/>
  <c r="CW164" i="11" s="1"/>
  <c r="CB165" i="11"/>
  <c r="CU165" i="11"/>
  <c r="CB166" i="11"/>
  <c r="CU166" i="11" s="1"/>
  <c r="CW166" i="11" s="1"/>
  <c r="CB167" i="11"/>
  <c r="CU167" i="11" s="1"/>
  <c r="CW167" i="11" s="1"/>
  <c r="CB168" i="11"/>
  <c r="CU168" i="11"/>
  <c r="CB169" i="11"/>
  <c r="CU169" i="11"/>
  <c r="CB170" i="11"/>
  <c r="CU170" i="11" s="1"/>
  <c r="CW170" i="11" s="1"/>
  <c r="CY170" i="11" s="1"/>
  <c r="CB171" i="11"/>
  <c r="CU171" i="11" s="1"/>
  <c r="CW171" i="11" s="1"/>
  <c r="CB172" i="11"/>
  <c r="CV172" i="11" s="1"/>
  <c r="CX172" i="11" s="1"/>
  <c r="CU172" i="11"/>
  <c r="CW172" i="11" s="1"/>
  <c r="CB173" i="11"/>
  <c r="CU173" i="11"/>
  <c r="CB174" i="11"/>
  <c r="CU174" i="11" s="1"/>
  <c r="CW174" i="11" s="1"/>
  <c r="CB175" i="11"/>
  <c r="CU175" i="11" s="1"/>
  <c r="CW175" i="11" s="1"/>
  <c r="CB176" i="11"/>
  <c r="CV176" i="11" s="1"/>
  <c r="CX176" i="11" s="1"/>
  <c r="CU176" i="11"/>
  <c r="CB177" i="11"/>
  <c r="CU177" i="11"/>
  <c r="CB178" i="11"/>
  <c r="CU178" i="11" s="1"/>
  <c r="CW178" i="11" s="1"/>
  <c r="CB179" i="11"/>
  <c r="CU179" i="11" s="1"/>
  <c r="CW179" i="11" s="1"/>
  <c r="CB180" i="11"/>
  <c r="CU180" i="11"/>
  <c r="CW180" i="11" s="1"/>
  <c r="CB181" i="11"/>
  <c r="CU181" i="11"/>
  <c r="CB182" i="11"/>
  <c r="CU182" i="11" s="1"/>
  <c r="CW182" i="11" s="1"/>
  <c r="CB183" i="11"/>
  <c r="CU183" i="11" s="1"/>
  <c r="CW183" i="11" s="1"/>
  <c r="CB184" i="11"/>
  <c r="CU184" i="11"/>
  <c r="CB185" i="11"/>
  <c r="CU185" i="11"/>
  <c r="CB186" i="11"/>
  <c r="CU186" i="11" s="1"/>
  <c r="CW186" i="11" s="1"/>
  <c r="CB187" i="11"/>
  <c r="CU187" i="11" s="1"/>
  <c r="CW187" i="11" s="1"/>
  <c r="CB188" i="11"/>
  <c r="CV188" i="11" s="1"/>
  <c r="CX188" i="11" s="1"/>
  <c r="CU188" i="11"/>
  <c r="CW188" i="11" s="1"/>
  <c r="CB189" i="11"/>
  <c r="CU189" i="11"/>
  <c r="CW189" i="11" s="1"/>
  <c r="CB190" i="11"/>
  <c r="CU190" i="11" s="1"/>
  <c r="CW190" i="11" s="1"/>
  <c r="CB191" i="11"/>
  <c r="CU191" i="11" s="1"/>
  <c r="CW191" i="11" s="1"/>
  <c r="CB192" i="11"/>
  <c r="CV192" i="11" s="1"/>
  <c r="CX192" i="11" s="1"/>
  <c r="CY192" i="11" s="1"/>
  <c r="CU192" i="11"/>
  <c r="CB193" i="11"/>
  <c r="CU193" i="11"/>
  <c r="CB194" i="11"/>
  <c r="CU194" i="11" s="1"/>
  <c r="CW194" i="11" s="1"/>
  <c r="CB195" i="11"/>
  <c r="CU195" i="11" s="1"/>
  <c r="CW195" i="11" s="1"/>
  <c r="CB196" i="11"/>
  <c r="CU196" i="11"/>
  <c r="CW196" i="11" s="1"/>
  <c r="CB197" i="11"/>
  <c r="CU197" i="11"/>
  <c r="CW197" i="11" s="1"/>
  <c r="CB198" i="11"/>
  <c r="CU198" i="11" s="1"/>
  <c r="CW198" i="11" s="1"/>
  <c r="CB199" i="11"/>
  <c r="CU199" i="11" s="1"/>
  <c r="CW199" i="11" s="1"/>
  <c r="CB200" i="11"/>
  <c r="CU200" i="11"/>
  <c r="CB201" i="11"/>
  <c r="CU201" i="11"/>
  <c r="CB202" i="11"/>
  <c r="CU202" i="11" s="1"/>
  <c r="CW202" i="11" s="1"/>
  <c r="CB203" i="11"/>
  <c r="CU203" i="11" s="1"/>
  <c r="CW203" i="11" s="1"/>
  <c r="CB204" i="11"/>
  <c r="CV204" i="11" s="1"/>
  <c r="CX204" i="11" s="1"/>
  <c r="CU204" i="11"/>
  <c r="CW204" i="11" s="1"/>
  <c r="CB205" i="11"/>
  <c r="CU205" i="11"/>
  <c r="CB206" i="11"/>
  <c r="CU206" i="11" s="1"/>
  <c r="CW206" i="11" s="1"/>
  <c r="CB207" i="11"/>
  <c r="CU207" i="11" s="1"/>
  <c r="CW207" i="11" s="1"/>
  <c r="CB208" i="11"/>
  <c r="CV208" i="11" s="1"/>
  <c r="CX208" i="11" s="1"/>
  <c r="CU208" i="11"/>
  <c r="CB209" i="11"/>
  <c r="CU209" i="11"/>
  <c r="CB210" i="11"/>
  <c r="CU210" i="11" s="1"/>
  <c r="CW210" i="11" s="1"/>
  <c r="CB211" i="11"/>
  <c r="CU211" i="11" s="1"/>
  <c r="CW211" i="11" s="1"/>
  <c r="CB212" i="11"/>
  <c r="CU212" i="11"/>
  <c r="CW212" i="11" s="1"/>
  <c r="CB213" i="11"/>
  <c r="CU213" i="11"/>
  <c r="CB214" i="11"/>
  <c r="CU214" i="11" s="1"/>
  <c r="CW214" i="11" s="1"/>
  <c r="CB215" i="11"/>
  <c r="CU215" i="11" s="1"/>
  <c r="CW215" i="11" s="1"/>
  <c r="CB216" i="11"/>
  <c r="CU216" i="11"/>
  <c r="CB217" i="11"/>
  <c r="CU217" i="11"/>
  <c r="CB218" i="11"/>
  <c r="CU218" i="11" s="1"/>
  <c r="CW218" i="11" s="1"/>
  <c r="CB219" i="11"/>
  <c r="CU219" i="11" s="1"/>
  <c r="CW219" i="11" s="1"/>
  <c r="CB220" i="11"/>
  <c r="CV220" i="11" s="1"/>
  <c r="CX220" i="11" s="1"/>
  <c r="CU220" i="11"/>
  <c r="CW220" i="11" s="1"/>
  <c r="CB221" i="11"/>
  <c r="CU221" i="11"/>
  <c r="CB222" i="11"/>
  <c r="CU222" i="11" s="1"/>
  <c r="CW222" i="11" s="1"/>
  <c r="CB223" i="11"/>
  <c r="CU223" i="11" s="1"/>
  <c r="CW223" i="11" s="1"/>
  <c r="CB224" i="11"/>
  <c r="CV224" i="11" s="1"/>
  <c r="CX224" i="11" s="1"/>
  <c r="CU224" i="11"/>
  <c r="CB225" i="11"/>
  <c r="CV225" i="11" s="1"/>
  <c r="CX225" i="11" s="1"/>
  <c r="CU225" i="11"/>
  <c r="CB226" i="11"/>
  <c r="CU226" i="11" s="1"/>
  <c r="CW226" i="11" s="1"/>
  <c r="CB227" i="11"/>
  <c r="CU227" i="11" s="1"/>
  <c r="CW227" i="11" s="1"/>
  <c r="CB228" i="11"/>
  <c r="CU228" i="11"/>
  <c r="CW228" i="11" s="1"/>
  <c r="CB229" i="11"/>
  <c r="CU229" i="11"/>
  <c r="CB230" i="11"/>
  <c r="CU230" i="11" s="1"/>
  <c r="CW230" i="11" s="1"/>
  <c r="CB231" i="11"/>
  <c r="CU231" i="11" s="1"/>
  <c r="CW231" i="11" s="1"/>
  <c r="CB232" i="11"/>
  <c r="CU232" i="11"/>
  <c r="CB233" i="11"/>
  <c r="CU233" i="11"/>
  <c r="CB234" i="11"/>
  <c r="CU234" i="11" s="1"/>
  <c r="CW234" i="11" s="1"/>
  <c r="CY234" i="11" s="1"/>
  <c r="CB235" i="11"/>
  <c r="CU235" i="11" s="1"/>
  <c r="CW235" i="11" s="1"/>
  <c r="CB236" i="11"/>
  <c r="CV236" i="11" s="1"/>
  <c r="CX236" i="11" s="1"/>
  <c r="CY236" i="11" s="1"/>
  <c r="CU236" i="11"/>
  <c r="CW236" i="11" s="1"/>
  <c r="CB237" i="11"/>
  <c r="CU237" i="11"/>
  <c r="CB238" i="11"/>
  <c r="CU238" i="11" s="1"/>
  <c r="CW238" i="11" s="1"/>
  <c r="CB239" i="11"/>
  <c r="CU239" i="11" s="1"/>
  <c r="CW239" i="11" s="1"/>
  <c r="CB240" i="11"/>
  <c r="CV240" i="11" s="1"/>
  <c r="CX240" i="11" s="1"/>
  <c r="CU240" i="11"/>
  <c r="CB241" i="11"/>
  <c r="CU241" i="11"/>
  <c r="CB242" i="11"/>
  <c r="CU242" i="11" s="1"/>
  <c r="CW242" i="11" s="1"/>
  <c r="CB243" i="11"/>
  <c r="CU243" i="11" s="1"/>
  <c r="CW243" i="11" s="1"/>
  <c r="CB244" i="11"/>
  <c r="CU244" i="11"/>
  <c r="CW244" i="11" s="1"/>
  <c r="CB245" i="11"/>
  <c r="CU245" i="11"/>
  <c r="CB246" i="11"/>
  <c r="CU246" i="11" s="1"/>
  <c r="CW246" i="11" s="1"/>
  <c r="CB247" i="11"/>
  <c r="CU247" i="11" s="1"/>
  <c r="CW247" i="11" s="1"/>
  <c r="CY247" i="11" s="1"/>
  <c r="CB248" i="11"/>
  <c r="CU248" i="11"/>
  <c r="CB249" i="11"/>
  <c r="CU249" i="11"/>
  <c r="CW249" i="11" s="1"/>
  <c r="CB250" i="11"/>
  <c r="CU250" i="11" s="1"/>
  <c r="CW250" i="11" s="1"/>
  <c r="CB251" i="11"/>
  <c r="CU251" i="11" s="1"/>
  <c r="CW251" i="11" s="1"/>
  <c r="CB252" i="11"/>
  <c r="CV252" i="11" s="1"/>
  <c r="CX252" i="11" s="1"/>
  <c r="CU252" i="11"/>
  <c r="CW252" i="11" s="1"/>
  <c r="CB253" i="11"/>
  <c r="CV253" i="11" s="1"/>
  <c r="CX253" i="11" s="1"/>
  <c r="CY253" i="11" s="1"/>
  <c r="CU253" i="11"/>
  <c r="CB254" i="11"/>
  <c r="CU254" i="11" s="1"/>
  <c r="CW254" i="11" s="1"/>
  <c r="CB255" i="11"/>
  <c r="CU255" i="11" s="1"/>
  <c r="CW255" i="11" s="1"/>
  <c r="CB256" i="11"/>
  <c r="CV256" i="11" s="1"/>
  <c r="CX256" i="11" s="1"/>
  <c r="CU256" i="11"/>
  <c r="CB257" i="11"/>
  <c r="CU257" i="11"/>
  <c r="CW257" i="11" s="1"/>
  <c r="CB258" i="11"/>
  <c r="CU258" i="11" s="1"/>
  <c r="CW258" i="11" s="1"/>
  <c r="CB259" i="11"/>
  <c r="CU259" i="11" s="1"/>
  <c r="CW259" i="11" s="1"/>
  <c r="CB260" i="11"/>
  <c r="CU260" i="11"/>
  <c r="CW260" i="11" s="1"/>
  <c r="CB261" i="11"/>
  <c r="CU261" i="11"/>
  <c r="CB262" i="11"/>
  <c r="CU262" i="11" s="1"/>
  <c r="CW262" i="11" s="1"/>
  <c r="CB263" i="11"/>
  <c r="CU263" i="11" s="1"/>
  <c r="CW263" i="11" s="1"/>
  <c r="CB264" i="11"/>
  <c r="CU264" i="11"/>
  <c r="CB265" i="11"/>
  <c r="CU265" i="11"/>
  <c r="CB266" i="11"/>
  <c r="CU266" i="11" s="1"/>
  <c r="CW266" i="11" s="1"/>
  <c r="CB267" i="11"/>
  <c r="CU267" i="11" s="1"/>
  <c r="CW267" i="11" s="1"/>
  <c r="CB268" i="11"/>
  <c r="CV268" i="11" s="1"/>
  <c r="CX268" i="11" s="1"/>
  <c r="CU268" i="11"/>
  <c r="CW268" i="11" s="1"/>
  <c r="CB269" i="11"/>
  <c r="CU269" i="11"/>
  <c r="CB270" i="11"/>
  <c r="CU270" i="11" s="1"/>
  <c r="CW270" i="11" s="1"/>
  <c r="CB271" i="11"/>
  <c r="CU271" i="11" s="1"/>
  <c r="CW271" i="11" s="1"/>
  <c r="CB272" i="11"/>
  <c r="CV272" i="11" s="1"/>
  <c r="CX272" i="11" s="1"/>
  <c r="CY272" i="11" s="1"/>
  <c r="CU272" i="11"/>
  <c r="CB273" i="11"/>
  <c r="CU273" i="11"/>
  <c r="CB274" i="11"/>
  <c r="CU274" i="11" s="1"/>
  <c r="CW274" i="11" s="1"/>
  <c r="CB275" i="11"/>
  <c r="CU275" i="11" s="1"/>
  <c r="CW275" i="11" s="1"/>
  <c r="CB276" i="11"/>
  <c r="CU276" i="11"/>
  <c r="CW276" i="11" s="1"/>
  <c r="CB277" i="11"/>
  <c r="CU277" i="11"/>
  <c r="CB278" i="11"/>
  <c r="CU278" i="11" s="1"/>
  <c r="CW278" i="11" s="1"/>
  <c r="CB279" i="11"/>
  <c r="CU279" i="11" s="1"/>
  <c r="CW279" i="11" s="1"/>
  <c r="CB280" i="11"/>
  <c r="CU280" i="11"/>
  <c r="CB281" i="11"/>
  <c r="CV281" i="11" s="1"/>
  <c r="CX281" i="11" s="1"/>
  <c r="CU281" i="11"/>
  <c r="CB282" i="11"/>
  <c r="CU282" i="11" s="1"/>
  <c r="CW282" i="11" s="1"/>
  <c r="CB283" i="11"/>
  <c r="CU283" i="11" s="1"/>
  <c r="CW283" i="11" s="1"/>
  <c r="CB284" i="11"/>
  <c r="CV284" i="11" s="1"/>
  <c r="CX284" i="11" s="1"/>
  <c r="CU284" i="11"/>
  <c r="CW284" i="11" s="1"/>
  <c r="CB285" i="11"/>
  <c r="CU285" i="11"/>
  <c r="CB286" i="11"/>
  <c r="CU286" i="11" s="1"/>
  <c r="CW286" i="11" s="1"/>
  <c r="CB287" i="11"/>
  <c r="CU287" i="11" s="1"/>
  <c r="CW287" i="11" s="1"/>
  <c r="CB288" i="11"/>
  <c r="CV288" i="11" s="1"/>
  <c r="CX288" i="11" s="1"/>
  <c r="CU288" i="11"/>
  <c r="CB289" i="11"/>
  <c r="CU289" i="11"/>
  <c r="CB290" i="11"/>
  <c r="CU290" i="11" s="1"/>
  <c r="CW290" i="11" s="1"/>
  <c r="CB291" i="11"/>
  <c r="CU291" i="11" s="1"/>
  <c r="CW291" i="11" s="1"/>
  <c r="CB292" i="11"/>
  <c r="CU292" i="11"/>
  <c r="CW292" i="11" s="1"/>
  <c r="CB293" i="11"/>
  <c r="CU293" i="11"/>
  <c r="CW293" i="11" s="1"/>
  <c r="CB294" i="11"/>
  <c r="CU294" i="11" s="1"/>
  <c r="CW294" i="11" s="1"/>
  <c r="CB295" i="11"/>
  <c r="CU295" i="11" s="1"/>
  <c r="CW295" i="11" s="1"/>
  <c r="CB296" i="11"/>
  <c r="CU296" i="11"/>
  <c r="CB297" i="11"/>
  <c r="CU297" i="11"/>
  <c r="CB298" i="11"/>
  <c r="CU298" i="11" s="1"/>
  <c r="CW298" i="11" s="1"/>
  <c r="CB299" i="11"/>
  <c r="CU299" i="11" s="1"/>
  <c r="CW299" i="11" s="1"/>
  <c r="CB300" i="11"/>
  <c r="CV300" i="11" s="1"/>
  <c r="CX300" i="11" s="1"/>
  <c r="CU300" i="11"/>
  <c r="CW300" i="11" s="1"/>
  <c r="CB301" i="11"/>
  <c r="CU301" i="11"/>
  <c r="CW301" i="11" s="1"/>
  <c r="CB302" i="11"/>
  <c r="CU302" i="11" s="1"/>
  <c r="CW302" i="11" s="1"/>
  <c r="CB303" i="11"/>
  <c r="CU303" i="11" s="1"/>
  <c r="CW303" i="11" s="1"/>
  <c r="CB304" i="11"/>
  <c r="CV304" i="11" s="1"/>
  <c r="CX304" i="11" s="1"/>
  <c r="CU304" i="11"/>
  <c r="CB305" i="11"/>
  <c r="CU305" i="11"/>
  <c r="CB306" i="11"/>
  <c r="CU306" i="11" s="1"/>
  <c r="CW306" i="11" s="1"/>
  <c r="CY306" i="11" s="1"/>
  <c r="CB307" i="11"/>
  <c r="CU307" i="11" s="1"/>
  <c r="CW307" i="11" s="1"/>
  <c r="CB308" i="11"/>
  <c r="CE308" i="11" s="1"/>
  <c r="CU308" i="11"/>
  <c r="CW308" i="11" s="1"/>
  <c r="CB309" i="11"/>
  <c r="CV309" i="11" s="1"/>
  <c r="CX309" i="11" s="1"/>
  <c r="CU309" i="11"/>
  <c r="CB310" i="11"/>
  <c r="CU310" i="11" s="1"/>
  <c r="CW310" i="11" s="1"/>
  <c r="CB311" i="11"/>
  <c r="CU311" i="11" s="1"/>
  <c r="CW311" i="11" s="1"/>
  <c r="CY311" i="11" s="1"/>
  <c r="CB312" i="11"/>
  <c r="CU312" i="11"/>
  <c r="CB313" i="11"/>
  <c r="CU313" i="11"/>
  <c r="CW313" i="11" s="1"/>
  <c r="CB314" i="11"/>
  <c r="CU314" i="11" s="1"/>
  <c r="CW314" i="11" s="1"/>
  <c r="CB315" i="11"/>
  <c r="CU315" i="11" s="1"/>
  <c r="CW315" i="11" s="1"/>
  <c r="CY315" i="11" s="1"/>
  <c r="CB316" i="11"/>
  <c r="CV316" i="11" s="1"/>
  <c r="CX316" i="11" s="1"/>
  <c r="CU316" i="11"/>
  <c r="CW316" i="11" s="1"/>
  <c r="CB317" i="11"/>
  <c r="CU317" i="11"/>
  <c r="CB318" i="11"/>
  <c r="CU318" i="11" s="1"/>
  <c r="CW318" i="11" s="1"/>
  <c r="CB319" i="11"/>
  <c r="CU319" i="11" s="1"/>
  <c r="CW319" i="11" s="1"/>
  <c r="CB320" i="11"/>
  <c r="CV320" i="11" s="1"/>
  <c r="CX320" i="11" s="1"/>
  <c r="CU320" i="11"/>
  <c r="CB321" i="11"/>
  <c r="CU321" i="11"/>
  <c r="CB322" i="11"/>
  <c r="CU322" i="11" s="1"/>
  <c r="CW322" i="11" s="1"/>
  <c r="CY322" i="11" s="1"/>
  <c r="CB323" i="11"/>
  <c r="CU323" i="11" s="1"/>
  <c r="CW323" i="11" s="1"/>
  <c r="CB324" i="11"/>
  <c r="CE324" i="11" s="1"/>
  <c r="CU324" i="11"/>
  <c r="CW324" i="11" s="1"/>
  <c r="CB325" i="11"/>
  <c r="CU325" i="11"/>
  <c r="CB326" i="11"/>
  <c r="CV326" i="11" s="1"/>
  <c r="CX326" i="11" s="1"/>
  <c r="CB327" i="11"/>
  <c r="CU327" i="11" s="1"/>
  <c r="CW327" i="11" s="1"/>
  <c r="CB328" i="11"/>
  <c r="CU328" i="11"/>
  <c r="CB329" i="11"/>
  <c r="CU329" i="11"/>
  <c r="CB330" i="11"/>
  <c r="CU330" i="11" s="1"/>
  <c r="CW330" i="11" s="1"/>
  <c r="CB331" i="11"/>
  <c r="CU331" i="11" s="1"/>
  <c r="CW331" i="11" s="1"/>
  <c r="CB332" i="11"/>
  <c r="CV332" i="11" s="1"/>
  <c r="CX332" i="11" s="1"/>
  <c r="CU332" i="11"/>
  <c r="CW332" i="11" s="1"/>
  <c r="CB333" i="11"/>
  <c r="CU333" i="11"/>
  <c r="CB334" i="11"/>
  <c r="CU334" i="11" s="1"/>
  <c r="CW334" i="11" s="1"/>
  <c r="CB335" i="11"/>
  <c r="CU335" i="11" s="1"/>
  <c r="CW335" i="11" s="1"/>
  <c r="CY335" i="11" s="1"/>
  <c r="CB336" i="11"/>
  <c r="CU336" i="11" s="1"/>
  <c r="CW336" i="11" s="1"/>
  <c r="CB337" i="11"/>
  <c r="CU337" i="11"/>
  <c r="CB338" i="11"/>
  <c r="CU338" i="11" s="1"/>
  <c r="CW338" i="11" s="1"/>
  <c r="CB339" i="11"/>
  <c r="CU339" i="11" s="1"/>
  <c r="CW339" i="11" s="1"/>
  <c r="CB340" i="11"/>
  <c r="CE340" i="11" s="1"/>
  <c r="CB341" i="11"/>
  <c r="CU341" i="11"/>
  <c r="CB342" i="11"/>
  <c r="CV342" i="11" s="1"/>
  <c r="CX342" i="11" s="1"/>
  <c r="CB343" i="11"/>
  <c r="CU343" i="11" s="1"/>
  <c r="CW343" i="11" s="1"/>
  <c r="CB344" i="11"/>
  <c r="CU344" i="11" s="1"/>
  <c r="CW344" i="11" s="1"/>
  <c r="CY344" i="11" s="1"/>
  <c r="CB345" i="11"/>
  <c r="CV345" i="11" s="1"/>
  <c r="CX345" i="11" s="1"/>
  <c r="CU345" i="11"/>
  <c r="CB346" i="11"/>
  <c r="CU346" i="11" s="1"/>
  <c r="CW346" i="11" s="1"/>
  <c r="CB347" i="11"/>
  <c r="CU347" i="11" s="1"/>
  <c r="CW347" i="11" s="1"/>
  <c r="CB348" i="11"/>
  <c r="CV348" i="11" s="1"/>
  <c r="CX348" i="11" s="1"/>
  <c r="CB349" i="11"/>
  <c r="CU349" i="11"/>
  <c r="CB350" i="11"/>
  <c r="CU350" i="11" s="1"/>
  <c r="CW350" i="11" s="1"/>
  <c r="CB351" i="11"/>
  <c r="CU351" i="11" s="1"/>
  <c r="CW351" i="11" s="1"/>
  <c r="CB352" i="11"/>
  <c r="CU352" i="11" s="1"/>
  <c r="CW352" i="11" s="1"/>
  <c r="CB353" i="11"/>
  <c r="CU353" i="11"/>
  <c r="CB354" i="11"/>
  <c r="CU354" i="11" s="1"/>
  <c r="CW354" i="11" s="1"/>
  <c r="CB355" i="11"/>
  <c r="CU355" i="11" s="1"/>
  <c r="CW355" i="11" s="1"/>
  <c r="CB356" i="11"/>
  <c r="CE356" i="11" s="1"/>
  <c r="CB357" i="11"/>
  <c r="CU357" i="11"/>
  <c r="CB358" i="11"/>
  <c r="CV358" i="11" s="1"/>
  <c r="CX358" i="11" s="1"/>
  <c r="CB359" i="11"/>
  <c r="CU359" i="11" s="1"/>
  <c r="CW359" i="11" s="1"/>
  <c r="CB360" i="11"/>
  <c r="CU360" i="11" s="1"/>
  <c r="CW360" i="11" s="1"/>
  <c r="CB361" i="11"/>
  <c r="CU361" i="11"/>
  <c r="CB362" i="11"/>
  <c r="CU362" i="11" s="1"/>
  <c r="CW362" i="11" s="1"/>
  <c r="CB363" i="11"/>
  <c r="CU363" i="11" s="1"/>
  <c r="CW363" i="11" s="1"/>
  <c r="CB364" i="11"/>
  <c r="CV364" i="11" s="1"/>
  <c r="CX364" i="11" s="1"/>
  <c r="CB365" i="11"/>
  <c r="CV365" i="11" s="1"/>
  <c r="CX365" i="11" s="1"/>
  <c r="CU365" i="11"/>
  <c r="CB366" i="11"/>
  <c r="CU366" i="11" s="1"/>
  <c r="CW366" i="11" s="1"/>
  <c r="CB367" i="11"/>
  <c r="CU367" i="11" s="1"/>
  <c r="CW367" i="11" s="1"/>
  <c r="CB368" i="11"/>
  <c r="CU368" i="11" s="1"/>
  <c r="CW368" i="11" s="1"/>
  <c r="CB369" i="11"/>
  <c r="CU369" i="11"/>
  <c r="CB370" i="11"/>
  <c r="CU370" i="11" s="1"/>
  <c r="CW370" i="11" s="1"/>
  <c r="CB371" i="11"/>
  <c r="CU371" i="11" s="1"/>
  <c r="CW371" i="11" s="1"/>
  <c r="CB372" i="11"/>
  <c r="CE372" i="11" s="1"/>
  <c r="CB373" i="11"/>
  <c r="CU373" i="11"/>
  <c r="CW373" i="11" s="1"/>
  <c r="CB374" i="11"/>
  <c r="CV374" i="11" s="1"/>
  <c r="CX374" i="11" s="1"/>
  <c r="CB375" i="11"/>
  <c r="CU375" i="11" s="1"/>
  <c r="CW375" i="11" s="1"/>
  <c r="CB376" i="11"/>
  <c r="CU376" i="11" s="1"/>
  <c r="CW376" i="11" s="1"/>
  <c r="CB377" i="11"/>
  <c r="CV377" i="11" s="1"/>
  <c r="CX377" i="11" s="1"/>
  <c r="CU377" i="11"/>
  <c r="CB378" i="11"/>
  <c r="CU378" i="11" s="1"/>
  <c r="CW378" i="11" s="1"/>
  <c r="CB379" i="11"/>
  <c r="CU379" i="11" s="1"/>
  <c r="CW379" i="11" s="1"/>
  <c r="CB380" i="11"/>
  <c r="CV380" i="11" s="1"/>
  <c r="CX380" i="11" s="1"/>
  <c r="CB381" i="11"/>
  <c r="CF381" i="11" s="1"/>
  <c r="CU381" i="11"/>
  <c r="CB382" i="11"/>
  <c r="CU382" i="11" s="1"/>
  <c r="CW382" i="11" s="1"/>
  <c r="CB383" i="11"/>
  <c r="CU383" i="11" s="1"/>
  <c r="CW383" i="11" s="1"/>
  <c r="CB384" i="11"/>
  <c r="CU384" i="11" s="1"/>
  <c r="CW384" i="11" s="1"/>
  <c r="CB385" i="11"/>
  <c r="CV385" i="11" s="1"/>
  <c r="CX385" i="11" s="1"/>
  <c r="CU385" i="11"/>
  <c r="CW385" i="11" s="1"/>
  <c r="CB386" i="11"/>
  <c r="CU386" i="11" s="1"/>
  <c r="CW386" i="11" s="1"/>
  <c r="CB387" i="11"/>
  <c r="CU387" i="11" s="1"/>
  <c r="CW387" i="11" s="1"/>
  <c r="CB388" i="11"/>
  <c r="CE388" i="11" s="1"/>
  <c r="CB389" i="11"/>
  <c r="CF389" i="11" s="1"/>
  <c r="CU389" i="11"/>
  <c r="CB390" i="11"/>
  <c r="CV390" i="11" s="1"/>
  <c r="CX390" i="11" s="1"/>
  <c r="CB391" i="11"/>
  <c r="CU391" i="11" s="1"/>
  <c r="CW391" i="11" s="1"/>
  <c r="CB392" i="11"/>
  <c r="CU392" i="11" s="1"/>
  <c r="CW392" i="11" s="1"/>
  <c r="CB393" i="11"/>
  <c r="CU393" i="11"/>
  <c r="CB394" i="11"/>
  <c r="CU394" i="11" s="1"/>
  <c r="CW394" i="11" s="1"/>
  <c r="CB395" i="11"/>
  <c r="CU395" i="11" s="1"/>
  <c r="CW395" i="11" s="1"/>
  <c r="CB396" i="11"/>
  <c r="CV396" i="11" s="1"/>
  <c r="CX396" i="11" s="1"/>
  <c r="CB397" i="11"/>
  <c r="CF397" i="11" s="1"/>
  <c r="CU397" i="11"/>
  <c r="CW397" i="11" s="1"/>
  <c r="CB398" i="11"/>
  <c r="CU398" i="11" s="1"/>
  <c r="CW398" i="11" s="1"/>
  <c r="CB399" i="11"/>
  <c r="CU399" i="11" s="1"/>
  <c r="CW399" i="11" s="1"/>
  <c r="CB400" i="11"/>
  <c r="CU400" i="11" s="1"/>
  <c r="CW400" i="11" s="1"/>
  <c r="CB8" i="11"/>
  <c r="CU8" i="11"/>
  <c r="CV398" i="11"/>
  <c r="CV394" i="11"/>
  <c r="CV386" i="11"/>
  <c r="CV382" i="11"/>
  <c r="CV378" i="11"/>
  <c r="CV370" i="11"/>
  <c r="CV366" i="11"/>
  <c r="CV362" i="11"/>
  <c r="CV354" i="11"/>
  <c r="CV350" i="11"/>
  <c r="CV346" i="11"/>
  <c r="CV344" i="11"/>
  <c r="CV338" i="11"/>
  <c r="CV334" i="11"/>
  <c r="CV330" i="11"/>
  <c r="CV328" i="11"/>
  <c r="CV322" i="11"/>
  <c r="CV318" i="11"/>
  <c r="CV314" i="11"/>
  <c r="CV312" i="11"/>
  <c r="CV310" i="11"/>
  <c r="CV306" i="11"/>
  <c r="CV302" i="11"/>
  <c r="CV298" i="11"/>
  <c r="CV296" i="11"/>
  <c r="CV294" i="11"/>
  <c r="CV292" i="11"/>
  <c r="CV290" i="11"/>
  <c r="CV286" i="11"/>
  <c r="CV282" i="11"/>
  <c r="CV280" i="11"/>
  <c r="CV278" i="11"/>
  <c r="CV276" i="11"/>
  <c r="CV274" i="11"/>
  <c r="CV270" i="11"/>
  <c r="CV266" i="11"/>
  <c r="CV264" i="11"/>
  <c r="CV262" i="11"/>
  <c r="CV260" i="11"/>
  <c r="CV258" i="11"/>
  <c r="CV254" i="11"/>
  <c r="CV250" i="11"/>
  <c r="CV248" i="11"/>
  <c r="CV246" i="11"/>
  <c r="CV244" i="11"/>
  <c r="CV242" i="11"/>
  <c r="CV238" i="11"/>
  <c r="CV234" i="11"/>
  <c r="CV232" i="11"/>
  <c r="CV230" i="11"/>
  <c r="CV228" i="11"/>
  <c r="CV226" i="11"/>
  <c r="CV222" i="11"/>
  <c r="CV218" i="11"/>
  <c r="CV216" i="11"/>
  <c r="CV214" i="11"/>
  <c r="CV212" i="11"/>
  <c r="CV210" i="11"/>
  <c r="CV206" i="11"/>
  <c r="CV202" i="11"/>
  <c r="CV200" i="11"/>
  <c r="CV198" i="11"/>
  <c r="CV196" i="11"/>
  <c r="CV194" i="11"/>
  <c r="CV190" i="11"/>
  <c r="CV186" i="11"/>
  <c r="CV184" i="11"/>
  <c r="CV182" i="11"/>
  <c r="CV180" i="11"/>
  <c r="CV178" i="11"/>
  <c r="CV174" i="11"/>
  <c r="CV170" i="11"/>
  <c r="CV168" i="11"/>
  <c r="CV166" i="11"/>
  <c r="CV164" i="11"/>
  <c r="CV162" i="11"/>
  <c r="CV158" i="11"/>
  <c r="CV154" i="11"/>
  <c r="CV152" i="11"/>
  <c r="CV150" i="11"/>
  <c r="CV148" i="11"/>
  <c r="CV146" i="11"/>
  <c r="CV142" i="11"/>
  <c r="CV138" i="11"/>
  <c r="CV136" i="11"/>
  <c r="CV134" i="11"/>
  <c r="CV132" i="11"/>
  <c r="CV130" i="11"/>
  <c r="CV126" i="11"/>
  <c r="CV122" i="11"/>
  <c r="CV120" i="11"/>
  <c r="CX120" i="11" s="1"/>
  <c r="CV116" i="11"/>
  <c r="CX116" i="11" s="1"/>
  <c r="CV114" i="11"/>
  <c r="CX114" i="11" s="1"/>
  <c r="CV112" i="11"/>
  <c r="CV110" i="11"/>
  <c r="CV106" i="11"/>
  <c r="CX106" i="11" s="1"/>
  <c r="CV104" i="11"/>
  <c r="CV102" i="11"/>
  <c r="CV100" i="11"/>
  <c r="CX100" i="11" s="1"/>
  <c r="CV98" i="11"/>
  <c r="CX98" i="11" s="1"/>
  <c r="CV96" i="11"/>
  <c r="CV94" i="11"/>
  <c r="CV90" i="11"/>
  <c r="CX90" i="11" s="1"/>
  <c r="CY90" i="11" s="1"/>
  <c r="CZ90" i="11" s="1"/>
  <c r="CV88" i="11"/>
  <c r="CV86" i="11"/>
  <c r="CV84" i="11"/>
  <c r="CX84" i="11" s="1"/>
  <c r="CV82" i="11"/>
  <c r="CX82" i="11" s="1"/>
  <c r="CY82" i="11" s="1"/>
  <c r="CV80" i="11"/>
  <c r="CV78" i="11"/>
  <c r="CV74" i="11"/>
  <c r="CX74" i="11" s="1"/>
  <c r="CY74" i="11" s="1"/>
  <c r="CV72" i="11"/>
  <c r="CV24" i="11"/>
  <c r="CX24" i="11"/>
  <c r="CV22" i="11"/>
  <c r="CV20" i="11"/>
  <c r="CX20" i="11"/>
  <c r="CV16" i="11"/>
  <c r="CW14" i="11"/>
  <c r="CV14" i="11"/>
  <c r="CV12" i="11"/>
  <c r="CX12" i="11"/>
  <c r="CV393" i="11"/>
  <c r="CX393" i="11" s="1"/>
  <c r="CV389" i="11"/>
  <c r="CX389" i="11" s="1"/>
  <c r="CV387" i="11"/>
  <c r="CX387" i="11" s="1"/>
  <c r="CV381" i="11"/>
  <c r="CX381" i="11"/>
  <c r="CV373" i="11"/>
  <c r="CX373" i="11" s="1"/>
  <c r="CV369" i="11"/>
  <c r="CX369" i="11" s="1"/>
  <c r="CY369" i="11" s="1"/>
  <c r="CV367" i="11"/>
  <c r="CX367" i="11" s="1"/>
  <c r="CY367" i="11" s="1"/>
  <c r="CV363" i="11"/>
  <c r="CX363" i="11" s="1"/>
  <c r="CV361" i="11"/>
  <c r="CX361" i="11"/>
  <c r="CV357" i="11"/>
  <c r="CX357" i="11" s="1"/>
  <c r="CV355" i="11"/>
  <c r="CX355" i="11" s="1"/>
  <c r="CV353" i="11"/>
  <c r="CX353" i="11" s="1"/>
  <c r="CV349" i="11"/>
  <c r="CX349" i="11" s="1"/>
  <c r="CV347" i="11"/>
  <c r="CV343" i="11"/>
  <c r="CX343" i="11" s="1"/>
  <c r="CV341" i="11"/>
  <c r="CX341" i="11"/>
  <c r="CV337" i="11"/>
  <c r="CX337" i="11" s="1"/>
  <c r="CY337" i="11" s="1"/>
  <c r="CV335" i="11"/>
  <c r="CV333" i="11"/>
  <c r="CX333" i="11" s="1"/>
  <c r="CV329" i="11"/>
  <c r="CX329" i="11" s="1"/>
  <c r="CV327" i="11"/>
  <c r="CX327" i="11" s="1"/>
  <c r="CV325" i="11"/>
  <c r="CX325" i="11" s="1"/>
  <c r="CY325" i="11" s="1"/>
  <c r="CV321" i="11"/>
  <c r="CX321" i="11"/>
  <c r="CV317" i="11"/>
  <c r="CX317" i="11" s="1"/>
  <c r="CY317" i="11" s="1"/>
  <c r="CV315" i="11"/>
  <c r="CV313" i="11"/>
  <c r="CX313" i="11" s="1"/>
  <c r="CV311" i="11"/>
  <c r="CX311" i="11"/>
  <c r="CV305" i="11"/>
  <c r="CX305" i="11" s="1"/>
  <c r="CV301" i="11"/>
  <c r="CX301" i="11"/>
  <c r="CV297" i="11"/>
  <c r="CX297" i="11" s="1"/>
  <c r="CV293" i="11"/>
  <c r="CV289" i="11"/>
  <c r="CV287" i="11"/>
  <c r="CV285" i="11"/>
  <c r="CV283" i="11"/>
  <c r="CV279" i="11"/>
  <c r="CX279" i="11" s="1"/>
  <c r="CV277" i="11"/>
  <c r="CX277" i="11" s="1"/>
  <c r="CV275" i="11"/>
  <c r="CX275" i="11" s="1"/>
  <c r="CV273" i="11"/>
  <c r="CV269" i="11"/>
  <c r="CX269" i="11" s="1"/>
  <c r="CY269" i="11" s="1"/>
  <c r="CV265" i="11"/>
  <c r="CV263" i="11"/>
  <c r="CX263" i="11" s="1"/>
  <c r="CY263" i="11" s="1"/>
  <c r="CV261" i="11"/>
  <c r="CV259" i="11"/>
  <c r="CV257" i="11"/>
  <c r="CV255" i="11"/>
  <c r="CX255" i="11" s="1"/>
  <c r="CV251" i="11"/>
  <c r="CV249" i="11"/>
  <c r="CV247" i="11"/>
  <c r="CX247" i="11"/>
  <c r="CV245" i="11"/>
  <c r="CV241" i="11"/>
  <c r="CX241" i="11" s="1"/>
  <c r="CV237" i="11"/>
  <c r="CX237" i="11" s="1"/>
  <c r="CV235" i="11"/>
  <c r="CX235" i="11" s="1"/>
  <c r="CV233" i="11"/>
  <c r="CX233" i="11" s="1"/>
  <c r="CV231" i="11"/>
  <c r="CX231" i="11"/>
  <c r="CV229" i="11"/>
  <c r="CV227" i="11"/>
  <c r="CX227" i="11" s="1"/>
  <c r="CV223" i="11"/>
  <c r="CV221" i="11"/>
  <c r="CX221" i="11" s="1"/>
  <c r="CV219" i="11"/>
  <c r="CV217" i="11"/>
  <c r="CV215" i="11"/>
  <c r="CX215" i="11" s="1"/>
  <c r="CV213" i="11"/>
  <c r="CX213" i="11" s="1"/>
  <c r="CV209" i="11"/>
  <c r="CX209" i="11" s="1"/>
  <c r="CV207" i="11"/>
  <c r="CX207" i="11" s="1"/>
  <c r="CV205" i="11"/>
  <c r="CV203" i="11"/>
  <c r="CV201" i="11"/>
  <c r="CX201" i="11" s="1"/>
  <c r="CY201" i="11" s="1"/>
  <c r="CV197" i="11"/>
  <c r="CV195" i="11"/>
  <c r="CX195" i="11" s="1"/>
  <c r="CY195" i="11" s="1"/>
  <c r="CV193" i="11"/>
  <c r="CV191" i="11"/>
  <c r="CV189" i="11"/>
  <c r="CV187" i="11"/>
  <c r="CX187" i="11" s="1"/>
  <c r="CV185" i="11"/>
  <c r="CV183" i="11"/>
  <c r="CX183" i="11" s="1"/>
  <c r="CV181" i="11"/>
  <c r="CX181" i="11" s="1"/>
  <c r="CV179" i="11"/>
  <c r="CV177" i="11"/>
  <c r="CV175" i="11"/>
  <c r="CX175" i="11" s="1"/>
  <c r="CV173" i="11"/>
  <c r="CX173" i="11" s="1"/>
  <c r="CV169" i="11"/>
  <c r="CX169" i="11" s="1"/>
  <c r="CV165" i="11"/>
  <c r="CV163" i="11"/>
  <c r="CV161" i="11"/>
  <c r="CV159" i="11"/>
  <c r="CV157" i="11"/>
  <c r="CV155" i="11"/>
  <c r="CV153" i="11"/>
  <c r="CV151" i="11"/>
  <c r="CX151" i="11" s="1"/>
  <c r="CV149" i="11"/>
  <c r="CX149" i="11" s="1"/>
  <c r="CV147" i="11"/>
  <c r="CX147" i="11" s="1"/>
  <c r="CV145" i="11"/>
  <c r="CV141" i="11"/>
  <c r="CX141" i="11" s="1"/>
  <c r="CY141" i="11" s="1"/>
  <c r="CV137" i="11"/>
  <c r="CV135" i="11"/>
  <c r="CX135" i="11" s="1"/>
  <c r="CV133" i="11"/>
  <c r="CV131" i="11"/>
  <c r="CV129" i="11"/>
  <c r="CV127" i="11"/>
  <c r="CX127" i="11" s="1"/>
  <c r="CY127" i="11" s="1"/>
  <c r="CV125" i="11"/>
  <c r="CV123" i="11"/>
  <c r="CV121" i="11"/>
  <c r="CX121" i="11" s="1"/>
  <c r="CV117" i="11"/>
  <c r="CV115" i="11"/>
  <c r="CV111" i="11"/>
  <c r="CX111" i="11" s="1"/>
  <c r="CV107" i="11"/>
  <c r="CX107" i="11" s="1"/>
  <c r="CV105" i="11"/>
  <c r="CX105" i="11" s="1"/>
  <c r="CV103" i="11"/>
  <c r="CX103" i="11"/>
  <c r="CV101" i="11"/>
  <c r="CV99" i="11"/>
  <c r="CV97" i="11"/>
  <c r="CX97" i="11" s="1"/>
  <c r="CV95" i="11"/>
  <c r="CV93" i="11"/>
  <c r="CV91" i="11"/>
  <c r="CX91" i="11" s="1"/>
  <c r="CV89" i="11"/>
  <c r="CV87" i="11"/>
  <c r="CX87" i="11"/>
  <c r="CV85" i="11"/>
  <c r="CX85" i="11" s="1"/>
  <c r="CV83" i="11"/>
  <c r="CV79" i="11"/>
  <c r="CX79" i="11" s="1"/>
  <c r="CV77" i="11"/>
  <c r="CX77" i="11" s="1"/>
  <c r="CV75" i="11"/>
  <c r="CV73" i="11"/>
  <c r="CV23" i="11"/>
  <c r="CX23" i="11" s="1"/>
  <c r="CV19" i="11"/>
  <c r="CX19" i="11" s="1"/>
  <c r="CV9" i="11"/>
  <c r="CV70" i="11"/>
  <c r="CV68" i="11"/>
  <c r="CX68" i="11" s="1"/>
  <c r="CV66" i="11"/>
  <c r="CX66" i="11" s="1"/>
  <c r="CY66" i="11" s="1"/>
  <c r="CV64" i="11"/>
  <c r="CV62" i="11"/>
  <c r="CV60" i="11"/>
  <c r="CX60" i="11" s="1"/>
  <c r="CV58" i="11"/>
  <c r="CV56" i="11"/>
  <c r="CV54" i="11"/>
  <c r="CV52" i="11"/>
  <c r="CX52" i="11" s="1"/>
  <c r="CV50" i="11"/>
  <c r="CX50" i="11" s="1"/>
  <c r="CV48" i="11"/>
  <c r="CV46" i="11"/>
  <c r="CV44" i="11"/>
  <c r="CX44" i="11" s="1"/>
  <c r="CY44" i="11" s="1"/>
  <c r="CV42" i="11"/>
  <c r="CV40" i="11"/>
  <c r="CV38" i="11"/>
  <c r="CV36" i="11"/>
  <c r="CX36" i="11" s="1"/>
  <c r="CV34" i="11"/>
  <c r="CX34" i="11" s="1"/>
  <c r="CY34" i="11" s="1"/>
  <c r="CV32" i="11"/>
  <c r="CV30" i="11"/>
  <c r="CV28" i="11"/>
  <c r="CX28" i="11" s="1"/>
  <c r="CV26" i="11"/>
  <c r="CX26" i="11"/>
  <c r="CV18" i="11"/>
  <c r="CV10" i="11"/>
  <c r="CX10" i="11"/>
  <c r="CV8" i="11"/>
  <c r="CX8" i="11" s="1"/>
  <c r="CV71" i="11"/>
  <c r="CX71" i="11"/>
  <c r="CV67" i="11"/>
  <c r="CX67" i="11" s="1"/>
  <c r="CV65" i="11"/>
  <c r="CV63" i="11"/>
  <c r="CX63" i="11"/>
  <c r="CV61" i="11"/>
  <c r="CV59" i="11"/>
  <c r="CX59" i="11" s="1"/>
  <c r="CV57" i="11"/>
  <c r="CX57" i="11" s="1"/>
  <c r="CV55" i="11"/>
  <c r="CX55" i="11"/>
  <c r="CV53" i="11"/>
  <c r="CV51" i="11"/>
  <c r="CX51" i="11"/>
  <c r="CV47" i="11"/>
  <c r="CV45" i="11"/>
  <c r="CV43" i="11"/>
  <c r="CX43" i="11"/>
  <c r="CV41" i="11"/>
  <c r="CX41" i="11" s="1"/>
  <c r="CV39" i="11"/>
  <c r="CX39" i="11" s="1"/>
  <c r="CV37" i="11"/>
  <c r="CX37" i="11" s="1"/>
  <c r="CV35" i="11"/>
  <c r="CX35" i="11" s="1"/>
  <c r="CV33" i="11"/>
  <c r="CX33" i="11" s="1"/>
  <c r="CV31" i="11"/>
  <c r="CV29" i="11"/>
  <c r="CV27" i="11"/>
  <c r="CX27" i="11" s="1"/>
  <c r="CV25" i="11"/>
  <c r="CX25" i="11" s="1"/>
  <c r="CY25" i="11" s="1"/>
  <c r="CV21" i="11"/>
  <c r="CX21" i="11"/>
  <c r="CV17" i="11"/>
  <c r="CX17" i="11" s="1"/>
  <c r="CY17" i="11" s="1"/>
  <c r="CW15" i="11"/>
  <c r="CV15" i="11"/>
  <c r="CX15" i="11" s="1"/>
  <c r="CV13" i="11"/>
  <c r="CX13" i="11" s="1"/>
  <c r="CY13" i="11" s="1"/>
  <c r="CV11" i="11"/>
  <c r="CW393" i="11"/>
  <c r="CW389" i="11"/>
  <c r="CW381" i="11"/>
  <c r="CW377" i="11"/>
  <c r="CW369" i="11"/>
  <c r="CW365" i="11"/>
  <c r="CW361" i="11"/>
  <c r="CW357" i="11"/>
  <c r="CW353" i="11"/>
  <c r="CW349" i="11"/>
  <c r="CX347" i="11"/>
  <c r="CW345" i="11"/>
  <c r="CW341" i="11"/>
  <c r="CW337" i="11"/>
  <c r="CX335" i="11"/>
  <c r="CW333" i="11"/>
  <c r="CW329" i="11"/>
  <c r="CW325" i="11"/>
  <c r="CW321" i="11"/>
  <c r="CW317" i="11"/>
  <c r="CX315" i="11"/>
  <c r="CW309" i="11"/>
  <c r="CW305" i="11"/>
  <c r="CW297" i="11"/>
  <c r="CX293" i="11"/>
  <c r="CW289" i="11"/>
  <c r="CX289" i="11"/>
  <c r="CX287" i="11"/>
  <c r="CW285" i="11"/>
  <c r="CX285" i="11"/>
  <c r="CX283" i="11"/>
  <c r="CW281" i="11"/>
  <c r="CW277" i="11"/>
  <c r="CW273" i="11"/>
  <c r="CX273" i="11"/>
  <c r="CW269" i="11"/>
  <c r="CW265" i="11"/>
  <c r="CX265" i="11"/>
  <c r="CW261" i="11"/>
  <c r="CX261" i="11"/>
  <c r="CX259" i="11"/>
  <c r="CY259" i="11" s="1"/>
  <c r="CX257" i="11"/>
  <c r="CW253" i="11"/>
  <c r="CX251" i="11"/>
  <c r="CX249" i="11"/>
  <c r="CY249" i="11" s="1"/>
  <c r="CW245" i="11"/>
  <c r="CX245" i="11"/>
  <c r="CW241" i="11"/>
  <c r="CW237" i="11"/>
  <c r="CW233" i="11"/>
  <c r="CW229" i="11"/>
  <c r="CX229" i="11"/>
  <c r="CW225" i="11"/>
  <c r="CX223" i="11"/>
  <c r="CW221" i="11"/>
  <c r="CX219" i="11"/>
  <c r="CW217" i="11"/>
  <c r="CX217" i="11"/>
  <c r="CW213" i="11"/>
  <c r="CW209" i="11"/>
  <c r="CW205" i="11"/>
  <c r="CX205" i="11"/>
  <c r="CX203" i="11"/>
  <c r="CW201" i="11"/>
  <c r="CX197" i="11"/>
  <c r="CW193" i="11"/>
  <c r="CX193" i="11"/>
  <c r="CX191" i="11"/>
  <c r="CY191" i="11" s="1"/>
  <c r="CX189" i="11"/>
  <c r="CW185" i="11"/>
  <c r="CX185" i="11"/>
  <c r="CW181" i="11"/>
  <c r="CX179" i="11"/>
  <c r="CW177" i="11"/>
  <c r="CX177" i="11"/>
  <c r="CW173" i="11"/>
  <c r="CW169" i="11"/>
  <c r="CW165" i="11"/>
  <c r="CX165" i="11"/>
  <c r="CX163" i="11"/>
  <c r="CY163" i="11" s="1"/>
  <c r="CW161" i="11"/>
  <c r="CX161" i="11"/>
  <c r="CX159" i="11"/>
  <c r="CW157" i="11"/>
  <c r="CX157" i="11"/>
  <c r="CX155" i="11"/>
  <c r="CW153" i="11"/>
  <c r="CY153" i="11" s="1"/>
  <c r="CX153" i="11"/>
  <c r="CW149" i="11"/>
  <c r="CW145" i="11"/>
  <c r="CX145" i="11"/>
  <c r="CW141" i="11"/>
  <c r="CW137" i="11"/>
  <c r="CX137" i="11"/>
  <c r="CW133" i="11"/>
  <c r="CX133" i="11"/>
  <c r="CX131" i="11"/>
  <c r="CW129" i="11"/>
  <c r="CX129" i="11"/>
  <c r="CW125" i="11"/>
  <c r="CX125" i="11"/>
  <c r="CX123" i="11"/>
  <c r="CW121" i="11"/>
  <c r="CX117" i="11"/>
  <c r="CY117" i="11" s="1"/>
  <c r="CW115" i="11"/>
  <c r="CX115" i="11"/>
  <c r="CW111" i="11"/>
  <c r="CW107" i="11"/>
  <c r="CW103" i="11"/>
  <c r="CX101" i="11"/>
  <c r="CW99" i="11"/>
  <c r="CX99" i="11"/>
  <c r="CW95" i="11"/>
  <c r="CX95" i="11"/>
  <c r="CX93" i="11"/>
  <c r="CW91" i="11"/>
  <c r="CX89" i="11"/>
  <c r="CW87" i="11"/>
  <c r="CW83" i="11"/>
  <c r="CX83" i="11"/>
  <c r="CW79" i="11"/>
  <c r="CW75" i="11"/>
  <c r="CX75" i="11"/>
  <c r="CX73" i="11"/>
  <c r="CW71" i="11"/>
  <c r="CW67" i="11"/>
  <c r="CX65" i="11"/>
  <c r="CW63" i="11"/>
  <c r="CX61" i="11"/>
  <c r="CW59" i="11"/>
  <c r="CW55" i="11"/>
  <c r="CX53" i="11"/>
  <c r="CW51" i="11"/>
  <c r="CW47" i="11"/>
  <c r="CX47" i="11"/>
  <c r="CY47" i="11" s="1"/>
  <c r="CX45" i="11"/>
  <c r="CW39" i="11"/>
  <c r="CW35" i="11"/>
  <c r="CW31" i="11"/>
  <c r="CX31" i="11"/>
  <c r="CX29" i="11"/>
  <c r="CW27" i="11"/>
  <c r="CW23" i="11"/>
  <c r="CW19" i="11"/>
  <c r="CX398" i="11"/>
  <c r="CX394" i="11"/>
  <c r="CX386" i="11"/>
  <c r="CX382" i="11"/>
  <c r="CX378" i="11"/>
  <c r="CX370" i="11"/>
  <c r="CX366" i="11"/>
  <c r="CY366" i="11" s="1"/>
  <c r="CX362" i="11"/>
  <c r="CX354" i="11"/>
  <c r="CX350" i="11"/>
  <c r="CX346" i="11"/>
  <c r="CX344" i="11"/>
  <c r="CX338" i="11"/>
  <c r="CX334" i="11"/>
  <c r="CX330" i="11"/>
  <c r="CW328" i="11"/>
  <c r="CX328" i="11"/>
  <c r="CX322" i="11"/>
  <c r="CW320" i="11"/>
  <c r="CX318" i="11"/>
  <c r="CX314" i="11"/>
  <c r="CW312" i="11"/>
  <c r="CX312" i="11"/>
  <c r="CX310" i="11"/>
  <c r="CX306" i="11"/>
  <c r="CW304" i="11"/>
  <c r="CX302" i="11"/>
  <c r="CY302" i="11" s="1"/>
  <c r="CX298" i="11"/>
  <c r="CW296" i="11"/>
  <c r="CX296" i="11"/>
  <c r="CX294" i="11"/>
  <c r="CX292" i="11"/>
  <c r="CY292" i="11" s="1"/>
  <c r="CX290" i="11"/>
  <c r="CW288" i="11"/>
  <c r="CX286" i="11"/>
  <c r="CY286" i="11" s="1"/>
  <c r="CX282" i="11"/>
  <c r="CW280" i="11"/>
  <c r="CX280" i="11"/>
  <c r="CX278" i="11"/>
  <c r="CX276" i="11"/>
  <c r="CX274" i="11"/>
  <c r="CW272" i="11"/>
  <c r="CX270" i="11"/>
  <c r="CY270" i="11" s="1"/>
  <c r="CX266" i="11"/>
  <c r="CY266" i="11" s="1"/>
  <c r="CW264" i="11"/>
  <c r="CX264" i="11"/>
  <c r="CX262" i="11"/>
  <c r="CX260" i="11"/>
  <c r="CX258" i="11"/>
  <c r="CW256" i="11"/>
  <c r="CX254" i="11"/>
  <c r="CX250" i="11"/>
  <c r="CY250" i="11" s="1"/>
  <c r="CW248" i="11"/>
  <c r="CX248" i="11"/>
  <c r="CX246" i="11"/>
  <c r="CX244" i="11"/>
  <c r="CX242" i="11"/>
  <c r="CW240" i="11"/>
  <c r="CX238" i="11"/>
  <c r="CX234" i="11"/>
  <c r="CW232" i="11"/>
  <c r="CX232" i="11"/>
  <c r="CX230" i="11"/>
  <c r="CY230" i="11" s="1"/>
  <c r="CX228" i="11"/>
  <c r="CX226" i="11"/>
  <c r="CW224" i="11"/>
  <c r="CX222" i="11"/>
  <c r="CX218" i="11"/>
  <c r="CW216" i="11"/>
  <c r="CX216" i="11"/>
  <c r="CX214" i="11"/>
  <c r="CY214" i="11" s="1"/>
  <c r="CX212" i="11"/>
  <c r="CX210" i="11"/>
  <c r="CW208" i="11"/>
  <c r="CX206" i="11"/>
  <c r="CX202" i="11"/>
  <c r="CW200" i="11"/>
  <c r="CX200" i="11"/>
  <c r="CY200" i="11" s="1"/>
  <c r="CX198" i="11"/>
  <c r="CY198" i="11" s="1"/>
  <c r="CX196" i="11"/>
  <c r="CX194" i="11"/>
  <c r="CY194" i="11" s="1"/>
  <c r="CW192" i="11"/>
  <c r="CX190" i="11"/>
  <c r="CX186" i="11"/>
  <c r="CW184" i="11"/>
  <c r="CX184" i="11"/>
  <c r="CX182" i="11"/>
  <c r="CX180" i="11"/>
  <c r="CX178" i="11"/>
  <c r="CY178" i="11" s="1"/>
  <c r="CW176" i="11"/>
  <c r="CX174" i="11"/>
  <c r="CX170" i="11"/>
  <c r="CW168" i="11"/>
  <c r="CX168" i="11"/>
  <c r="CX166" i="11"/>
  <c r="CX164" i="11"/>
  <c r="CY164" i="11" s="1"/>
  <c r="CX162" i="11"/>
  <c r="CY162" i="11" s="1"/>
  <c r="CW160" i="11"/>
  <c r="CX158" i="11"/>
  <c r="CX154" i="11"/>
  <c r="CW152" i="11"/>
  <c r="CX152" i="11"/>
  <c r="CX150" i="11"/>
  <c r="CX148" i="11"/>
  <c r="CX146" i="11"/>
  <c r="CW144" i="11"/>
  <c r="CX142" i="11"/>
  <c r="CY142" i="11" s="1"/>
  <c r="CX138" i="11"/>
  <c r="CW136" i="11"/>
  <c r="CX136" i="11"/>
  <c r="CX134" i="11"/>
  <c r="CX132" i="11"/>
  <c r="CX130" i="11"/>
  <c r="CW128" i="11"/>
  <c r="CX126" i="11"/>
  <c r="CX122" i="11"/>
  <c r="CW120" i="11"/>
  <c r="CW114" i="11"/>
  <c r="CX112" i="11"/>
  <c r="CW110" i="11"/>
  <c r="CX110" i="11"/>
  <c r="CW106" i="11"/>
  <c r="CX104" i="11"/>
  <c r="CY104" i="11" s="1"/>
  <c r="CW102" i="11"/>
  <c r="CX102" i="11"/>
  <c r="CY102" i="11" s="1"/>
  <c r="CW98" i="11"/>
  <c r="CX96" i="11"/>
  <c r="CW94" i="11"/>
  <c r="CX94" i="11"/>
  <c r="CW90" i="11"/>
  <c r="CX88" i="11"/>
  <c r="CY88" i="11" s="1"/>
  <c r="CW86" i="11"/>
  <c r="CX86" i="11"/>
  <c r="CY86" i="11" s="1"/>
  <c r="CW82" i="11"/>
  <c r="CX80" i="11"/>
  <c r="CY80" i="11" s="1"/>
  <c r="CW78" i="11"/>
  <c r="CX78" i="11"/>
  <c r="CW74" i="11"/>
  <c r="CX72" i="11"/>
  <c r="CW70" i="11"/>
  <c r="CX70" i="11"/>
  <c r="CY70" i="11" s="1"/>
  <c r="CW66" i="11"/>
  <c r="CX64" i="11"/>
  <c r="CW62" i="11"/>
  <c r="CX62" i="11"/>
  <c r="CW58" i="11"/>
  <c r="CX58" i="11"/>
  <c r="CX56" i="11"/>
  <c r="CW54" i="11"/>
  <c r="CX54" i="11"/>
  <c r="CW50" i="11"/>
  <c r="CX48" i="11"/>
  <c r="CW46" i="11"/>
  <c r="CX46" i="11"/>
  <c r="CW42" i="11"/>
  <c r="CY42" i="11" s="1"/>
  <c r="CX42" i="11"/>
  <c r="CX40" i="11"/>
  <c r="CW38" i="11"/>
  <c r="CX38" i="11"/>
  <c r="CW34" i="11"/>
  <c r="CX32" i="11"/>
  <c r="CW30" i="11"/>
  <c r="CX30" i="11"/>
  <c r="CY30" i="11" s="1"/>
  <c r="CW26" i="11"/>
  <c r="CY26" i="11" s="1"/>
  <c r="CW22" i="11"/>
  <c r="CX22" i="11"/>
  <c r="CY22" i="11" s="1"/>
  <c r="CW18" i="11"/>
  <c r="CX18" i="11"/>
  <c r="CW8" i="11"/>
  <c r="CW11" i="11"/>
  <c r="CX11" i="11"/>
  <c r="CX9" i="11"/>
  <c r="CX16" i="11"/>
  <c r="CX14" i="11"/>
  <c r="CW10" i="11"/>
  <c r="CW43" i="11"/>
  <c r="CF10" i="11"/>
  <c r="CF11" i="11"/>
  <c r="CE8" i="11"/>
  <c r="CE399" i="11"/>
  <c r="CE397" i="11"/>
  <c r="CF395" i="11"/>
  <c r="CE395" i="11"/>
  <c r="CF393" i="11"/>
  <c r="CE393" i="11"/>
  <c r="CE391" i="11"/>
  <c r="CE389" i="11"/>
  <c r="CF387" i="11"/>
  <c r="CG387" i="11" s="1"/>
  <c r="CE387" i="11"/>
  <c r="CF385" i="11"/>
  <c r="CE385" i="11"/>
  <c r="CE383" i="11"/>
  <c r="CE381" i="11"/>
  <c r="CF379" i="11"/>
  <c r="CE379" i="11"/>
  <c r="CF377" i="11"/>
  <c r="CE377" i="11"/>
  <c r="CE375" i="11"/>
  <c r="CF373" i="11"/>
  <c r="CE373" i="11"/>
  <c r="CF371" i="11"/>
  <c r="CG371" i="11" s="1"/>
  <c r="CE371" i="11"/>
  <c r="CF369" i="11"/>
  <c r="CE369" i="11"/>
  <c r="CE367" i="11"/>
  <c r="CF365" i="11"/>
  <c r="CE365" i="11"/>
  <c r="CF363" i="11"/>
  <c r="CE363" i="11"/>
  <c r="CF361" i="11"/>
  <c r="CE361" i="11"/>
  <c r="CE359" i="11"/>
  <c r="CF357" i="11"/>
  <c r="CE357" i="11"/>
  <c r="CF355" i="11"/>
  <c r="CG355" i="11" s="1"/>
  <c r="CE355" i="11"/>
  <c r="CF353" i="11"/>
  <c r="CE353" i="11"/>
  <c r="CE351" i="11"/>
  <c r="CF349" i="11"/>
  <c r="CE349" i="11"/>
  <c r="CF347" i="11"/>
  <c r="CE347" i="11"/>
  <c r="CF345" i="11"/>
  <c r="CE345" i="11"/>
  <c r="CE343" i="11"/>
  <c r="CF341" i="11"/>
  <c r="CE341" i="11"/>
  <c r="CF339" i="11"/>
  <c r="CE339" i="11"/>
  <c r="CF337" i="11"/>
  <c r="CE337" i="11"/>
  <c r="CE335" i="11"/>
  <c r="CF333" i="11"/>
  <c r="CE333" i="11"/>
  <c r="CF331" i="11"/>
  <c r="CE331" i="11"/>
  <c r="CF329" i="11"/>
  <c r="CE329" i="11"/>
  <c r="CE327" i="11"/>
  <c r="CF325" i="11"/>
  <c r="CE325" i="11"/>
  <c r="CF323" i="11"/>
  <c r="CE323" i="11"/>
  <c r="CF321" i="11"/>
  <c r="CE321" i="11"/>
  <c r="CE319" i="11"/>
  <c r="CF317" i="11"/>
  <c r="CE317" i="11"/>
  <c r="CF315" i="11"/>
  <c r="CE315" i="11"/>
  <c r="CF313" i="11"/>
  <c r="CE313" i="11"/>
  <c r="CE311" i="11"/>
  <c r="CF309" i="11"/>
  <c r="CE309" i="11"/>
  <c r="CF307" i="11"/>
  <c r="CE307" i="11"/>
  <c r="CF305" i="11"/>
  <c r="CE305" i="11"/>
  <c r="CE303" i="11"/>
  <c r="CF301" i="11"/>
  <c r="CE301" i="11"/>
  <c r="CF299" i="11"/>
  <c r="CE299" i="11"/>
  <c r="CF297" i="11"/>
  <c r="CE297" i="11"/>
  <c r="CE295" i="11"/>
  <c r="CF293" i="11"/>
  <c r="CE293" i="11"/>
  <c r="CF291" i="11"/>
  <c r="CE291" i="11"/>
  <c r="CF289" i="11"/>
  <c r="CE289" i="11"/>
  <c r="CE287" i="11"/>
  <c r="CF285" i="11"/>
  <c r="CE285" i="11"/>
  <c r="CF283" i="11"/>
  <c r="CE283" i="11"/>
  <c r="CF281" i="11"/>
  <c r="CE281" i="11"/>
  <c r="CE279" i="11"/>
  <c r="CF277" i="11"/>
  <c r="CE277" i="11"/>
  <c r="CF275" i="11"/>
  <c r="CE275" i="11"/>
  <c r="CF273" i="11"/>
  <c r="CE273" i="11"/>
  <c r="CF271" i="11"/>
  <c r="CE271" i="11"/>
  <c r="CF269" i="11"/>
  <c r="CE269" i="11"/>
  <c r="CF267" i="11"/>
  <c r="CE267" i="11"/>
  <c r="CF265" i="11"/>
  <c r="CE265" i="11"/>
  <c r="CF263" i="11"/>
  <c r="CE263" i="11"/>
  <c r="CF261" i="11"/>
  <c r="CE261" i="11"/>
  <c r="CF259" i="11"/>
  <c r="CE259" i="11"/>
  <c r="CF257" i="11"/>
  <c r="CE257" i="11"/>
  <c r="CF255" i="11"/>
  <c r="CE255" i="11"/>
  <c r="CF253" i="11"/>
  <c r="CE253" i="11"/>
  <c r="CF251" i="11"/>
  <c r="CE251" i="11"/>
  <c r="CF249" i="11"/>
  <c r="CE249" i="11"/>
  <c r="CF247" i="11"/>
  <c r="CE247" i="11"/>
  <c r="CF245" i="11"/>
  <c r="CE245" i="11"/>
  <c r="CF243" i="11"/>
  <c r="CE243" i="11"/>
  <c r="CF241" i="11"/>
  <c r="CE241" i="11"/>
  <c r="CF239" i="11"/>
  <c r="CE239" i="11"/>
  <c r="CF237" i="11"/>
  <c r="CE237" i="11"/>
  <c r="CF235" i="11"/>
  <c r="CE235" i="11"/>
  <c r="CF233" i="11"/>
  <c r="CE233" i="11"/>
  <c r="CF231" i="11"/>
  <c r="CE231" i="11"/>
  <c r="CF229" i="11"/>
  <c r="CE229" i="11"/>
  <c r="CF227" i="11"/>
  <c r="CE227" i="11"/>
  <c r="CF225" i="11"/>
  <c r="CE225" i="11"/>
  <c r="CF223" i="11"/>
  <c r="CE223" i="11"/>
  <c r="CF221" i="11"/>
  <c r="CE221" i="11"/>
  <c r="CF219" i="11"/>
  <c r="CE219" i="11"/>
  <c r="CF217" i="11"/>
  <c r="CE217" i="11"/>
  <c r="CF215" i="11"/>
  <c r="CE215" i="11"/>
  <c r="CF213" i="11"/>
  <c r="CE213" i="11"/>
  <c r="CF211" i="11"/>
  <c r="CE211" i="11"/>
  <c r="CF209" i="11"/>
  <c r="CE209" i="11"/>
  <c r="CF207" i="11"/>
  <c r="CE207" i="11"/>
  <c r="CF205" i="11"/>
  <c r="CE205" i="11"/>
  <c r="CF203" i="11"/>
  <c r="CE203" i="11"/>
  <c r="CF201" i="11"/>
  <c r="CE201" i="11"/>
  <c r="CF199" i="11"/>
  <c r="CE199" i="11"/>
  <c r="CF197" i="11"/>
  <c r="CE197" i="11"/>
  <c r="CF195" i="11"/>
  <c r="CE195" i="11"/>
  <c r="CF193" i="11"/>
  <c r="CE193" i="11"/>
  <c r="CF191" i="11"/>
  <c r="CE191" i="11"/>
  <c r="CF189" i="11"/>
  <c r="CE189" i="11"/>
  <c r="CF187" i="11"/>
  <c r="CE187" i="11"/>
  <c r="CF185" i="11"/>
  <c r="CE185" i="11"/>
  <c r="CF183" i="11"/>
  <c r="CE183" i="11"/>
  <c r="CF181" i="11"/>
  <c r="CE181" i="11"/>
  <c r="CF179" i="11"/>
  <c r="CE179" i="11"/>
  <c r="CF177" i="11"/>
  <c r="CE177" i="11"/>
  <c r="CF175" i="11"/>
  <c r="CE175" i="11"/>
  <c r="CF173" i="11"/>
  <c r="CE173" i="11"/>
  <c r="CF171" i="11"/>
  <c r="CE171" i="11"/>
  <c r="CF169" i="11"/>
  <c r="CE169" i="11"/>
  <c r="CF167" i="11"/>
  <c r="CE167" i="11"/>
  <c r="CF165" i="11"/>
  <c r="CE165" i="11"/>
  <c r="CF163" i="11"/>
  <c r="CE163" i="11"/>
  <c r="CF161" i="11"/>
  <c r="CE161" i="11"/>
  <c r="CF159" i="11"/>
  <c r="CE159" i="11"/>
  <c r="CF157" i="11"/>
  <c r="CE157" i="11"/>
  <c r="CF155" i="11"/>
  <c r="CE155" i="11"/>
  <c r="CF153" i="11"/>
  <c r="CE153" i="11"/>
  <c r="CF151" i="11"/>
  <c r="CE151" i="11"/>
  <c r="CF149" i="11"/>
  <c r="CE149" i="11"/>
  <c r="CF147" i="11"/>
  <c r="CE147" i="11"/>
  <c r="CF145" i="11"/>
  <c r="CE145" i="11"/>
  <c r="CF143" i="11"/>
  <c r="CE143" i="11"/>
  <c r="CF141" i="11"/>
  <c r="CE141" i="11"/>
  <c r="CF139" i="11"/>
  <c r="CE139" i="11"/>
  <c r="CF137" i="11"/>
  <c r="CE137" i="11"/>
  <c r="CF135" i="11"/>
  <c r="CE135" i="11"/>
  <c r="CF133" i="11"/>
  <c r="CE133" i="11"/>
  <c r="CF131" i="11"/>
  <c r="CE131" i="11"/>
  <c r="CF129" i="11"/>
  <c r="CE129" i="11"/>
  <c r="CF127" i="11"/>
  <c r="CE127" i="11"/>
  <c r="CF125" i="11"/>
  <c r="CE125" i="11"/>
  <c r="CF123" i="11"/>
  <c r="CE123" i="11"/>
  <c r="CF121" i="11"/>
  <c r="CE121" i="11"/>
  <c r="CF117" i="11"/>
  <c r="CE117" i="11"/>
  <c r="CF115" i="11"/>
  <c r="CE115" i="11"/>
  <c r="CF113" i="11"/>
  <c r="CE113" i="11"/>
  <c r="CF111" i="11"/>
  <c r="CE111" i="11"/>
  <c r="CF109" i="11"/>
  <c r="CE109" i="11"/>
  <c r="CF107" i="11"/>
  <c r="CE107" i="11"/>
  <c r="CF105" i="11"/>
  <c r="CE105" i="11"/>
  <c r="CF103" i="11"/>
  <c r="CE103" i="11"/>
  <c r="CF101" i="11"/>
  <c r="CE101" i="11"/>
  <c r="CF99" i="11"/>
  <c r="CE99" i="11"/>
  <c r="CF97" i="11"/>
  <c r="CE97" i="11"/>
  <c r="CF95" i="11"/>
  <c r="CE95" i="11"/>
  <c r="CF93" i="11"/>
  <c r="CE93" i="11"/>
  <c r="CF91" i="11"/>
  <c r="CE91" i="11"/>
  <c r="CF89" i="11"/>
  <c r="CE89" i="11"/>
  <c r="CF87" i="11"/>
  <c r="CE87" i="11"/>
  <c r="CF85" i="11"/>
  <c r="CE85" i="11"/>
  <c r="CF83" i="11"/>
  <c r="CE83" i="11"/>
  <c r="CF81" i="11"/>
  <c r="CE81" i="11"/>
  <c r="CF79" i="11"/>
  <c r="CE79" i="11"/>
  <c r="CF77" i="11"/>
  <c r="CE77" i="11"/>
  <c r="CF75" i="11"/>
  <c r="CE75" i="11"/>
  <c r="CF73" i="11"/>
  <c r="CE73" i="11"/>
  <c r="CF71" i="11"/>
  <c r="CE71" i="11"/>
  <c r="CF69" i="11"/>
  <c r="CE69" i="11"/>
  <c r="CF67" i="11"/>
  <c r="CE67" i="11"/>
  <c r="CF65" i="11"/>
  <c r="CE65" i="11"/>
  <c r="CF63" i="11"/>
  <c r="CE63" i="11"/>
  <c r="CF61" i="11"/>
  <c r="CE61" i="11"/>
  <c r="CF59" i="11"/>
  <c r="CE59" i="11"/>
  <c r="CF57" i="11"/>
  <c r="CE57" i="11"/>
  <c r="CF55" i="11"/>
  <c r="CE55" i="11"/>
  <c r="CF53" i="11"/>
  <c r="CE53" i="11"/>
  <c r="CF51" i="11"/>
  <c r="CE51" i="11"/>
  <c r="CF49" i="11"/>
  <c r="CE49" i="11"/>
  <c r="CF47" i="11"/>
  <c r="CE47" i="11"/>
  <c r="CF45" i="11"/>
  <c r="CE45" i="11"/>
  <c r="CF43" i="11"/>
  <c r="CE43" i="11"/>
  <c r="CF41" i="11"/>
  <c r="CE41" i="11"/>
  <c r="CF39" i="11"/>
  <c r="CE39" i="11"/>
  <c r="CF37" i="11"/>
  <c r="CE37" i="11"/>
  <c r="CF35" i="11"/>
  <c r="CE35" i="11"/>
  <c r="CF33" i="11"/>
  <c r="CE33" i="11"/>
  <c r="CF31" i="11"/>
  <c r="CE31" i="11"/>
  <c r="CF29" i="11"/>
  <c r="CE29" i="11"/>
  <c r="CF27" i="11"/>
  <c r="CE27" i="11"/>
  <c r="CF25" i="11"/>
  <c r="CE25" i="11"/>
  <c r="CF23" i="11"/>
  <c r="CE23" i="11"/>
  <c r="CF21" i="11"/>
  <c r="CE21" i="11"/>
  <c r="CF19" i="11"/>
  <c r="CE19" i="11"/>
  <c r="CF17" i="11"/>
  <c r="CE17" i="11"/>
  <c r="CF15" i="11"/>
  <c r="CE15" i="11"/>
  <c r="CF13" i="11"/>
  <c r="CE13" i="11"/>
  <c r="CF9" i="11"/>
  <c r="CE9" i="11"/>
  <c r="CF8" i="11"/>
  <c r="CF400" i="11"/>
  <c r="CE400" i="11"/>
  <c r="CF398" i="11"/>
  <c r="CE398" i="11"/>
  <c r="CF396" i="11"/>
  <c r="CF394" i="11"/>
  <c r="CE394" i="11"/>
  <c r="CG394" i="11" s="1"/>
  <c r="CF392" i="11"/>
  <c r="CE392" i="11"/>
  <c r="CF390" i="11"/>
  <c r="CE390" i="11"/>
  <c r="CF388" i="11"/>
  <c r="CF386" i="11"/>
  <c r="CG386" i="11" s="1"/>
  <c r="CE386" i="11"/>
  <c r="CF384" i="11"/>
  <c r="CE384" i="11"/>
  <c r="CF382" i="11"/>
  <c r="CE382" i="11"/>
  <c r="CF380" i="11"/>
  <c r="CF378" i="11"/>
  <c r="CE378" i="11"/>
  <c r="CF376" i="11"/>
  <c r="CE376" i="11"/>
  <c r="CG376" i="11" s="1"/>
  <c r="CF374" i="11"/>
  <c r="CE374" i="11"/>
  <c r="CF372" i="11"/>
  <c r="CF370" i="11"/>
  <c r="CE370" i="11"/>
  <c r="CF368" i="11"/>
  <c r="CE368" i="11"/>
  <c r="CF366" i="11"/>
  <c r="CG366" i="11" s="1"/>
  <c r="CE366" i="11"/>
  <c r="CF364" i="11"/>
  <c r="CF362" i="11"/>
  <c r="CE362" i="11"/>
  <c r="CG362" i="11" s="1"/>
  <c r="CF360" i="11"/>
  <c r="CE360" i="11"/>
  <c r="CF358" i="11"/>
  <c r="CE358" i="11"/>
  <c r="CF356" i="11"/>
  <c r="CF354" i="11"/>
  <c r="CE354" i="11"/>
  <c r="CF352" i="11"/>
  <c r="CE352" i="11"/>
  <c r="CG352" i="11" s="1"/>
  <c r="CF350" i="11"/>
  <c r="CG350" i="11" s="1"/>
  <c r="CE350" i="11"/>
  <c r="CF348" i="11"/>
  <c r="CF346" i="11"/>
  <c r="CE346" i="11"/>
  <c r="CF344" i="11"/>
  <c r="CE344" i="11"/>
  <c r="CG344" i="11" s="1"/>
  <c r="CF342" i="11"/>
  <c r="CG342" i="11" s="1"/>
  <c r="CE342" i="11"/>
  <c r="CF340" i="11"/>
  <c r="CF338" i="11"/>
  <c r="CE338" i="11"/>
  <c r="CF336" i="11"/>
  <c r="CE336" i="11"/>
  <c r="CG336" i="11" s="1"/>
  <c r="CF334" i="11"/>
  <c r="CG334" i="11" s="1"/>
  <c r="CE334" i="11"/>
  <c r="CF332" i="11"/>
  <c r="CF330" i="11"/>
  <c r="CE330" i="11"/>
  <c r="CF328" i="11"/>
  <c r="CE328" i="11"/>
  <c r="CG328" i="11" s="1"/>
  <c r="CF326" i="11"/>
  <c r="CG326" i="11" s="1"/>
  <c r="CE326" i="11"/>
  <c r="CF324" i="11"/>
  <c r="CF322" i="11"/>
  <c r="CE322" i="11"/>
  <c r="CF320" i="11"/>
  <c r="CE320" i="11"/>
  <c r="CG320" i="11" s="1"/>
  <c r="CF318" i="11"/>
  <c r="CG318" i="11" s="1"/>
  <c r="CE318" i="11"/>
  <c r="CF316" i="11"/>
  <c r="CF314" i="11"/>
  <c r="CE314" i="11"/>
  <c r="CF312" i="11"/>
  <c r="CE312" i="11"/>
  <c r="CG312" i="11" s="1"/>
  <c r="CF310" i="11"/>
  <c r="CG310" i="11" s="1"/>
  <c r="CE310" i="11"/>
  <c r="CF308" i="11"/>
  <c r="CF306" i="11"/>
  <c r="CE306" i="11"/>
  <c r="CF304" i="11"/>
  <c r="CE304" i="11"/>
  <c r="CG304" i="11" s="1"/>
  <c r="CF302" i="11"/>
  <c r="CG302" i="11" s="1"/>
  <c r="CE302" i="11"/>
  <c r="CF300" i="11"/>
  <c r="CG300" i="11" s="1"/>
  <c r="L300" i="11" s="1"/>
  <c r="CE300" i="11"/>
  <c r="CF298" i="11"/>
  <c r="CE298" i="11"/>
  <c r="CF296" i="11"/>
  <c r="CE296" i="11"/>
  <c r="CG296" i="11" s="1"/>
  <c r="CF294" i="11"/>
  <c r="CG294" i="11" s="1"/>
  <c r="CE294" i="11"/>
  <c r="CF292" i="11"/>
  <c r="CG292" i="11" s="1"/>
  <c r="L292" i="11" s="1"/>
  <c r="CE292" i="11"/>
  <c r="CF290" i="11"/>
  <c r="CE290" i="11"/>
  <c r="CF288" i="11"/>
  <c r="CE288" i="11"/>
  <c r="CG288" i="11" s="1"/>
  <c r="CF286" i="11"/>
  <c r="CG286" i="11" s="1"/>
  <c r="CE286" i="11"/>
  <c r="CF284" i="11"/>
  <c r="CG284" i="11" s="1"/>
  <c r="L284" i="11" s="1"/>
  <c r="CE284" i="11"/>
  <c r="CF282" i="11"/>
  <c r="CE282" i="11"/>
  <c r="CF280" i="11"/>
  <c r="CE280" i="11"/>
  <c r="CG280" i="11" s="1"/>
  <c r="CF278" i="11"/>
  <c r="CG278" i="11" s="1"/>
  <c r="CE278" i="11"/>
  <c r="CF276" i="11"/>
  <c r="CG276" i="11" s="1"/>
  <c r="L276" i="11" s="1"/>
  <c r="CE276" i="11"/>
  <c r="CF274" i="11"/>
  <c r="CE274" i="11"/>
  <c r="CF272" i="11"/>
  <c r="CE272" i="11"/>
  <c r="CG272" i="11" s="1"/>
  <c r="CF270" i="11"/>
  <c r="CG270" i="11" s="1"/>
  <c r="CE270" i="11"/>
  <c r="CF268" i="11"/>
  <c r="CG268" i="11" s="1"/>
  <c r="L268" i="11" s="1"/>
  <c r="CE268" i="11"/>
  <c r="CF266" i="11"/>
  <c r="CE266" i="11"/>
  <c r="CF264" i="11"/>
  <c r="CE264" i="11"/>
  <c r="CG264" i="11" s="1"/>
  <c r="CF262" i="11"/>
  <c r="CG262" i="11" s="1"/>
  <c r="CE262" i="11"/>
  <c r="CF260" i="11"/>
  <c r="CG260" i="11" s="1"/>
  <c r="L260" i="11" s="1"/>
  <c r="CE260" i="11"/>
  <c r="CF258" i="11"/>
  <c r="CE258" i="11"/>
  <c r="CF256" i="11"/>
  <c r="CE256" i="11"/>
  <c r="CG256" i="11" s="1"/>
  <c r="CF254" i="11"/>
  <c r="CG254" i="11" s="1"/>
  <c r="CE254" i="11"/>
  <c r="CF252" i="11"/>
  <c r="CG252" i="11" s="1"/>
  <c r="L252" i="11" s="1"/>
  <c r="CE252" i="11"/>
  <c r="CF250" i="11"/>
  <c r="CE250" i="11"/>
  <c r="CF248" i="11"/>
  <c r="CE248" i="11"/>
  <c r="CG248" i="11" s="1"/>
  <c r="CF246" i="11"/>
  <c r="CG246" i="11" s="1"/>
  <c r="CE246" i="11"/>
  <c r="CF244" i="11"/>
  <c r="CG244" i="11" s="1"/>
  <c r="L244" i="11" s="1"/>
  <c r="CE244" i="11"/>
  <c r="CF242" i="11"/>
  <c r="CE242" i="11"/>
  <c r="CF240" i="11"/>
  <c r="CE240" i="11"/>
  <c r="CG240" i="11" s="1"/>
  <c r="CF238" i="11"/>
  <c r="CG238" i="11" s="1"/>
  <c r="CE238" i="11"/>
  <c r="CF236" i="11"/>
  <c r="CG236" i="11" s="1"/>
  <c r="L236" i="11" s="1"/>
  <c r="CE236" i="11"/>
  <c r="CF234" i="11"/>
  <c r="CE234" i="11"/>
  <c r="CF232" i="11"/>
  <c r="CE232" i="11"/>
  <c r="CG232" i="11" s="1"/>
  <c r="CF230" i="11"/>
  <c r="CG230" i="11" s="1"/>
  <c r="CE230" i="11"/>
  <c r="CF228" i="11"/>
  <c r="CG228" i="11" s="1"/>
  <c r="L228" i="11" s="1"/>
  <c r="CE228" i="11"/>
  <c r="CF226" i="11"/>
  <c r="CE226" i="11"/>
  <c r="CF224" i="11"/>
  <c r="CE224" i="11"/>
  <c r="CG224" i="11" s="1"/>
  <c r="CF222" i="11"/>
  <c r="CG222" i="11" s="1"/>
  <c r="CE222" i="11"/>
  <c r="CF220" i="11"/>
  <c r="CG220" i="11" s="1"/>
  <c r="L220" i="11" s="1"/>
  <c r="CE220" i="11"/>
  <c r="CF218" i="11"/>
  <c r="CE218" i="11"/>
  <c r="CF216" i="11"/>
  <c r="CE216" i="11"/>
  <c r="CG216" i="11" s="1"/>
  <c r="CF214" i="11"/>
  <c r="CG214" i="11" s="1"/>
  <c r="CE214" i="11"/>
  <c r="CF212" i="11"/>
  <c r="CG212" i="11" s="1"/>
  <c r="L212" i="11" s="1"/>
  <c r="CE212" i="11"/>
  <c r="CF210" i="11"/>
  <c r="CE210" i="11"/>
  <c r="CF208" i="11"/>
  <c r="CE208" i="11"/>
  <c r="CG208" i="11" s="1"/>
  <c r="CF206" i="11"/>
  <c r="CG206" i="11" s="1"/>
  <c r="CE206" i="11"/>
  <c r="CF204" i="11"/>
  <c r="CG204" i="11" s="1"/>
  <c r="L204" i="11" s="1"/>
  <c r="CE204" i="11"/>
  <c r="CF202" i="11"/>
  <c r="CE202" i="11"/>
  <c r="CF200" i="11"/>
  <c r="CE200" i="11"/>
  <c r="CG200" i="11" s="1"/>
  <c r="CF198" i="11"/>
  <c r="CG198" i="11" s="1"/>
  <c r="CE198" i="11"/>
  <c r="CF196" i="11"/>
  <c r="CG196" i="11" s="1"/>
  <c r="L196" i="11" s="1"/>
  <c r="CE196" i="11"/>
  <c r="CF194" i="11"/>
  <c r="CE194" i="11"/>
  <c r="CF192" i="11"/>
  <c r="CE192" i="11"/>
  <c r="CG192" i="11" s="1"/>
  <c r="CF190" i="11"/>
  <c r="CG190" i="11" s="1"/>
  <c r="CE190" i="11"/>
  <c r="CF188" i="11"/>
  <c r="CG188" i="11" s="1"/>
  <c r="L188" i="11" s="1"/>
  <c r="CE188" i="11"/>
  <c r="CF186" i="11"/>
  <c r="CE186" i="11"/>
  <c r="CF184" i="11"/>
  <c r="CE184" i="11"/>
  <c r="CG184" i="11" s="1"/>
  <c r="CF182" i="11"/>
  <c r="CG182" i="11" s="1"/>
  <c r="CE182" i="11"/>
  <c r="CF180" i="11"/>
  <c r="CG180" i="11" s="1"/>
  <c r="L180" i="11" s="1"/>
  <c r="CE180" i="11"/>
  <c r="CF178" i="11"/>
  <c r="CE178" i="11"/>
  <c r="CF176" i="11"/>
  <c r="CE176" i="11"/>
  <c r="CG176" i="11" s="1"/>
  <c r="CF174" i="11"/>
  <c r="CG174" i="11" s="1"/>
  <c r="CE174" i="11"/>
  <c r="CF172" i="11"/>
  <c r="CG172" i="11" s="1"/>
  <c r="L172" i="11" s="1"/>
  <c r="CE172" i="11"/>
  <c r="CF170" i="11"/>
  <c r="CE170" i="11"/>
  <c r="CF168" i="11"/>
  <c r="CE168" i="11"/>
  <c r="CG168" i="11" s="1"/>
  <c r="CF166" i="11"/>
  <c r="CG166" i="11" s="1"/>
  <c r="CE166" i="11"/>
  <c r="CF164" i="11"/>
  <c r="CG164" i="11" s="1"/>
  <c r="L164" i="11" s="1"/>
  <c r="CE164" i="11"/>
  <c r="CF162" i="11"/>
  <c r="CE162" i="11"/>
  <c r="CF160" i="11"/>
  <c r="CE160" i="11"/>
  <c r="CG160" i="11" s="1"/>
  <c r="CF158" i="11"/>
  <c r="CG158" i="11" s="1"/>
  <c r="CE158" i="11"/>
  <c r="CF156" i="11"/>
  <c r="CG156" i="11" s="1"/>
  <c r="L156" i="11" s="1"/>
  <c r="CE156" i="11"/>
  <c r="CF154" i="11"/>
  <c r="CE154" i="11"/>
  <c r="CF152" i="11"/>
  <c r="CE152" i="11"/>
  <c r="CG152" i="11" s="1"/>
  <c r="CF150" i="11"/>
  <c r="CG150" i="11" s="1"/>
  <c r="CE150" i="11"/>
  <c r="CF148" i="11"/>
  <c r="CG148" i="11" s="1"/>
  <c r="L148" i="11" s="1"/>
  <c r="CE148" i="11"/>
  <c r="CF146" i="11"/>
  <c r="CE146" i="11"/>
  <c r="CF144" i="11"/>
  <c r="CE144" i="11"/>
  <c r="CG144" i="11" s="1"/>
  <c r="CF142" i="11"/>
  <c r="CG142" i="11" s="1"/>
  <c r="CE142" i="11"/>
  <c r="CF140" i="11"/>
  <c r="CG140" i="11" s="1"/>
  <c r="L140" i="11" s="1"/>
  <c r="CE140" i="11"/>
  <c r="CF138" i="11"/>
  <c r="CE138" i="11"/>
  <c r="CF136" i="11"/>
  <c r="CE136" i="11"/>
  <c r="CG136" i="11" s="1"/>
  <c r="CF134" i="11"/>
  <c r="CG134" i="11" s="1"/>
  <c r="CE134" i="11"/>
  <c r="CF132" i="11"/>
  <c r="CG132" i="11" s="1"/>
  <c r="L132" i="11" s="1"/>
  <c r="CE132" i="11"/>
  <c r="CF130" i="11"/>
  <c r="CG130" i="11" s="1"/>
  <c r="L130" i="11" s="1"/>
  <c r="CE130" i="11"/>
  <c r="CF128" i="11"/>
  <c r="CE128" i="11"/>
  <c r="CG128" i="11" s="1"/>
  <c r="CF126" i="11"/>
  <c r="CG126" i="11" s="1"/>
  <c r="L126" i="11" s="1"/>
  <c r="CE126" i="11"/>
  <c r="CF124" i="11"/>
  <c r="CG124" i="11" s="1"/>
  <c r="L124" i="11" s="1"/>
  <c r="CE124" i="11"/>
  <c r="CF122" i="11"/>
  <c r="CE122" i="11"/>
  <c r="CF120" i="11"/>
  <c r="CE120" i="11"/>
  <c r="CG120" i="11" s="1"/>
  <c r="CF116" i="11"/>
  <c r="CG116" i="11" s="1"/>
  <c r="CE116" i="11"/>
  <c r="CF114" i="11"/>
  <c r="CG114" i="11" s="1"/>
  <c r="L114" i="11" s="1"/>
  <c r="CH114" i="11" s="1"/>
  <c r="CE114" i="11"/>
  <c r="CF112" i="11"/>
  <c r="CE112" i="11"/>
  <c r="CF110" i="11"/>
  <c r="CE110" i="11"/>
  <c r="CG110" i="11" s="1"/>
  <c r="CF108" i="11"/>
  <c r="CG108" i="11" s="1"/>
  <c r="L108" i="11" s="1"/>
  <c r="CE108" i="11"/>
  <c r="CF106" i="11"/>
  <c r="CG106" i="11" s="1"/>
  <c r="L106" i="11" s="1"/>
  <c r="CE106" i="11"/>
  <c r="CF104" i="11"/>
  <c r="CE104" i="11"/>
  <c r="CF102" i="11"/>
  <c r="CE102" i="11"/>
  <c r="CG102" i="11" s="1"/>
  <c r="CF100" i="11"/>
  <c r="CG100" i="11" s="1"/>
  <c r="CE100" i="11"/>
  <c r="CF98" i="11"/>
  <c r="CG98" i="11" s="1"/>
  <c r="L98" i="11" s="1"/>
  <c r="CE98" i="11"/>
  <c r="CF96" i="11"/>
  <c r="CE96" i="11"/>
  <c r="CF94" i="11"/>
  <c r="CE94" i="11"/>
  <c r="CG94" i="11" s="1"/>
  <c r="CF92" i="11"/>
  <c r="CG92" i="11" s="1"/>
  <c r="CE92" i="11"/>
  <c r="CF90" i="11"/>
  <c r="CG90" i="11" s="1"/>
  <c r="L90" i="11" s="1"/>
  <c r="CE90" i="11"/>
  <c r="CF88" i="11"/>
  <c r="CE88" i="11"/>
  <c r="CF86" i="11"/>
  <c r="CE86" i="11"/>
  <c r="CG86" i="11" s="1"/>
  <c r="L86" i="11" s="1"/>
  <c r="CF84" i="11"/>
  <c r="CG84" i="11" s="1"/>
  <c r="CE84" i="11"/>
  <c r="CF82" i="11"/>
  <c r="CG82" i="11" s="1"/>
  <c r="L82" i="11" s="1"/>
  <c r="CH82" i="11" s="1"/>
  <c r="CE82" i="11"/>
  <c r="CF80" i="11"/>
  <c r="CG80" i="11" s="1"/>
  <c r="L80" i="11" s="1"/>
  <c r="CE80" i="11"/>
  <c r="CF78" i="11"/>
  <c r="CE78" i="11"/>
  <c r="CG78" i="11" s="1"/>
  <c r="CF76" i="11"/>
  <c r="CG76" i="11" s="1"/>
  <c r="L76" i="11" s="1"/>
  <c r="CE76" i="11"/>
  <c r="CF74" i="11"/>
  <c r="CG74" i="11" s="1"/>
  <c r="L74" i="11" s="1"/>
  <c r="CE74" i="11"/>
  <c r="CF72" i="11"/>
  <c r="CE72" i="11"/>
  <c r="CF70" i="11"/>
  <c r="CE70" i="11"/>
  <c r="CG70" i="11" s="1"/>
  <c r="CF68" i="11"/>
  <c r="CG68" i="11" s="1"/>
  <c r="CE68" i="11"/>
  <c r="CF66" i="11"/>
  <c r="CG66" i="11" s="1"/>
  <c r="L66" i="11" s="1"/>
  <c r="CE66" i="11"/>
  <c r="CF64" i="11"/>
  <c r="CE64" i="11"/>
  <c r="CG64" i="11" s="1"/>
  <c r="L64" i="11" s="1"/>
  <c r="CF62" i="11"/>
  <c r="CE62" i="11"/>
  <c r="CG62" i="11" s="1"/>
  <c r="CF60" i="11"/>
  <c r="CG60" i="11" s="1"/>
  <c r="L60" i="11" s="1"/>
  <c r="CE60" i="11"/>
  <c r="CF58" i="11"/>
  <c r="CG58" i="11" s="1"/>
  <c r="L58" i="11" s="1"/>
  <c r="CE58" i="11"/>
  <c r="CF56" i="11"/>
  <c r="CE56" i="11"/>
  <c r="CF54" i="11"/>
  <c r="CE54" i="11"/>
  <c r="CG54" i="11" s="1"/>
  <c r="CF52" i="11"/>
  <c r="CG52" i="11" s="1"/>
  <c r="L52" i="11" s="1"/>
  <c r="CE52" i="11"/>
  <c r="CF50" i="11"/>
  <c r="CG50" i="11" s="1"/>
  <c r="L50" i="11" s="1"/>
  <c r="CE50" i="11"/>
  <c r="CF48" i="11"/>
  <c r="CE48" i="11"/>
  <c r="CF46" i="11"/>
  <c r="CE46" i="11"/>
  <c r="CF44" i="11"/>
  <c r="CE44" i="11"/>
  <c r="CF42" i="11"/>
  <c r="CG42" i="11" s="1"/>
  <c r="L42" i="11" s="1"/>
  <c r="CE42" i="11"/>
  <c r="CF40" i="11"/>
  <c r="CE40" i="11"/>
  <c r="CF38" i="11"/>
  <c r="CE38" i="11"/>
  <c r="CG38" i="11" s="1"/>
  <c r="CF36" i="11"/>
  <c r="CE36" i="11"/>
  <c r="CF34" i="11"/>
  <c r="CE34" i="11"/>
  <c r="CF32" i="11"/>
  <c r="CE32" i="11"/>
  <c r="CF30" i="11"/>
  <c r="CE30" i="11"/>
  <c r="CG30" i="11" s="1"/>
  <c r="CF28" i="11"/>
  <c r="CE28" i="11"/>
  <c r="CF26" i="11"/>
  <c r="CE26" i="11"/>
  <c r="CF24" i="11"/>
  <c r="CE24" i="11"/>
  <c r="CF22" i="11"/>
  <c r="CE22" i="11"/>
  <c r="CF20" i="11"/>
  <c r="CG20" i="11" s="1"/>
  <c r="CE20" i="11"/>
  <c r="CF18" i="11"/>
  <c r="CG18" i="11" s="1"/>
  <c r="L18" i="11" s="1"/>
  <c r="CE18" i="11"/>
  <c r="CF16" i="11"/>
  <c r="CE16" i="11"/>
  <c r="CF14" i="11"/>
  <c r="CE14" i="11"/>
  <c r="CF12" i="11"/>
  <c r="CE12" i="11"/>
  <c r="CE11" i="11"/>
  <c r="CE10" i="11"/>
  <c r="L54" i="11"/>
  <c r="CG56" i="11"/>
  <c r="L56" i="11" s="1"/>
  <c r="L62" i="11"/>
  <c r="L68" i="11"/>
  <c r="L70" i="11"/>
  <c r="CG72" i="11"/>
  <c r="L72" i="11" s="1"/>
  <c r="L78" i="11"/>
  <c r="L84" i="11"/>
  <c r="CG88" i="11"/>
  <c r="L88" i="11" s="1"/>
  <c r="L92" i="11"/>
  <c r="L94" i="11"/>
  <c r="CI94" i="11" s="1"/>
  <c r="CG96" i="11"/>
  <c r="L96" i="11" s="1"/>
  <c r="L100" i="11"/>
  <c r="L102" i="11"/>
  <c r="CG104" i="11"/>
  <c r="L104" i="11" s="1"/>
  <c r="L110" i="11"/>
  <c r="CG112" i="11"/>
  <c r="L112" i="11" s="1"/>
  <c r="L116" i="11"/>
  <c r="L120" i="11"/>
  <c r="CG122" i="11"/>
  <c r="L122" i="11" s="1"/>
  <c r="L128" i="11"/>
  <c r="L134" i="11"/>
  <c r="L136" i="11"/>
  <c r="CG138" i="11"/>
  <c r="L138" i="11" s="1"/>
  <c r="L142" i="11"/>
  <c r="L144" i="11"/>
  <c r="CG146" i="11"/>
  <c r="L146" i="11" s="1"/>
  <c r="L150" i="11"/>
  <c r="CH150" i="11" s="1"/>
  <c r="L152" i="11"/>
  <c r="CG154" i="11"/>
  <c r="L154" i="11" s="1"/>
  <c r="L158" i="11"/>
  <c r="L160" i="11"/>
  <c r="CG162" i="11"/>
  <c r="L162" i="11" s="1"/>
  <c r="CI162" i="11" s="1"/>
  <c r="L166" i="11"/>
  <c r="L168" i="11"/>
  <c r="CG170" i="11"/>
  <c r="L170" i="11" s="1"/>
  <c r="L174" i="11"/>
  <c r="L176" i="11"/>
  <c r="CG178" i="11"/>
  <c r="L178" i="11" s="1"/>
  <c r="L182" i="11"/>
  <c r="CH182" i="11" s="1"/>
  <c r="L184" i="11"/>
  <c r="CG186" i="11"/>
  <c r="L186" i="11" s="1"/>
  <c r="L190" i="11"/>
  <c r="L192" i="11"/>
  <c r="CG194" i="11"/>
  <c r="L194" i="11" s="1"/>
  <c r="CI194" i="11" s="1"/>
  <c r="L198" i="11"/>
  <c r="L200" i="11"/>
  <c r="CG202" i="11"/>
  <c r="L202" i="11" s="1"/>
  <c r="L206" i="11"/>
  <c r="L208" i="11"/>
  <c r="CG210" i="11"/>
  <c r="L210" i="11" s="1"/>
  <c r="L214" i="11"/>
  <c r="CH214" i="11" s="1"/>
  <c r="L216" i="11"/>
  <c r="CG218" i="11"/>
  <c r="L218" i="11" s="1"/>
  <c r="L222" i="11"/>
  <c r="L224" i="11"/>
  <c r="CG226" i="11"/>
  <c r="L226" i="11" s="1"/>
  <c r="CI226" i="11" s="1"/>
  <c r="L230" i="11"/>
  <c r="L232" i="11"/>
  <c r="CG234" i="11"/>
  <c r="L234" i="11" s="1"/>
  <c r="L238" i="11"/>
  <c r="L240" i="11"/>
  <c r="CG242" i="11"/>
  <c r="L242" i="11" s="1"/>
  <c r="L246" i="11"/>
  <c r="CH246" i="11" s="1"/>
  <c r="L248" i="11"/>
  <c r="CG250" i="11"/>
  <c r="L250" i="11" s="1"/>
  <c r="L254" i="11"/>
  <c r="L256" i="11"/>
  <c r="CG258" i="11"/>
  <c r="L258" i="11" s="1"/>
  <c r="CI258" i="11" s="1"/>
  <c r="L262" i="11"/>
  <c r="L264" i="11"/>
  <c r="CG266" i="11"/>
  <c r="L266" i="11" s="1"/>
  <c r="L270" i="11"/>
  <c r="L272" i="11"/>
  <c r="CG274" i="11"/>
  <c r="L274" i="11" s="1"/>
  <c r="L278" i="11"/>
  <c r="CH278" i="11" s="1"/>
  <c r="L280" i="11"/>
  <c r="CG282" i="11"/>
  <c r="L282" i="11" s="1"/>
  <c r="L286" i="11"/>
  <c r="L288" i="11"/>
  <c r="CG290" i="11"/>
  <c r="L290" i="11" s="1"/>
  <c r="CI290" i="11" s="1"/>
  <c r="L294" i="11"/>
  <c r="L296" i="11"/>
  <c r="CG298" i="11"/>
  <c r="L298" i="11" s="1"/>
  <c r="L302" i="11"/>
  <c r="L304" i="11"/>
  <c r="CG306" i="11"/>
  <c r="L306" i="11" s="1"/>
  <c r="L310" i="11"/>
  <c r="CH310" i="11" s="1"/>
  <c r="L312" i="11"/>
  <c r="CG314" i="11"/>
  <c r="L314" i="11" s="1"/>
  <c r="L318" i="11"/>
  <c r="L320" i="11"/>
  <c r="CG322" i="11"/>
  <c r="L322" i="11" s="1"/>
  <c r="CI322" i="11" s="1"/>
  <c r="L326" i="11"/>
  <c r="L328" i="11"/>
  <c r="CG330" i="11"/>
  <c r="L330" i="11" s="1"/>
  <c r="L334" i="11"/>
  <c r="L336" i="11"/>
  <c r="CG338" i="11"/>
  <c r="L338" i="11" s="1"/>
  <c r="L342" i="11"/>
  <c r="CH342" i="11" s="1"/>
  <c r="L344" i="11"/>
  <c r="CG346" i="11"/>
  <c r="L346" i="11" s="1"/>
  <c r="L350" i="11"/>
  <c r="CG354" i="11"/>
  <c r="L354" i="11" s="1"/>
  <c r="CI354" i="11" s="1"/>
  <c r="CG356" i="11"/>
  <c r="CG358" i="11"/>
  <c r="L358" i="11"/>
  <c r="CG360" i="11"/>
  <c r="L360" i="11" s="1"/>
  <c r="CG368" i="11"/>
  <c r="CG370" i="11"/>
  <c r="CG374" i="11"/>
  <c r="L374" i="11" s="1"/>
  <c r="CH374" i="11" s="1"/>
  <c r="CG378" i="11"/>
  <c r="L378" i="11" s="1"/>
  <c r="CG382" i="11"/>
  <c r="CG384" i="11"/>
  <c r="CG390" i="11"/>
  <c r="L390" i="11" s="1"/>
  <c r="CG392" i="11"/>
  <c r="L392" i="11" s="1"/>
  <c r="CG398" i="11"/>
  <c r="CG400" i="11"/>
  <c r="CG28" i="11"/>
  <c r="L28" i="11" s="1"/>
  <c r="L30" i="11"/>
  <c r="CG34" i="11"/>
  <c r="L34" i="11" s="1"/>
  <c r="CG36" i="11"/>
  <c r="L36" i="11" s="1"/>
  <c r="L38" i="11"/>
  <c r="CG44" i="11"/>
  <c r="L44" i="11" s="1"/>
  <c r="CG46" i="11"/>
  <c r="L46" i="11" s="1"/>
  <c r="CG26" i="11"/>
  <c r="L26" i="11" s="1"/>
  <c r="CG22" i="11"/>
  <c r="L22" i="11" s="1"/>
  <c r="CY72" i="11"/>
  <c r="CZ72" i="11" s="1"/>
  <c r="DA72" i="11" s="1"/>
  <c r="N72" i="11" s="1"/>
  <c r="CZ74" i="11"/>
  <c r="DA74" i="11" s="1"/>
  <c r="CY78" i="11"/>
  <c r="CZ78" i="11" s="1"/>
  <c r="CZ80" i="11"/>
  <c r="CZ82" i="11"/>
  <c r="DA82" i="11" s="1"/>
  <c r="CY84" i="11"/>
  <c r="CZ84" i="11" s="1"/>
  <c r="DA84" i="11" s="1"/>
  <c r="N84" i="11" s="1"/>
  <c r="DB84" i="11" s="1"/>
  <c r="CZ86" i="11"/>
  <c r="CZ88" i="11"/>
  <c r="DA88" i="11"/>
  <c r="N88" i="11" s="1"/>
  <c r="DB88" i="11" s="1"/>
  <c r="CY94" i="11"/>
  <c r="CY98" i="11"/>
  <c r="CZ98" i="11" s="1"/>
  <c r="CY100" i="11"/>
  <c r="CZ100" i="11" s="1"/>
  <c r="DA100" i="11" s="1"/>
  <c r="N100" i="11" s="1"/>
  <c r="DB100" i="11" s="1"/>
  <c r="CZ102" i="11"/>
  <c r="CZ104" i="11"/>
  <c r="DA104" i="11"/>
  <c r="N104" i="11" s="1"/>
  <c r="DB104" i="11" s="1"/>
  <c r="CY106" i="11"/>
  <c r="CY110" i="11"/>
  <c r="CY114" i="11"/>
  <c r="CZ114" i="11" s="1"/>
  <c r="CY116" i="11"/>
  <c r="CZ116" i="11" s="1"/>
  <c r="DA116" i="11" s="1"/>
  <c r="N116" i="11" s="1"/>
  <c r="DB116" i="11" s="1"/>
  <c r="CY120" i="11"/>
  <c r="CZ120" i="11" s="1"/>
  <c r="DA120" i="11" s="1"/>
  <c r="N120" i="11" s="1"/>
  <c r="DB120" i="11" s="1"/>
  <c r="CY122" i="11"/>
  <c r="CZ122" i="11" s="1"/>
  <c r="CY124" i="11"/>
  <c r="CZ124" i="11"/>
  <c r="DA124" i="11" s="1"/>
  <c r="N124" i="11" s="1"/>
  <c r="DB124" i="11" s="1"/>
  <c r="CY126" i="11"/>
  <c r="CZ126" i="11"/>
  <c r="CY130" i="11"/>
  <c r="CZ130" i="11" s="1"/>
  <c r="CY132" i="11"/>
  <c r="CZ134" i="11"/>
  <c r="CY136" i="11"/>
  <c r="CZ136" i="11" s="1"/>
  <c r="DA136" i="11"/>
  <c r="N136" i="11" s="1"/>
  <c r="DB136" i="11" s="1"/>
  <c r="CY138" i="11"/>
  <c r="CZ138" i="11" s="1"/>
  <c r="CY140" i="11"/>
  <c r="CZ140" i="11" s="1"/>
  <c r="DA140" i="11" s="1"/>
  <c r="N140" i="11" s="1"/>
  <c r="DB140" i="11" s="1"/>
  <c r="CZ142" i="11"/>
  <c r="DA142" i="11" s="1"/>
  <c r="CY144" i="11"/>
  <c r="CZ144" i="11" s="1"/>
  <c r="DA144" i="11"/>
  <c r="N144" i="11" s="1"/>
  <c r="DB144" i="11" s="1"/>
  <c r="CY146" i="11"/>
  <c r="CZ146" i="11" s="1"/>
  <c r="CY148" i="11"/>
  <c r="CZ148" i="11" s="1"/>
  <c r="DA148" i="11" s="1"/>
  <c r="N148" i="11" s="1"/>
  <c r="DB148" i="11" s="1"/>
  <c r="CY150" i="11"/>
  <c r="CZ150" i="11" s="1"/>
  <c r="DA150" i="11" s="1"/>
  <c r="CY152" i="11"/>
  <c r="CY154" i="11"/>
  <c r="CZ154" i="11"/>
  <c r="CZ156" i="11"/>
  <c r="DA156" i="11" s="1"/>
  <c r="N156" i="11"/>
  <c r="CY158" i="11"/>
  <c r="CZ158" i="11" s="1"/>
  <c r="CY160" i="11"/>
  <c r="CZ162" i="11"/>
  <c r="CZ164" i="11"/>
  <c r="DA164" i="11"/>
  <c r="N164" i="11" s="1"/>
  <c r="DB164" i="11" s="1"/>
  <c r="CY166" i="11"/>
  <c r="CZ166" i="11" s="1"/>
  <c r="CY168" i="11"/>
  <c r="CZ168" i="11" s="1"/>
  <c r="DA168" i="11"/>
  <c r="N168" i="11"/>
  <c r="DB168" i="11" s="1"/>
  <c r="CZ170" i="11"/>
  <c r="CY172" i="11"/>
  <c r="CZ172" i="11" s="1"/>
  <c r="DA172" i="11"/>
  <c r="N172" i="11" s="1"/>
  <c r="DB172" i="11" s="1"/>
  <c r="CY174" i="11"/>
  <c r="CZ174" i="11" s="1"/>
  <c r="DA174" i="11" s="1"/>
  <c r="N174" i="11" s="1"/>
  <c r="DB174" i="11" s="1"/>
  <c r="CY176" i="11"/>
  <c r="CZ176" i="11"/>
  <c r="DA176" i="11" s="1"/>
  <c r="N176" i="11" s="1"/>
  <c r="DB176" i="11" s="1"/>
  <c r="CZ178" i="11"/>
  <c r="DA178" i="11" s="1"/>
  <c r="CY180" i="11"/>
  <c r="CZ180" i="11" s="1"/>
  <c r="DA180" i="11" s="1"/>
  <c r="N180" i="11" s="1"/>
  <c r="DB180" i="11" s="1"/>
  <c r="CY182" i="11"/>
  <c r="CZ182" i="11" s="1"/>
  <c r="CY184" i="11"/>
  <c r="CZ184" i="11" s="1"/>
  <c r="DA184" i="11" s="1"/>
  <c r="N184" i="11" s="1"/>
  <c r="DB184" i="11" s="1"/>
  <c r="CY186" i="11"/>
  <c r="CZ186" i="11" s="1"/>
  <c r="CY188" i="11"/>
  <c r="CZ188" i="11" s="1"/>
  <c r="DA188" i="11" s="1"/>
  <c r="N188" i="11" s="1"/>
  <c r="DB188" i="11" s="1"/>
  <c r="CY190" i="11"/>
  <c r="CZ190" i="11"/>
  <c r="CZ192" i="11"/>
  <c r="CZ194" i="11"/>
  <c r="CY196" i="11"/>
  <c r="CZ196" i="11" s="1"/>
  <c r="DA196" i="11" s="1"/>
  <c r="N196" i="11" s="1"/>
  <c r="DB196" i="11" s="1"/>
  <c r="CZ198" i="11"/>
  <c r="CZ200" i="11"/>
  <c r="DA200" i="11" s="1"/>
  <c r="N200" i="11" s="1"/>
  <c r="DB200" i="11" s="1"/>
  <c r="CY202" i="11"/>
  <c r="CZ202" i="11" s="1"/>
  <c r="DA202" i="11" s="1"/>
  <c r="CY204" i="11"/>
  <c r="CZ204" i="11" s="1"/>
  <c r="DA204" i="11"/>
  <c r="N204" i="11" s="1"/>
  <c r="DB204" i="11" s="1"/>
  <c r="CY206" i="11"/>
  <c r="CZ206" i="11" s="1"/>
  <c r="DA206" i="11" s="1"/>
  <c r="N206" i="11" s="1"/>
  <c r="DB206" i="11" s="1"/>
  <c r="CY208" i="11"/>
  <c r="CY210" i="11"/>
  <c r="CZ210" i="11"/>
  <c r="DA210" i="11" s="1"/>
  <c r="CY212" i="11"/>
  <c r="CZ212" i="11"/>
  <c r="DA212" i="11" s="1"/>
  <c r="N212" i="11" s="1"/>
  <c r="DB212" i="11" s="1"/>
  <c r="CZ214" i="11"/>
  <c r="CY216" i="11"/>
  <c r="CZ216" i="11" s="1"/>
  <c r="DA216" i="11" s="1"/>
  <c r="N216" i="11" s="1"/>
  <c r="DB216" i="11" s="1"/>
  <c r="CY218" i="11"/>
  <c r="CZ218" i="11" s="1"/>
  <c r="CY220" i="11"/>
  <c r="CZ220" i="11" s="1"/>
  <c r="DA220" i="11" s="1"/>
  <c r="N220" i="11" s="1"/>
  <c r="DB220" i="11" s="1"/>
  <c r="CY222" i="11"/>
  <c r="CZ222" i="11" s="1"/>
  <c r="CY224" i="11"/>
  <c r="CZ224" i="11" s="1"/>
  <c r="DA224" i="11" s="1"/>
  <c r="CY226" i="11"/>
  <c r="CZ226" i="11" s="1"/>
  <c r="DA226" i="11" s="1"/>
  <c r="N226" i="11" s="1"/>
  <c r="DB226" i="11" s="1"/>
  <c r="CY228" i="11"/>
  <c r="CZ230" i="11"/>
  <c r="CY232" i="11"/>
  <c r="CZ232" i="11"/>
  <c r="DA232" i="11" s="1"/>
  <c r="N232" i="11" s="1"/>
  <c r="DB232" i="11" s="1"/>
  <c r="CZ234" i="11"/>
  <c r="CZ236" i="11"/>
  <c r="DA236" i="11"/>
  <c r="N236" i="11" s="1"/>
  <c r="DB236" i="11" s="1"/>
  <c r="CY238" i="11"/>
  <c r="CZ238" i="11" s="1"/>
  <c r="DA238" i="11" s="1"/>
  <c r="CY240" i="11"/>
  <c r="CZ240" i="11" s="1"/>
  <c r="DA240" i="11"/>
  <c r="N240" i="11" s="1"/>
  <c r="DB240" i="11" s="1"/>
  <c r="CY242" i="11"/>
  <c r="CZ242" i="11"/>
  <c r="CY244" i="11"/>
  <c r="CZ244" i="11" s="1"/>
  <c r="DA244" i="11"/>
  <c r="N244" i="11" s="1"/>
  <c r="DB244" i="11"/>
  <c r="CY246" i="11"/>
  <c r="CZ246" i="11"/>
  <c r="CY248" i="11"/>
  <c r="CZ248" i="11" s="1"/>
  <c r="DA248" i="11" s="1"/>
  <c r="N248" i="11" s="1"/>
  <c r="DB248" i="11" s="1"/>
  <c r="CZ250" i="11"/>
  <c r="CY252" i="11"/>
  <c r="CZ252" i="11"/>
  <c r="DA252" i="11" s="1"/>
  <c r="N252" i="11" s="1"/>
  <c r="DB252" i="11" s="1"/>
  <c r="CY254" i="11"/>
  <c r="CZ254" i="11" s="1"/>
  <c r="CY256" i="11"/>
  <c r="CZ256" i="11"/>
  <c r="CY258" i="11"/>
  <c r="CZ258" i="11"/>
  <c r="CY260" i="11"/>
  <c r="CZ260" i="11" s="1"/>
  <c r="DA260" i="11" s="1"/>
  <c r="N260" i="11" s="1"/>
  <c r="DB260" i="11" s="1"/>
  <c r="CY262" i="11"/>
  <c r="CZ262" i="11" s="1"/>
  <c r="DA262" i="11" s="1"/>
  <c r="N262" i="11" s="1"/>
  <c r="DB262" i="11" s="1"/>
  <c r="CY264" i="11"/>
  <c r="CZ264" i="11"/>
  <c r="DA264" i="11" s="1"/>
  <c r="N264" i="11" s="1"/>
  <c r="DB264" i="11" s="1"/>
  <c r="CZ266" i="11"/>
  <c r="CY268" i="11"/>
  <c r="CZ268" i="11"/>
  <c r="DA268" i="11" s="1"/>
  <c r="N268" i="11" s="1"/>
  <c r="DB268" i="11" s="1"/>
  <c r="CZ270" i="11"/>
  <c r="DA270" i="11" s="1"/>
  <c r="CZ272" i="11"/>
  <c r="DA272" i="11"/>
  <c r="N272" i="11"/>
  <c r="DB272" i="11" s="1"/>
  <c r="CY274" i="11"/>
  <c r="CZ274" i="11" s="1"/>
  <c r="CY276" i="11"/>
  <c r="CZ276" i="11" s="1"/>
  <c r="DA276" i="11" s="1"/>
  <c r="N276" i="11" s="1"/>
  <c r="DB276" i="11" s="1"/>
  <c r="CY278" i="11"/>
  <c r="CZ278" i="11"/>
  <c r="DA278" i="11" s="1"/>
  <c r="CY280" i="11"/>
  <c r="CZ280" i="11" s="1"/>
  <c r="DA280" i="11" s="1"/>
  <c r="N280" i="11" s="1"/>
  <c r="DB280" i="11" s="1"/>
  <c r="CY282" i="11"/>
  <c r="CZ282" i="11" s="1"/>
  <c r="DA282" i="11" s="1"/>
  <c r="N282" i="11" s="1"/>
  <c r="DB282" i="11" s="1"/>
  <c r="CY284" i="11"/>
  <c r="CZ284" i="11" s="1"/>
  <c r="DA284" i="11" s="1"/>
  <c r="N284" i="11" s="1"/>
  <c r="DB284" i="11" s="1"/>
  <c r="CZ286" i="11"/>
  <c r="CY288" i="11"/>
  <c r="CZ288" i="11"/>
  <c r="CY290" i="11"/>
  <c r="CZ290" i="11" s="1"/>
  <c r="DA290" i="11" s="1"/>
  <c r="N290" i="11" s="1"/>
  <c r="DB290" i="11" s="1"/>
  <c r="CZ292" i="11"/>
  <c r="DA292" i="11" s="1"/>
  <c r="N292" i="11" s="1"/>
  <c r="DB292" i="11" s="1"/>
  <c r="CY294" i="11"/>
  <c r="CZ294" i="11" s="1"/>
  <c r="DA294" i="11" s="1"/>
  <c r="N294" i="11" s="1"/>
  <c r="DB294" i="11" s="1"/>
  <c r="CY296" i="11"/>
  <c r="CZ296" i="11" s="1"/>
  <c r="DA296" i="11" s="1"/>
  <c r="N296" i="11" s="1"/>
  <c r="DB296" i="11" s="1"/>
  <c r="CY298" i="11"/>
  <c r="CZ298" i="11"/>
  <c r="CY300" i="11"/>
  <c r="CZ300" i="11"/>
  <c r="DA300" i="11"/>
  <c r="N300" i="11" s="1"/>
  <c r="DB300" i="11" s="1"/>
  <c r="CZ302" i="11"/>
  <c r="CY304" i="11"/>
  <c r="CZ304" i="11" s="1"/>
  <c r="DA304" i="11" s="1"/>
  <c r="N304" i="11" s="1"/>
  <c r="DB304" i="11" s="1"/>
  <c r="CZ306" i="11"/>
  <c r="DA306" i="11" s="1"/>
  <c r="CY310" i="11"/>
  <c r="CZ310" i="11" s="1"/>
  <c r="CY312" i="11"/>
  <c r="CZ312" i="11" s="1"/>
  <c r="DA312" i="11" s="1"/>
  <c r="N312" i="11" s="1"/>
  <c r="DB312" i="11" s="1"/>
  <c r="CY314" i="11"/>
  <c r="CZ314" i="11" s="1"/>
  <c r="DA314" i="11" s="1"/>
  <c r="N314" i="11" s="1"/>
  <c r="DB314" i="11" s="1"/>
  <c r="CY316" i="11"/>
  <c r="CZ316" i="11" s="1"/>
  <c r="DA316" i="11" s="1"/>
  <c r="N316" i="11" s="1"/>
  <c r="DB316" i="11" s="1"/>
  <c r="CY318" i="11"/>
  <c r="CZ318" i="11" s="1"/>
  <c r="DA318" i="11" s="1"/>
  <c r="N318" i="11" s="1"/>
  <c r="DB318" i="11" s="1"/>
  <c r="CY320" i="11"/>
  <c r="CZ320" i="11"/>
  <c r="CZ322" i="11"/>
  <c r="CY328" i="11"/>
  <c r="CZ328" i="11"/>
  <c r="DA328" i="11" s="1"/>
  <c r="N328" i="11" s="1"/>
  <c r="DB328" i="11" s="1"/>
  <c r="CY330" i="11"/>
  <c r="CZ330" i="11" s="1"/>
  <c r="DA330" i="11" s="1"/>
  <c r="N330" i="11" s="1"/>
  <c r="DB330" i="11" s="1"/>
  <c r="CY332" i="11"/>
  <c r="CZ332" i="11" s="1"/>
  <c r="DA332" i="11" s="1"/>
  <c r="N332" i="11" s="1"/>
  <c r="DB332" i="11" s="1"/>
  <c r="CY334" i="11"/>
  <c r="CZ334" i="11"/>
  <c r="CY338" i="11"/>
  <c r="CZ338" i="11" s="1"/>
  <c r="DA338" i="11" s="1"/>
  <c r="CZ344" i="11"/>
  <c r="DA344" i="11" s="1"/>
  <c r="N344" i="11" s="1"/>
  <c r="DB344" i="11" s="1"/>
  <c r="CY346" i="11"/>
  <c r="CZ346" i="11"/>
  <c r="CY350" i="11"/>
  <c r="CZ350" i="11"/>
  <c r="CY354" i="11"/>
  <c r="CZ354" i="11" s="1"/>
  <c r="CY362" i="11"/>
  <c r="CZ362" i="11" s="1"/>
  <c r="CZ366" i="11"/>
  <c r="DA366" i="11" s="1"/>
  <c r="N366" i="11" s="1"/>
  <c r="DB366" i="11" s="1"/>
  <c r="CY370" i="11"/>
  <c r="CZ370" i="11"/>
  <c r="DA370" i="11" s="1"/>
  <c r="N370" i="11"/>
  <c r="CY378" i="11"/>
  <c r="CZ378" i="11" s="1"/>
  <c r="DA378" i="11" s="1"/>
  <c r="N378" i="11" s="1"/>
  <c r="DB378" i="11" s="1"/>
  <c r="CY382" i="11"/>
  <c r="CZ382" i="11" s="1"/>
  <c r="DA382" i="11" s="1"/>
  <c r="N382" i="11" s="1"/>
  <c r="DB382" i="11" s="1"/>
  <c r="CY386" i="11"/>
  <c r="CZ386" i="11"/>
  <c r="DA386" i="11" s="1"/>
  <c r="N386" i="11" s="1"/>
  <c r="DB386" i="11" s="1"/>
  <c r="CY394" i="11"/>
  <c r="CZ394" i="11" s="1"/>
  <c r="DA394" i="11" s="1"/>
  <c r="N394" i="11" s="1"/>
  <c r="DB394" i="11" s="1"/>
  <c r="CY398" i="11"/>
  <c r="CZ398" i="11" s="1"/>
  <c r="DA398" i="11"/>
  <c r="N398" i="11" s="1"/>
  <c r="DB398" i="11" s="1"/>
  <c r="CY27" i="11"/>
  <c r="CZ27" i="11" s="1"/>
  <c r="DA27" i="11" s="1"/>
  <c r="N27" i="11" s="1"/>
  <c r="DB27" i="11" s="1"/>
  <c r="CY29" i="11"/>
  <c r="CZ29" i="11" s="1"/>
  <c r="DA29" i="11" s="1"/>
  <c r="N29" i="11" s="1"/>
  <c r="DB29" i="11" s="1"/>
  <c r="CY31" i="11"/>
  <c r="CY33" i="11"/>
  <c r="CZ33" i="11" s="1"/>
  <c r="DA33" i="11"/>
  <c r="N33" i="11"/>
  <c r="CY35" i="11"/>
  <c r="CZ35" i="11"/>
  <c r="DA35" i="11" s="1"/>
  <c r="N35" i="11" s="1"/>
  <c r="DB35" i="11" s="1"/>
  <c r="CY37" i="11"/>
  <c r="CZ37" i="11" s="1"/>
  <c r="DA37" i="11"/>
  <c r="N37" i="11" s="1"/>
  <c r="DB37" i="11" s="1"/>
  <c r="CY39" i="11"/>
  <c r="CZ39" i="11"/>
  <c r="CY41" i="11"/>
  <c r="CZ41" i="11" s="1"/>
  <c r="DA41" i="11"/>
  <c r="N41" i="11" s="1"/>
  <c r="DB41" i="11" s="1"/>
  <c r="CY45" i="11"/>
  <c r="CZ45" i="11"/>
  <c r="DA45" i="11" s="1"/>
  <c r="N45" i="11" s="1"/>
  <c r="DB45" i="11" s="1"/>
  <c r="CZ47" i="11"/>
  <c r="DA47" i="11" s="1"/>
  <c r="N47" i="11" s="1"/>
  <c r="DB47" i="11" s="1"/>
  <c r="CY51" i="11"/>
  <c r="CZ51" i="11" s="1"/>
  <c r="DA51" i="11"/>
  <c r="N51" i="11"/>
  <c r="DB51" i="11" s="1"/>
  <c r="CY53" i="11"/>
  <c r="CZ53" i="11" s="1"/>
  <c r="DA53" i="11" s="1"/>
  <c r="N53" i="11" s="1"/>
  <c r="DB53" i="11" s="1"/>
  <c r="CY55" i="11"/>
  <c r="CZ55" i="11"/>
  <c r="DA55" i="11"/>
  <c r="N55" i="11"/>
  <c r="DB55" i="11" s="1"/>
  <c r="CY57" i="11"/>
  <c r="CZ57" i="11" s="1"/>
  <c r="CY59" i="11"/>
  <c r="CZ59" i="11" s="1"/>
  <c r="DA59" i="11" s="1"/>
  <c r="N59" i="11" s="1"/>
  <c r="DB59" i="11" s="1"/>
  <c r="CY61" i="11"/>
  <c r="CZ61" i="11"/>
  <c r="DA61" i="11"/>
  <c r="N61" i="11" s="1"/>
  <c r="CY63" i="11"/>
  <c r="CZ63" i="11" s="1"/>
  <c r="DA63" i="11"/>
  <c r="N63" i="11" s="1"/>
  <c r="DB63" i="11" s="1"/>
  <c r="CY65" i="11"/>
  <c r="CZ65" i="11"/>
  <c r="DA65" i="11" s="1"/>
  <c r="N65" i="11" s="1"/>
  <c r="DB65" i="11" s="1"/>
  <c r="CY73" i="11"/>
  <c r="CZ73" i="11" s="1"/>
  <c r="CY75" i="11"/>
  <c r="CZ75" i="11" s="1"/>
  <c r="DA75" i="11" s="1"/>
  <c r="N75" i="11" s="1"/>
  <c r="DB75" i="11" s="1"/>
  <c r="CY77" i="11"/>
  <c r="CZ77" i="11" s="1"/>
  <c r="DA77" i="11" s="1"/>
  <c r="CY79" i="11"/>
  <c r="CZ79" i="11" s="1"/>
  <c r="CY83" i="11"/>
  <c r="CZ83" i="11" s="1"/>
  <c r="DA83" i="11" s="1"/>
  <c r="N83" i="11" s="1"/>
  <c r="DB83" i="11" s="1"/>
  <c r="CY85" i="11"/>
  <c r="CZ85" i="11" s="1"/>
  <c r="CY87" i="11"/>
  <c r="CY89" i="11"/>
  <c r="CZ89" i="11"/>
  <c r="CY91" i="11"/>
  <c r="CZ91" i="11" s="1"/>
  <c r="DA91" i="11" s="1"/>
  <c r="N91" i="11" s="1"/>
  <c r="DB91" i="11" s="1"/>
  <c r="CY93" i="11"/>
  <c r="CZ93" i="11" s="1"/>
  <c r="DA93" i="11" s="1"/>
  <c r="N93" i="11" s="1"/>
  <c r="DB93" i="11" s="1"/>
  <c r="CY95" i="11"/>
  <c r="CY97" i="11"/>
  <c r="CZ97" i="11" s="1"/>
  <c r="CY99" i="11"/>
  <c r="CZ99" i="11" s="1"/>
  <c r="DA99" i="11"/>
  <c r="N99" i="11" s="1"/>
  <c r="DB99" i="11" s="1"/>
  <c r="CY101" i="11"/>
  <c r="CZ101" i="11" s="1"/>
  <c r="DA101" i="11" s="1"/>
  <c r="N101" i="11" s="1"/>
  <c r="DB101" i="11" s="1"/>
  <c r="CY103" i="11"/>
  <c r="CZ103" i="11" s="1"/>
  <c r="DA103" i="11"/>
  <c r="N103" i="11" s="1"/>
  <c r="CY105" i="11"/>
  <c r="CZ105" i="11"/>
  <c r="CY107" i="11"/>
  <c r="CZ107" i="11" s="1"/>
  <c r="DA107" i="11" s="1"/>
  <c r="N107" i="11" s="1"/>
  <c r="DB107" i="11" s="1"/>
  <c r="CY111" i="11"/>
  <c r="CZ111" i="11" s="1"/>
  <c r="DA111" i="11" s="1"/>
  <c r="N111" i="11" s="1"/>
  <c r="DB111" i="11" s="1"/>
  <c r="CY115" i="11"/>
  <c r="CZ115" i="11"/>
  <c r="CZ117" i="11"/>
  <c r="DA117" i="11" s="1"/>
  <c r="CG16" i="11"/>
  <c r="L16" i="11"/>
  <c r="CG14" i="11"/>
  <c r="L14" i="11"/>
  <c r="L20" i="11"/>
  <c r="CG12" i="11"/>
  <c r="L12" i="11" s="1"/>
  <c r="CY121" i="11"/>
  <c r="CZ121" i="11"/>
  <c r="CG10" i="11"/>
  <c r="CG11" i="11"/>
  <c r="L11" i="11" s="1"/>
  <c r="CG9" i="11"/>
  <c r="L9" i="11" s="1"/>
  <c r="CG13" i="11"/>
  <c r="L13" i="11" s="1"/>
  <c r="CG15" i="11"/>
  <c r="L15" i="11" s="1"/>
  <c r="CG17" i="11"/>
  <c r="L17" i="11" s="1"/>
  <c r="CG19" i="11"/>
  <c r="L19" i="11"/>
  <c r="CG21" i="11"/>
  <c r="L21" i="11" s="1"/>
  <c r="CG23" i="11"/>
  <c r="L23" i="11" s="1"/>
  <c r="CG25" i="11"/>
  <c r="L25" i="11" s="1"/>
  <c r="CG27" i="11"/>
  <c r="L27" i="11"/>
  <c r="CG29" i="11"/>
  <c r="L29" i="11"/>
  <c r="CG31" i="11"/>
  <c r="L31" i="11" s="1"/>
  <c r="CG33" i="11"/>
  <c r="L33" i="11" s="1"/>
  <c r="CG35" i="11"/>
  <c r="L35" i="11" s="1"/>
  <c r="CG37" i="11"/>
  <c r="L37" i="11"/>
  <c r="CG39" i="11"/>
  <c r="L39" i="11" s="1"/>
  <c r="CG41" i="11"/>
  <c r="L41" i="11" s="1"/>
  <c r="CG43" i="11"/>
  <c r="L43" i="11" s="1"/>
  <c r="CG45" i="11"/>
  <c r="L45" i="11" s="1"/>
  <c r="CG47" i="11"/>
  <c r="L47" i="11" s="1"/>
  <c r="CG49" i="11"/>
  <c r="L49" i="11" s="1"/>
  <c r="CG51" i="11"/>
  <c r="L51" i="11"/>
  <c r="CG53" i="11"/>
  <c r="L53" i="11" s="1"/>
  <c r="CG55" i="11"/>
  <c r="L55" i="11" s="1"/>
  <c r="CG57" i="11"/>
  <c r="L57" i="11" s="1"/>
  <c r="CG59" i="11"/>
  <c r="L59" i="11"/>
  <c r="CG61" i="11"/>
  <c r="L61" i="11"/>
  <c r="CG63" i="11"/>
  <c r="L63" i="11" s="1"/>
  <c r="CG65" i="11"/>
  <c r="L65" i="11" s="1"/>
  <c r="CG67" i="11"/>
  <c r="L67" i="11" s="1"/>
  <c r="CG69" i="11"/>
  <c r="L69" i="11"/>
  <c r="CG71" i="11"/>
  <c r="L71" i="11" s="1"/>
  <c r="CG73" i="11"/>
  <c r="L73" i="11" s="1"/>
  <c r="CG75" i="11"/>
  <c r="L75" i="11" s="1"/>
  <c r="CG77" i="11"/>
  <c r="L77" i="11" s="1"/>
  <c r="CG79" i="11"/>
  <c r="L79" i="11" s="1"/>
  <c r="CG81" i="11"/>
  <c r="L81" i="11" s="1"/>
  <c r="CG83" i="11"/>
  <c r="L83" i="11"/>
  <c r="CG85" i="11"/>
  <c r="L85" i="11" s="1"/>
  <c r="CG87" i="11"/>
  <c r="L87" i="11" s="1"/>
  <c r="CG89" i="11"/>
  <c r="L89" i="11" s="1"/>
  <c r="CI89" i="11" s="1"/>
  <c r="CG91" i="11"/>
  <c r="L91" i="11"/>
  <c r="CG93" i="11"/>
  <c r="L93" i="11"/>
  <c r="CG95" i="11"/>
  <c r="L95" i="11" s="1"/>
  <c r="CG97" i="11"/>
  <c r="L97" i="11" s="1"/>
  <c r="CG99" i="11"/>
  <c r="L99" i="11" s="1"/>
  <c r="CG101" i="11"/>
  <c r="L101" i="11"/>
  <c r="CG103" i="11"/>
  <c r="L103" i="11" s="1"/>
  <c r="CG105" i="11"/>
  <c r="L105" i="11" s="1"/>
  <c r="CG107" i="11"/>
  <c r="L107" i="11" s="1"/>
  <c r="CG109" i="11"/>
  <c r="L109" i="11" s="1"/>
  <c r="CG111" i="11"/>
  <c r="L111" i="11" s="1"/>
  <c r="CG113" i="11"/>
  <c r="L113" i="11" s="1"/>
  <c r="CG115" i="11"/>
  <c r="L115" i="11"/>
  <c r="CG117" i="11"/>
  <c r="L117" i="11" s="1"/>
  <c r="CG121" i="11"/>
  <c r="L121" i="11" s="1"/>
  <c r="CI121" i="11" s="1"/>
  <c r="CG123" i="11"/>
  <c r="L123" i="11" s="1"/>
  <c r="CG125" i="11"/>
  <c r="L125" i="11"/>
  <c r="CG127" i="11"/>
  <c r="L127" i="11"/>
  <c r="CG129" i="11"/>
  <c r="L129" i="11" s="1"/>
  <c r="CG131" i="11"/>
  <c r="L131" i="11" s="1"/>
  <c r="CG133" i="11"/>
  <c r="L133" i="11" s="1"/>
  <c r="CG135" i="11"/>
  <c r="L135" i="11"/>
  <c r="CG137" i="11"/>
  <c r="L137" i="11" s="1"/>
  <c r="CG139" i="11"/>
  <c r="L139" i="11" s="1"/>
  <c r="CG141" i="11"/>
  <c r="L141" i="11" s="1"/>
  <c r="CG143" i="11"/>
  <c r="L143" i="11" s="1"/>
  <c r="CG145" i="11"/>
  <c r="L145" i="11" s="1"/>
  <c r="CG147" i="11"/>
  <c r="L147" i="11" s="1"/>
  <c r="CG149" i="11"/>
  <c r="L149" i="11"/>
  <c r="CG151" i="11"/>
  <c r="L151" i="11" s="1"/>
  <c r="CG153" i="11"/>
  <c r="L153" i="11" s="1"/>
  <c r="CI153" i="11" s="1"/>
  <c r="CG155" i="11"/>
  <c r="L155" i="11" s="1"/>
  <c r="CG157" i="11"/>
  <c r="L157" i="11"/>
  <c r="CG159" i="11"/>
  <c r="L159" i="11"/>
  <c r="CG161" i="11"/>
  <c r="L161" i="11" s="1"/>
  <c r="CG163" i="11"/>
  <c r="L163" i="11" s="1"/>
  <c r="CG165" i="11"/>
  <c r="L165" i="11" s="1"/>
  <c r="CG167" i="11"/>
  <c r="L167" i="11"/>
  <c r="CG169" i="11"/>
  <c r="L169" i="11" s="1"/>
  <c r="CG171" i="11"/>
  <c r="L171" i="11" s="1"/>
  <c r="CG173" i="11"/>
  <c r="L173" i="11" s="1"/>
  <c r="CG175" i="11"/>
  <c r="L175" i="11" s="1"/>
  <c r="CG177" i="11"/>
  <c r="L177" i="11" s="1"/>
  <c r="CG179" i="11"/>
  <c r="L179" i="11" s="1"/>
  <c r="CG181" i="11"/>
  <c r="L181" i="11"/>
  <c r="CG183" i="11"/>
  <c r="L183" i="11" s="1"/>
  <c r="CG185" i="11"/>
  <c r="L185" i="11" s="1"/>
  <c r="CI185" i="11" s="1"/>
  <c r="CG187" i="11"/>
  <c r="L187" i="11" s="1"/>
  <c r="CG189" i="11"/>
  <c r="L189" i="11"/>
  <c r="CG191" i="11"/>
  <c r="L191" i="11"/>
  <c r="CG193" i="11"/>
  <c r="L193" i="11" s="1"/>
  <c r="CG195" i="11"/>
  <c r="L195" i="11" s="1"/>
  <c r="CG197" i="11"/>
  <c r="L197" i="11" s="1"/>
  <c r="CG199" i="11"/>
  <c r="L199" i="11"/>
  <c r="CG201" i="11"/>
  <c r="L201" i="11" s="1"/>
  <c r="CG203" i="11"/>
  <c r="L203" i="11" s="1"/>
  <c r="CG205" i="11"/>
  <c r="L205" i="11" s="1"/>
  <c r="CG207" i="11"/>
  <c r="L207" i="11" s="1"/>
  <c r="CG209" i="11"/>
  <c r="L209" i="11" s="1"/>
  <c r="CG211" i="11"/>
  <c r="L211" i="11" s="1"/>
  <c r="CI211" i="11" s="1"/>
  <c r="CG213" i="11"/>
  <c r="L213" i="11"/>
  <c r="CG215" i="11"/>
  <c r="L215" i="11" s="1"/>
  <c r="CG217" i="11"/>
  <c r="L217" i="11" s="1"/>
  <c r="CI217" i="11" s="1"/>
  <c r="CG219" i="11"/>
  <c r="L219" i="11" s="1"/>
  <c r="CG221" i="11"/>
  <c r="L221" i="11"/>
  <c r="CG223" i="11"/>
  <c r="L223" i="11"/>
  <c r="CG225" i="11"/>
  <c r="L225" i="11" s="1"/>
  <c r="CG227" i="11"/>
  <c r="L227" i="11" s="1"/>
  <c r="CG229" i="11"/>
  <c r="L229" i="11" s="1"/>
  <c r="CG231" i="11"/>
  <c r="L231" i="11"/>
  <c r="CH231" i="11" s="1"/>
  <c r="CG233" i="11"/>
  <c r="L233" i="11" s="1"/>
  <c r="CG235" i="11"/>
  <c r="L235" i="11" s="1"/>
  <c r="CG237" i="11"/>
  <c r="L237" i="11" s="1"/>
  <c r="CG239" i="11"/>
  <c r="L239" i="11" s="1"/>
  <c r="CG241" i="11"/>
  <c r="L241" i="11" s="1"/>
  <c r="CG243" i="11"/>
  <c r="L243" i="11" s="1"/>
  <c r="CI243" i="11" s="1"/>
  <c r="CG245" i="11"/>
  <c r="L245" i="11"/>
  <c r="CG247" i="11"/>
  <c r="L247" i="11" s="1"/>
  <c r="CG249" i="11"/>
  <c r="L249" i="11" s="1"/>
  <c r="CG251" i="11"/>
  <c r="L251" i="11" s="1"/>
  <c r="CG253" i="11"/>
  <c r="L253" i="11"/>
  <c r="CI253" i="11" s="1"/>
  <c r="CG255" i="11"/>
  <c r="L255" i="11"/>
  <c r="CG257" i="11"/>
  <c r="L257" i="11" s="1"/>
  <c r="CI257" i="11" s="1"/>
  <c r="CG259" i="11"/>
  <c r="L259" i="11" s="1"/>
  <c r="CG261" i="11"/>
  <c r="L261" i="11" s="1"/>
  <c r="CG263" i="11"/>
  <c r="L263" i="11"/>
  <c r="CH263" i="11" s="1"/>
  <c r="CG265" i="11"/>
  <c r="L265" i="11" s="1"/>
  <c r="CG267" i="11"/>
  <c r="L267" i="11" s="1"/>
  <c r="CG269" i="11"/>
  <c r="L269" i="11" s="1"/>
  <c r="CG271" i="11"/>
  <c r="L271" i="11" s="1"/>
  <c r="CG273" i="11"/>
  <c r="L273" i="11" s="1"/>
  <c r="CG275" i="11"/>
  <c r="L275" i="11" s="1"/>
  <c r="CI275" i="11" s="1"/>
  <c r="CG277" i="11"/>
  <c r="L277" i="11"/>
  <c r="CG281" i="11"/>
  <c r="L281" i="11" s="1"/>
  <c r="CG283" i="11"/>
  <c r="L283" i="11" s="1"/>
  <c r="CG285" i="11"/>
  <c r="L285" i="11"/>
  <c r="CG289" i="11"/>
  <c r="L289" i="11" s="1"/>
  <c r="CG291" i="11"/>
  <c r="L291" i="11" s="1"/>
  <c r="CG293" i="11"/>
  <c r="L293" i="11" s="1"/>
  <c r="CG297" i="11"/>
  <c r="L297" i="11" s="1"/>
  <c r="CH297" i="11" s="1"/>
  <c r="CG299" i="11"/>
  <c r="L299" i="11" s="1"/>
  <c r="CG301" i="11"/>
  <c r="L301" i="11" s="1"/>
  <c r="CG305" i="11"/>
  <c r="L305" i="11" s="1"/>
  <c r="CG307" i="11"/>
  <c r="L307" i="11" s="1"/>
  <c r="CI307" i="11" s="1"/>
  <c r="CG309" i="11"/>
  <c r="L309" i="11"/>
  <c r="CG313" i="11"/>
  <c r="L313" i="11" s="1"/>
  <c r="CG315" i="11"/>
  <c r="L315" i="11" s="1"/>
  <c r="CG317" i="11"/>
  <c r="L317" i="11"/>
  <c r="CI317" i="11" s="1"/>
  <c r="CG321" i="11"/>
  <c r="L321" i="11" s="1"/>
  <c r="CI321" i="11" s="1"/>
  <c r="CG323" i="11"/>
  <c r="L323" i="11" s="1"/>
  <c r="CG325" i="11"/>
  <c r="L325" i="11" s="1"/>
  <c r="CG329" i="11"/>
  <c r="L329" i="11" s="1"/>
  <c r="CG331" i="11"/>
  <c r="L331" i="11" s="1"/>
  <c r="CG333" i="11"/>
  <c r="L333" i="11" s="1"/>
  <c r="CG337" i="11"/>
  <c r="L337" i="11" s="1"/>
  <c r="CG339" i="11"/>
  <c r="L339" i="11" s="1"/>
  <c r="CI339" i="11" s="1"/>
  <c r="CG341" i="11"/>
  <c r="L341" i="11"/>
  <c r="CG345" i="11"/>
  <c r="L345" i="11" s="1"/>
  <c r="CG347" i="11"/>
  <c r="L347" i="11" s="1"/>
  <c r="CG349" i="11"/>
  <c r="L349" i="11"/>
  <c r="CG353" i="11"/>
  <c r="CG357" i="11"/>
  <c r="CG361" i="11"/>
  <c r="CG363" i="11"/>
  <c r="L363" i="11" s="1"/>
  <c r="CG365" i="11"/>
  <c r="CG369" i="11"/>
  <c r="CG373" i="11"/>
  <c r="CG377" i="11"/>
  <c r="CG379" i="11"/>
  <c r="L379" i="11" s="1"/>
  <c r="CG381" i="11"/>
  <c r="CG385" i="11"/>
  <c r="CG389" i="11"/>
  <c r="CG393" i="11"/>
  <c r="CG395" i="11"/>
  <c r="L395" i="11" s="1"/>
  <c r="CG397" i="11"/>
  <c r="CG8" i="11"/>
  <c r="CY123" i="11"/>
  <c r="CZ123" i="11" s="1"/>
  <c r="CY21" i="11"/>
  <c r="CZ21" i="11"/>
  <c r="CY23" i="11"/>
  <c r="CZ23" i="11"/>
  <c r="DA23" i="11"/>
  <c r="N23" i="11" s="1"/>
  <c r="DB23" i="11" s="1"/>
  <c r="CZ25" i="11"/>
  <c r="DA25" i="11" s="1"/>
  <c r="N25" i="11" s="1"/>
  <c r="DB25" i="11" s="1"/>
  <c r="CY67" i="11"/>
  <c r="CZ67" i="11" s="1"/>
  <c r="DA67" i="11" s="1"/>
  <c r="N67" i="11" s="1"/>
  <c r="DB67" i="11" s="1"/>
  <c r="CY125" i="11"/>
  <c r="CZ125" i="11"/>
  <c r="CY18" i="11"/>
  <c r="CY20" i="11"/>
  <c r="CZ20" i="11"/>
  <c r="DA20" i="11" s="1"/>
  <c r="N20" i="11" s="1"/>
  <c r="DB20" i="11" s="1"/>
  <c r="CZ22" i="11"/>
  <c r="DA22" i="11"/>
  <c r="N22" i="11" s="1"/>
  <c r="DB22" i="11" s="1"/>
  <c r="CY24" i="11"/>
  <c r="CZ24" i="11" s="1"/>
  <c r="DA24" i="11" s="1"/>
  <c r="N24" i="11" s="1"/>
  <c r="DB24" i="11" s="1"/>
  <c r="CZ26" i="11"/>
  <c r="DA26" i="11" s="1"/>
  <c r="N26" i="11" s="1"/>
  <c r="DB26" i="11" s="1"/>
  <c r="CY28" i="11"/>
  <c r="CZ28" i="11" s="1"/>
  <c r="DA28" i="11" s="1"/>
  <c r="N28" i="11" s="1"/>
  <c r="DB28" i="11" s="1"/>
  <c r="CZ30" i="11"/>
  <c r="DA30" i="11" s="1"/>
  <c r="N30" i="11" s="1"/>
  <c r="DB30" i="11" s="1"/>
  <c r="CY32" i="11"/>
  <c r="CZ32" i="11"/>
  <c r="CZ34" i="11"/>
  <c r="DA34" i="11" s="1"/>
  <c r="N34" i="11" s="1"/>
  <c r="DB34" i="11" s="1"/>
  <c r="CY36" i="11"/>
  <c r="CZ36" i="11" s="1"/>
  <c r="DA36" i="11" s="1"/>
  <c r="N36" i="11" s="1"/>
  <c r="DB36" i="11" s="1"/>
  <c r="CY38" i="11"/>
  <c r="CY40" i="11"/>
  <c r="CZ40" i="11"/>
  <c r="DA40" i="11" s="1"/>
  <c r="N40" i="11" s="1"/>
  <c r="DB40" i="11" s="1"/>
  <c r="CZ42" i="11"/>
  <c r="CZ44" i="11"/>
  <c r="DA44" i="11" s="1"/>
  <c r="N44" i="11" s="1"/>
  <c r="DB44" i="11" s="1"/>
  <c r="CY46" i="11"/>
  <c r="CZ46" i="11" s="1"/>
  <c r="DA46" i="11" s="1"/>
  <c r="N46" i="11" s="1"/>
  <c r="DB46" i="11" s="1"/>
  <c r="CZ48" i="11"/>
  <c r="DA48" i="11" s="1"/>
  <c r="N48" i="11" s="1"/>
  <c r="DB48" i="11" s="1"/>
  <c r="CY50" i="11"/>
  <c r="CY52" i="11"/>
  <c r="CZ52" i="11" s="1"/>
  <c r="CY54" i="11"/>
  <c r="CZ54" i="11" s="1"/>
  <c r="CY56" i="11"/>
  <c r="CZ56" i="11"/>
  <c r="DA56" i="11" s="1"/>
  <c r="N56" i="11" s="1"/>
  <c r="DB56" i="11" s="1"/>
  <c r="CY58" i="11"/>
  <c r="CY60" i="11"/>
  <c r="CZ60" i="11" s="1"/>
  <c r="DA60" i="11"/>
  <c r="N60" i="11"/>
  <c r="DB60" i="11" s="1"/>
  <c r="CY62" i="11"/>
  <c r="CZ62" i="11" s="1"/>
  <c r="DA62" i="11" s="1"/>
  <c r="N62" i="11" s="1"/>
  <c r="DB62" i="11" s="1"/>
  <c r="CZ64" i="11"/>
  <c r="CZ66" i="11"/>
  <c r="CY68" i="11"/>
  <c r="CZ68" i="11"/>
  <c r="DA68" i="11" s="1"/>
  <c r="CY71" i="11"/>
  <c r="CZ71" i="11"/>
  <c r="CZ127" i="11"/>
  <c r="DA127" i="11"/>
  <c r="N127" i="11" s="1"/>
  <c r="DB127" i="11" s="1"/>
  <c r="CY129" i="11"/>
  <c r="CZ129" i="11"/>
  <c r="DA129" i="11" s="1"/>
  <c r="CZ131" i="11"/>
  <c r="CY133" i="11"/>
  <c r="CZ133" i="11"/>
  <c r="DA133" i="11" s="1"/>
  <c r="CY135" i="11"/>
  <c r="CZ135" i="11"/>
  <c r="DA135" i="11" s="1"/>
  <c r="N135" i="11" s="1"/>
  <c r="DB135" i="11" s="1"/>
  <c r="CY137" i="11"/>
  <c r="CZ137" i="11" s="1"/>
  <c r="CZ141" i="11"/>
  <c r="DA141" i="11" s="1"/>
  <c r="CY145" i="11"/>
  <c r="CZ145" i="11" s="1"/>
  <c r="DA145" i="11" s="1"/>
  <c r="N145" i="11" s="1"/>
  <c r="DB145" i="11" s="1"/>
  <c r="CY147" i="11"/>
  <c r="CZ147" i="11" s="1"/>
  <c r="DA147" i="11" s="1"/>
  <c r="N147" i="11" s="1"/>
  <c r="DB147" i="11" s="1"/>
  <c r="CY149" i="11"/>
  <c r="CZ149" i="11" s="1"/>
  <c r="DA149" i="11" s="1"/>
  <c r="N149" i="11" s="1"/>
  <c r="DB149" i="11" s="1"/>
  <c r="CY151" i="11"/>
  <c r="CZ151" i="11"/>
  <c r="DA151" i="11" s="1"/>
  <c r="N151" i="11" s="1"/>
  <c r="DB151" i="11" s="1"/>
  <c r="CZ153" i="11"/>
  <c r="CY155" i="11"/>
  <c r="CZ155" i="11"/>
  <c r="DA155" i="11" s="1"/>
  <c r="N155" i="11" s="1"/>
  <c r="DB155" i="11" s="1"/>
  <c r="CY157" i="11"/>
  <c r="CZ157" i="11" s="1"/>
  <c r="CY159" i="11"/>
  <c r="CZ159" i="11"/>
  <c r="DA159" i="11" s="1"/>
  <c r="N159" i="11" s="1"/>
  <c r="DB159" i="11" s="1"/>
  <c r="CY161" i="11"/>
  <c r="CZ161" i="11"/>
  <c r="DA161" i="11" s="1"/>
  <c r="CZ163" i="11"/>
  <c r="CY165" i="11"/>
  <c r="CZ165" i="11"/>
  <c r="DA165" i="11" s="1"/>
  <c r="CY169" i="11"/>
  <c r="CY173" i="11"/>
  <c r="CZ173" i="11" s="1"/>
  <c r="CY175" i="11"/>
  <c r="CZ175" i="11"/>
  <c r="CY177" i="11"/>
  <c r="CZ177" i="11"/>
  <c r="CY179" i="11"/>
  <c r="CZ179" i="11" s="1"/>
  <c r="DA179" i="11" s="1"/>
  <c r="N179" i="11" s="1"/>
  <c r="DB179" i="11" s="1"/>
  <c r="CY181" i="11"/>
  <c r="CY183" i="11"/>
  <c r="CZ183" i="11" s="1"/>
  <c r="DA183" i="11" s="1"/>
  <c r="N183" i="11" s="1"/>
  <c r="DB183" i="11" s="1"/>
  <c r="CY185" i="11"/>
  <c r="CZ185" i="11" s="1"/>
  <c r="DA185" i="11" s="1"/>
  <c r="N185" i="11" s="1"/>
  <c r="DB185" i="11" s="1"/>
  <c r="CY187" i="11"/>
  <c r="CZ187" i="11" s="1"/>
  <c r="DA187" i="11" s="1"/>
  <c r="N187" i="11" s="1"/>
  <c r="DB187" i="11" s="1"/>
  <c r="CZ17" i="11"/>
  <c r="DA17" i="11"/>
  <c r="N17" i="11"/>
  <c r="CY189" i="11"/>
  <c r="CZ191" i="11"/>
  <c r="DA191" i="11" s="1"/>
  <c r="CY193" i="11"/>
  <c r="CZ193" i="11" s="1"/>
  <c r="DA193" i="11" s="1"/>
  <c r="N193" i="11" s="1"/>
  <c r="DB193" i="11" s="1"/>
  <c r="CZ195" i="11"/>
  <c r="DA195" i="11" s="1"/>
  <c r="N195" i="11"/>
  <c r="DB195" i="11" s="1"/>
  <c r="CY197" i="11"/>
  <c r="CZ197" i="11" s="1"/>
  <c r="DA197" i="11" s="1"/>
  <c r="N197" i="11" s="1"/>
  <c r="DB197" i="11" s="1"/>
  <c r="CZ201" i="11"/>
  <c r="DA201" i="11" s="1"/>
  <c r="N201" i="11" s="1"/>
  <c r="DB201" i="11" s="1"/>
  <c r="CY203" i="11"/>
  <c r="CZ203" i="11" s="1"/>
  <c r="DA203" i="11" s="1"/>
  <c r="N203" i="11" s="1"/>
  <c r="DB203" i="11" s="1"/>
  <c r="CY205" i="11"/>
  <c r="CZ205" i="11"/>
  <c r="DA205" i="11" s="1"/>
  <c r="N205" i="11"/>
  <c r="CY207" i="11"/>
  <c r="CZ207" i="11" s="1"/>
  <c r="DA207" i="11" s="1"/>
  <c r="N207" i="11" s="1"/>
  <c r="DB207" i="11" s="1"/>
  <c r="CY209" i="11"/>
  <c r="CY213" i="11"/>
  <c r="CY215" i="11"/>
  <c r="CZ215" i="11" s="1"/>
  <c r="DA215" i="11" s="1"/>
  <c r="N215" i="11" s="1"/>
  <c r="DB215" i="11" s="1"/>
  <c r="CY217" i="11"/>
  <c r="CZ217" i="11" s="1"/>
  <c r="DA217" i="11" s="1"/>
  <c r="N217" i="11" s="1"/>
  <c r="DB217" i="11" s="1"/>
  <c r="CY219" i="11"/>
  <c r="CZ219" i="11" s="1"/>
  <c r="CY221" i="11"/>
  <c r="CY223" i="11"/>
  <c r="CZ223" i="11" s="1"/>
  <c r="DA223" i="11" s="1"/>
  <c r="CY225" i="11"/>
  <c r="CZ225" i="11" s="1"/>
  <c r="DA225" i="11"/>
  <c r="N225" i="11"/>
  <c r="CY227" i="11"/>
  <c r="CZ227" i="11"/>
  <c r="DA227" i="11" s="1"/>
  <c r="N227" i="11" s="1"/>
  <c r="DB227" i="11" s="1"/>
  <c r="CY229" i="11"/>
  <c r="CZ229" i="11" s="1"/>
  <c r="DA229" i="11"/>
  <c r="N229" i="11" s="1"/>
  <c r="DB229" i="11" s="1"/>
  <c r="CY231" i="11"/>
  <c r="CZ231" i="11"/>
  <c r="CY233" i="11"/>
  <c r="CZ233" i="11" s="1"/>
  <c r="DA233" i="11"/>
  <c r="N233" i="11" s="1"/>
  <c r="CY235" i="11"/>
  <c r="CZ235" i="11" s="1"/>
  <c r="DA235" i="11" s="1"/>
  <c r="N235" i="11" s="1"/>
  <c r="DB235" i="11" s="1"/>
  <c r="CY237" i="11"/>
  <c r="CZ237" i="11" s="1"/>
  <c r="DA237" i="11" s="1"/>
  <c r="N237" i="11" s="1"/>
  <c r="DB237" i="11" s="1"/>
  <c r="CY241" i="11"/>
  <c r="CZ241" i="11"/>
  <c r="DA241" i="11" s="1"/>
  <c r="N241" i="11" s="1"/>
  <c r="DB241" i="11" s="1"/>
  <c r="CY245" i="11"/>
  <c r="CZ245" i="11" s="1"/>
  <c r="DA245" i="11" s="1"/>
  <c r="N245" i="11" s="1"/>
  <c r="DB245" i="11" s="1"/>
  <c r="CZ247" i="11"/>
  <c r="CZ249" i="11"/>
  <c r="DA249" i="11" s="1"/>
  <c r="N249" i="11" s="1"/>
  <c r="DB249" i="11" s="1"/>
  <c r="CY251" i="11"/>
  <c r="CZ251" i="11" s="1"/>
  <c r="DA251" i="11" s="1"/>
  <c r="N251" i="11" s="1"/>
  <c r="DB251" i="11" s="1"/>
  <c r="CZ253" i="11"/>
  <c r="DA253" i="11" s="1"/>
  <c r="N253" i="11" s="1"/>
  <c r="DB253" i="11" s="1"/>
  <c r="CY255" i="11"/>
  <c r="CZ255" i="11"/>
  <c r="CY257" i="11"/>
  <c r="CZ257" i="11"/>
  <c r="DA257" i="11" s="1"/>
  <c r="N257" i="11"/>
  <c r="CZ259" i="11"/>
  <c r="DA259" i="11"/>
  <c r="N259" i="11" s="1"/>
  <c r="DB259" i="11" s="1"/>
  <c r="CY261" i="11"/>
  <c r="CZ261" i="11"/>
  <c r="DA261" i="11" s="1"/>
  <c r="N261" i="11" s="1"/>
  <c r="DB261" i="11" s="1"/>
  <c r="CZ263" i="11"/>
  <c r="CY265" i="11"/>
  <c r="CZ265" i="11" s="1"/>
  <c r="DA265" i="11" s="1"/>
  <c r="N265" i="11" s="1"/>
  <c r="DB265" i="11" s="1"/>
  <c r="CZ269" i="11"/>
  <c r="DA269" i="11" s="1"/>
  <c r="N269" i="11" s="1"/>
  <c r="DB269" i="11" s="1"/>
  <c r="CY273" i="11"/>
  <c r="CZ273" i="11"/>
  <c r="DA273" i="11" s="1"/>
  <c r="N273" i="11"/>
  <c r="CY275" i="11"/>
  <c r="CZ275" i="11" s="1"/>
  <c r="DA275" i="11" s="1"/>
  <c r="N275" i="11" s="1"/>
  <c r="DB275" i="11" s="1"/>
  <c r="CY277" i="11"/>
  <c r="CZ277" i="11" s="1"/>
  <c r="DA277" i="11"/>
  <c r="N277" i="11" s="1"/>
  <c r="DB277" i="11" s="1"/>
  <c r="CY279" i="11"/>
  <c r="CZ279" i="11"/>
  <c r="CY281" i="11"/>
  <c r="CZ281" i="11" s="1"/>
  <c r="DA281" i="11"/>
  <c r="N281" i="11" s="1"/>
  <c r="CY283" i="11"/>
  <c r="CZ283" i="11" s="1"/>
  <c r="DA283" i="11" s="1"/>
  <c r="N283" i="11" s="1"/>
  <c r="DB283" i="11" s="1"/>
  <c r="CY285" i="11"/>
  <c r="CZ285" i="11" s="1"/>
  <c r="DA285" i="11" s="1"/>
  <c r="N285" i="11" s="1"/>
  <c r="DB285" i="11" s="1"/>
  <c r="CY287" i="11"/>
  <c r="CZ287" i="11" s="1"/>
  <c r="DA287" i="11" s="1"/>
  <c r="N287" i="11" s="1"/>
  <c r="DB287" i="11" s="1"/>
  <c r="CY289" i="11"/>
  <c r="CZ289" i="11"/>
  <c r="DA289" i="11"/>
  <c r="N289" i="11" s="1"/>
  <c r="DB289" i="11" s="1"/>
  <c r="CY293" i="11"/>
  <c r="CZ293" i="11"/>
  <c r="DA293" i="11" s="1"/>
  <c r="N293" i="11" s="1"/>
  <c r="DB293" i="11" s="1"/>
  <c r="CY297" i="11"/>
  <c r="CZ297" i="11" s="1"/>
  <c r="DA297" i="11"/>
  <c r="N297" i="11" s="1"/>
  <c r="DB297" i="11" s="1"/>
  <c r="CY301" i="11"/>
  <c r="CZ301" i="11" s="1"/>
  <c r="DA301" i="11"/>
  <c r="N301" i="11" s="1"/>
  <c r="CY305" i="11"/>
  <c r="CY309" i="11"/>
  <c r="CZ309" i="11"/>
  <c r="DA309" i="11" s="1"/>
  <c r="N309" i="11" s="1"/>
  <c r="DB309" i="11" s="1"/>
  <c r="CZ311" i="11"/>
  <c r="DA311" i="11" s="1"/>
  <c r="CY313" i="11"/>
  <c r="CZ315" i="11"/>
  <c r="CY321" i="11"/>
  <c r="CZ321" i="11"/>
  <c r="DA321" i="11" s="1"/>
  <c r="N321" i="11" s="1"/>
  <c r="DB321" i="11" s="1"/>
  <c r="CY327" i="11"/>
  <c r="CZ327" i="11" s="1"/>
  <c r="DA327" i="11" s="1"/>
  <c r="N327" i="11" s="1"/>
  <c r="DB327" i="11" s="1"/>
  <c r="CY329" i="11"/>
  <c r="CZ329" i="11" s="1"/>
  <c r="DA329" i="11" s="1"/>
  <c r="N329" i="11" s="1"/>
  <c r="DB329" i="11" s="1"/>
  <c r="CY333" i="11"/>
  <c r="CZ333" i="11"/>
  <c r="DA333" i="11"/>
  <c r="N333" i="11" s="1"/>
  <c r="DB333" i="11" s="1"/>
  <c r="CZ335" i="11"/>
  <c r="CY341" i="11"/>
  <c r="CZ341" i="11"/>
  <c r="DA341" i="11" s="1"/>
  <c r="N341" i="11" s="1"/>
  <c r="DB341" i="11" s="1"/>
  <c r="CY343" i="11"/>
  <c r="CZ343" i="11" s="1"/>
  <c r="DA343" i="11" s="1"/>
  <c r="N343" i="11" s="1"/>
  <c r="DB343" i="11" s="1"/>
  <c r="CY345" i="11"/>
  <c r="CZ345" i="11" s="1"/>
  <c r="DA345" i="11"/>
  <c r="N345" i="11"/>
  <c r="CY347" i="11"/>
  <c r="CZ347" i="11"/>
  <c r="DA347" i="11" s="1"/>
  <c r="N347" i="11" s="1"/>
  <c r="DB347" i="11" s="1"/>
  <c r="CY349" i="11"/>
  <c r="CZ349" i="11" s="1"/>
  <c r="DA349" i="11"/>
  <c r="N349" i="11" s="1"/>
  <c r="CY353" i="11"/>
  <c r="CZ353" i="11"/>
  <c r="DA353" i="11" s="1"/>
  <c r="N353" i="11" s="1"/>
  <c r="DB353" i="11" s="1"/>
  <c r="CY355" i="11"/>
  <c r="CZ355" i="11" s="1"/>
  <c r="DA355" i="11" s="1"/>
  <c r="N355" i="11" s="1"/>
  <c r="DB355" i="11" s="1"/>
  <c r="CY357" i="11"/>
  <c r="CZ357" i="11" s="1"/>
  <c r="DA357" i="11" s="1"/>
  <c r="N357" i="11" s="1"/>
  <c r="DB357" i="11" s="1"/>
  <c r="CY361" i="11"/>
  <c r="CZ361" i="11"/>
  <c r="DA361" i="11" s="1"/>
  <c r="N361" i="11" s="1"/>
  <c r="DB361" i="11" s="1"/>
  <c r="CY363" i="11"/>
  <c r="CZ363" i="11" s="1"/>
  <c r="DA363" i="11" s="1"/>
  <c r="N363" i="11" s="1"/>
  <c r="DB363" i="11" s="1"/>
  <c r="CY365" i="11"/>
  <c r="CZ365" i="11" s="1"/>
  <c r="DA365" i="11" s="1"/>
  <c r="N365" i="11" s="1"/>
  <c r="DB365" i="11" s="1"/>
  <c r="CZ367" i="11"/>
  <c r="CZ369" i="11"/>
  <c r="DA369" i="11" s="1"/>
  <c r="N369" i="11" s="1"/>
  <c r="DB369" i="11" s="1"/>
  <c r="CY373" i="11"/>
  <c r="CZ373" i="11"/>
  <c r="DA373" i="11"/>
  <c r="N373" i="11" s="1"/>
  <c r="DB373" i="11" s="1"/>
  <c r="CY377" i="11"/>
  <c r="CZ377" i="11" s="1"/>
  <c r="DA377" i="11" s="1"/>
  <c r="N377" i="11" s="1"/>
  <c r="DB377" i="11" s="1"/>
  <c r="CY381" i="11"/>
  <c r="CZ381" i="11" s="1"/>
  <c r="DA381" i="11" s="1"/>
  <c r="N381" i="11" s="1"/>
  <c r="DB381" i="11" s="1"/>
  <c r="CY385" i="11"/>
  <c r="CZ385" i="11"/>
  <c r="DA385" i="11" s="1"/>
  <c r="N385" i="11" s="1"/>
  <c r="DB385" i="11" s="1"/>
  <c r="CY387" i="11"/>
  <c r="CZ387" i="11" s="1"/>
  <c r="DA387" i="11"/>
  <c r="N387" i="11" s="1"/>
  <c r="DB387" i="11" s="1"/>
  <c r="CY389" i="11"/>
  <c r="CZ389" i="11" s="1"/>
  <c r="DA389" i="11" s="1"/>
  <c r="N389" i="11" s="1"/>
  <c r="DB389" i="11" s="1"/>
  <c r="CY393" i="11"/>
  <c r="CZ393" i="11"/>
  <c r="DA393" i="11" s="1"/>
  <c r="N393" i="11" s="1"/>
  <c r="DB393" i="11" s="1"/>
  <c r="CZ13" i="11"/>
  <c r="DA13" i="11" s="1"/>
  <c r="N13" i="11"/>
  <c r="DB13" i="11"/>
  <c r="CY15" i="11"/>
  <c r="CZ15" i="11"/>
  <c r="DA15" i="11" s="1"/>
  <c r="N15" i="11" s="1"/>
  <c r="DB15" i="11" s="1"/>
  <c r="CY19" i="11"/>
  <c r="CZ19" i="11" s="1"/>
  <c r="DA19" i="11"/>
  <c r="N19" i="11" s="1"/>
  <c r="DB19" i="11" s="1"/>
  <c r="CY10" i="11"/>
  <c r="CZ10" i="11"/>
  <c r="DA10" i="11" s="1"/>
  <c r="N10" i="11" s="1"/>
  <c r="DB10" i="11" s="1"/>
  <c r="CY14" i="11"/>
  <c r="CZ14" i="11" s="1"/>
  <c r="DA14" i="11" s="1"/>
  <c r="N14" i="11" s="1"/>
  <c r="DB14" i="11" s="1"/>
  <c r="CY16" i="11"/>
  <c r="CZ16" i="11" s="1"/>
  <c r="DA16" i="11" s="1"/>
  <c r="N16" i="11" s="1"/>
  <c r="DB16" i="11" s="1"/>
  <c r="CY11" i="11"/>
  <c r="CZ11" i="11"/>
  <c r="DA11" i="11"/>
  <c r="N11" i="11" s="1"/>
  <c r="DB11" i="11" s="1"/>
  <c r="CY43" i="11"/>
  <c r="CZ43" i="11" s="1"/>
  <c r="DA43" i="11"/>
  <c r="N43" i="11"/>
  <c r="CY12" i="11"/>
  <c r="CZ12" i="11"/>
  <c r="DA12" i="11" s="1"/>
  <c r="N12" i="11" s="1"/>
  <c r="DB12" i="11" s="1"/>
  <c r="DB72" i="11"/>
  <c r="DB156" i="11"/>
  <c r="DB370" i="11"/>
  <c r="DB33" i="11"/>
  <c r="DB61" i="11"/>
  <c r="DB103" i="11"/>
  <c r="CY8" i="11"/>
  <c r="CZ8" i="11" s="1"/>
  <c r="DA8" i="11" s="1"/>
  <c r="N8" i="11" s="1"/>
  <c r="DB8" i="11" s="1"/>
  <c r="L352" i="11"/>
  <c r="L356" i="11"/>
  <c r="L362" i="11"/>
  <c r="L366" i="11"/>
  <c r="L368" i="11"/>
  <c r="L370" i="11"/>
  <c r="L376" i="11"/>
  <c r="L382" i="11"/>
  <c r="L384" i="11"/>
  <c r="L386" i="11"/>
  <c r="CI386" i="11" s="1"/>
  <c r="L394" i="11"/>
  <c r="L398" i="11"/>
  <c r="CI398" i="11" s="1"/>
  <c r="CJ398" i="11" s="1"/>
  <c r="DH398" i="11" s="1"/>
  <c r="L400" i="11"/>
  <c r="L353" i="11"/>
  <c r="L355" i="11"/>
  <c r="L357" i="11"/>
  <c r="CH357" i="11" s="1"/>
  <c r="L361" i="11"/>
  <c r="CH361" i="11" s="1"/>
  <c r="L365" i="11"/>
  <c r="L369" i="11"/>
  <c r="L371" i="11"/>
  <c r="CI371" i="11" s="1"/>
  <c r="L373" i="11"/>
  <c r="L377" i="11"/>
  <c r="L381" i="11"/>
  <c r="CI381" i="11" s="1"/>
  <c r="L385" i="11"/>
  <c r="L387" i="11"/>
  <c r="L389" i="11"/>
  <c r="CI389" i="11" s="1"/>
  <c r="CJ389" i="11" s="1"/>
  <c r="L393" i="11"/>
  <c r="L397" i="11"/>
  <c r="L10" i="11"/>
  <c r="CI10" i="11"/>
  <c r="CJ10" i="11" s="1"/>
  <c r="DA367" i="11"/>
  <c r="N367" i="11" s="1"/>
  <c r="DB367" i="11"/>
  <c r="DA335" i="11"/>
  <c r="N335" i="11" s="1"/>
  <c r="DB335" i="11" s="1"/>
  <c r="DA255" i="11"/>
  <c r="N255" i="11" s="1"/>
  <c r="DB255" i="11" s="1"/>
  <c r="N223" i="11"/>
  <c r="DB223" i="11" s="1"/>
  <c r="N191" i="11"/>
  <c r="DB191" i="11" s="1"/>
  <c r="DA121" i="11"/>
  <c r="N121" i="11"/>
  <c r="DB121" i="11"/>
  <c r="DA115" i="11"/>
  <c r="N115" i="11"/>
  <c r="DB115" i="11" s="1"/>
  <c r="N165" i="11"/>
  <c r="DB165" i="11"/>
  <c r="N133" i="11"/>
  <c r="DB133" i="11" s="1"/>
  <c r="DA54" i="11"/>
  <c r="N54" i="11" s="1"/>
  <c r="DB54" i="11" s="1"/>
  <c r="DA125" i="11"/>
  <c r="N125" i="11" s="1"/>
  <c r="DB125" i="11" s="1"/>
  <c r="DA97" i="11"/>
  <c r="N97" i="11" s="1"/>
  <c r="DB97" i="11" s="1"/>
  <c r="DA354" i="11"/>
  <c r="N354" i="11" s="1"/>
  <c r="DB354" i="11"/>
  <c r="N338" i="11"/>
  <c r="DB338" i="11"/>
  <c r="DA322" i="11"/>
  <c r="N322" i="11"/>
  <c r="DB322" i="11"/>
  <c r="N306" i="11"/>
  <c r="DB306" i="11" s="1"/>
  <c r="DA274" i="11"/>
  <c r="N274" i="11" s="1"/>
  <c r="DB274" i="11" s="1"/>
  <c r="DA258" i="11"/>
  <c r="N258" i="11" s="1"/>
  <c r="DB258" i="11"/>
  <c r="DA242" i="11"/>
  <c r="N242" i="11"/>
  <c r="DB242" i="11"/>
  <c r="N210" i="11"/>
  <c r="DB210" i="11"/>
  <c r="DA194" i="11"/>
  <c r="N194" i="11" s="1"/>
  <c r="DB194" i="11" s="1"/>
  <c r="N178" i="11"/>
  <c r="DB178" i="11" s="1"/>
  <c r="DA162" i="11"/>
  <c r="N162" i="11"/>
  <c r="DB162" i="11" s="1"/>
  <c r="DA146" i="11"/>
  <c r="N146" i="11"/>
  <c r="DB146" i="11" s="1"/>
  <c r="DA130" i="11"/>
  <c r="N130" i="11" s="1"/>
  <c r="DB130" i="11" s="1"/>
  <c r="DA114" i="11"/>
  <c r="N114" i="11" s="1"/>
  <c r="DB114" i="11" s="1"/>
  <c r="DA98" i="11"/>
  <c r="N98" i="11" s="1"/>
  <c r="DB98" i="11"/>
  <c r="N82" i="11"/>
  <c r="DB82" i="11" s="1"/>
  <c r="DA315" i="11"/>
  <c r="N315" i="11" s="1"/>
  <c r="DB315" i="11" s="1"/>
  <c r="DA219" i="11"/>
  <c r="N219" i="11" s="1"/>
  <c r="DB219" i="11" s="1"/>
  <c r="DA163" i="11"/>
  <c r="N163" i="11" s="1"/>
  <c r="DB163" i="11" s="1"/>
  <c r="DA131" i="11"/>
  <c r="N131" i="11"/>
  <c r="DB131" i="11" s="1"/>
  <c r="DA71" i="11"/>
  <c r="N71" i="11" s="1"/>
  <c r="DB71" i="11"/>
  <c r="N68" i="11"/>
  <c r="DB68" i="11"/>
  <c r="DA52" i="11"/>
  <c r="N52" i="11"/>
  <c r="DB52" i="11"/>
  <c r="DA79" i="11"/>
  <c r="N79" i="11" s="1"/>
  <c r="DB79" i="11"/>
  <c r="DA57" i="11"/>
  <c r="N57" i="11" s="1"/>
  <c r="DB57" i="11" s="1"/>
  <c r="DA39" i="11"/>
  <c r="N39" i="11" s="1"/>
  <c r="DB39" i="11"/>
  <c r="DA320" i="11"/>
  <c r="N320" i="11" s="1"/>
  <c r="DB320" i="11" s="1"/>
  <c r="DA288" i="11"/>
  <c r="N288" i="11" s="1"/>
  <c r="DB288" i="11" s="1"/>
  <c r="DA256" i="11"/>
  <c r="N256" i="11" s="1"/>
  <c r="DB256" i="11"/>
  <c r="N224" i="11"/>
  <c r="DB224" i="11" s="1"/>
  <c r="DA192" i="11"/>
  <c r="N192" i="11"/>
  <c r="DB192" i="11" s="1"/>
  <c r="DA112" i="11"/>
  <c r="N112" i="11" s="1"/>
  <c r="DB112" i="11" s="1"/>
  <c r="DA96" i="11"/>
  <c r="N96" i="11" s="1"/>
  <c r="DB96" i="11" s="1"/>
  <c r="DA80" i="11"/>
  <c r="N80" i="11" s="1"/>
  <c r="DB80" i="11" s="1"/>
  <c r="DA177" i="11"/>
  <c r="N177" i="11" s="1"/>
  <c r="DB177" i="11" s="1"/>
  <c r="N161" i="11"/>
  <c r="DB161" i="11"/>
  <c r="N129" i="11"/>
  <c r="DB129" i="11" s="1"/>
  <c r="DA66" i="11"/>
  <c r="N66" i="11" s="1"/>
  <c r="DB66" i="11" s="1"/>
  <c r="DA21" i="11"/>
  <c r="N21" i="11" s="1"/>
  <c r="DB21" i="11"/>
  <c r="N77" i="11"/>
  <c r="DB77" i="11" s="1"/>
  <c r="DA350" i="11"/>
  <c r="N350" i="11"/>
  <c r="DB350" i="11" s="1"/>
  <c r="DA334" i="11"/>
  <c r="N334" i="11" s="1"/>
  <c r="DB334" i="11" s="1"/>
  <c r="DA302" i="11"/>
  <c r="N302" i="11" s="1"/>
  <c r="DB302" i="11" s="1"/>
  <c r="DA286" i="11"/>
  <c r="N286" i="11" s="1"/>
  <c r="DB286" i="11"/>
  <c r="N270" i="11"/>
  <c r="DB270" i="11"/>
  <c r="DA254" i="11"/>
  <c r="N254" i="11" s="1"/>
  <c r="DB254" i="11" s="1"/>
  <c r="N238" i="11"/>
  <c r="DB238" i="11" s="1"/>
  <c r="DA222" i="11"/>
  <c r="N222" i="11"/>
  <c r="DB222" i="11" s="1"/>
  <c r="DA190" i="11"/>
  <c r="N190" i="11" s="1"/>
  <c r="DB190" i="11" s="1"/>
  <c r="DA158" i="11"/>
  <c r="N158" i="11" s="1"/>
  <c r="DB158" i="11"/>
  <c r="N142" i="11"/>
  <c r="DB142" i="11" s="1"/>
  <c r="DA126" i="11"/>
  <c r="N126" i="11"/>
  <c r="DB126" i="11" s="1"/>
  <c r="DA94" i="11"/>
  <c r="N94" i="11"/>
  <c r="DB94" i="11"/>
  <c r="DA78" i="11"/>
  <c r="N78" i="11" s="1"/>
  <c r="DB78" i="11" s="1"/>
  <c r="N311" i="11"/>
  <c r="DB311" i="11" s="1"/>
  <c r="DA279" i="11"/>
  <c r="N279" i="11" s="1"/>
  <c r="DB279" i="11" s="1"/>
  <c r="DA263" i="11"/>
  <c r="N263" i="11" s="1"/>
  <c r="DB263" i="11"/>
  <c r="DA247" i="11"/>
  <c r="N247" i="11" s="1"/>
  <c r="DB247" i="11" s="1"/>
  <c r="DA231" i="11"/>
  <c r="N231" i="11" s="1"/>
  <c r="DB231" i="11" s="1"/>
  <c r="DA175" i="11"/>
  <c r="N175" i="11" s="1"/>
  <c r="DB175" i="11" s="1"/>
  <c r="DA64" i="11"/>
  <c r="N64" i="11" s="1"/>
  <c r="DB64" i="11" s="1"/>
  <c r="DA32" i="11"/>
  <c r="N32" i="11" s="1"/>
  <c r="DB32" i="11" s="1"/>
  <c r="DA173" i="11"/>
  <c r="N173" i="11" s="1"/>
  <c r="DB173" i="11" s="1"/>
  <c r="DA157" i="11"/>
  <c r="N157" i="11" s="1"/>
  <c r="DB157" i="11" s="1"/>
  <c r="N141" i="11"/>
  <c r="DB141" i="11" s="1"/>
  <c r="DA105" i="11"/>
  <c r="N105" i="11"/>
  <c r="DB105" i="11" s="1"/>
  <c r="DA89" i="11"/>
  <c r="N89" i="11" s="1"/>
  <c r="DB89" i="11" s="1"/>
  <c r="DA73" i="11"/>
  <c r="N73" i="11" s="1"/>
  <c r="DB73" i="11" s="1"/>
  <c r="DA362" i="11"/>
  <c r="N362" i="11"/>
  <c r="DB362" i="11" s="1"/>
  <c r="DA346" i="11"/>
  <c r="N346" i="11" s="1"/>
  <c r="DB346" i="11" s="1"/>
  <c r="DA298" i="11"/>
  <c r="N298" i="11" s="1"/>
  <c r="DB298" i="11" s="1"/>
  <c r="DA266" i="11"/>
  <c r="N266" i="11"/>
  <c r="DB266" i="11" s="1"/>
  <c r="DA250" i="11"/>
  <c r="N250" i="11" s="1"/>
  <c r="DB250" i="11" s="1"/>
  <c r="DA234" i="11"/>
  <c r="N234" i="11"/>
  <c r="DB234" i="11" s="1"/>
  <c r="DA218" i="11"/>
  <c r="N218" i="11"/>
  <c r="DB218" i="11" s="1"/>
  <c r="N202" i="11"/>
  <c r="DB202" i="11" s="1"/>
  <c r="DA186" i="11"/>
  <c r="N186" i="11"/>
  <c r="DB186" i="11" s="1"/>
  <c r="DA170" i="11"/>
  <c r="N170" i="11"/>
  <c r="DB170" i="11" s="1"/>
  <c r="DA154" i="11"/>
  <c r="N154" i="11"/>
  <c r="DB154" i="11" s="1"/>
  <c r="DA138" i="11"/>
  <c r="N138" i="11"/>
  <c r="DB138" i="11" s="1"/>
  <c r="DA122" i="11"/>
  <c r="N122" i="11" s="1"/>
  <c r="DB122" i="11"/>
  <c r="DA90" i="11"/>
  <c r="N90" i="11"/>
  <c r="DB90" i="11" s="1"/>
  <c r="N74" i="11"/>
  <c r="DB74" i="11"/>
  <c r="DA153" i="11"/>
  <c r="N153" i="11" s="1"/>
  <c r="DB153" i="11" s="1"/>
  <c r="DA137" i="11"/>
  <c r="N137" i="11"/>
  <c r="DB137" i="11" s="1"/>
  <c r="DA42" i="11"/>
  <c r="N42" i="11" s="1"/>
  <c r="DB42" i="11" s="1"/>
  <c r="DA123" i="11"/>
  <c r="N123" i="11"/>
  <c r="DB123" i="11" s="1"/>
  <c r="N117" i="11"/>
  <c r="DB117" i="11"/>
  <c r="DA85" i="11"/>
  <c r="N85" i="11"/>
  <c r="DB85" i="11" s="1"/>
  <c r="DA310" i="11"/>
  <c r="N310" i="11"/>
  <c r="DB310" i="11"/>
  <c r="N278" i="11"/>
  <c r="DB278" i="11"/>
  <c r="DA246" i="11"/>
  <c r="N246" i="11" s="1"/>
  <c r="DB246" i="11" s="1"/>
  <c r="DA230" i="11"/>
  <c r="N230" i="11" s="1"/>
  <c r="DB230" i="11" s="1"/>
  <c r="DA214" i="11"/>
  <c r="N214" i="11"/>
  <c r="DB214" i="11"/>
  <c r="DA198" i="11"/>
  <c r="N198" i="11" s="1"/>
  <c r="DB198" i="11" s="1"/>
  <c r="DA182" i="11"/>
  <c r="N182" i="11" s="1"/>
  <c r="DB182" i="11" s="1"/>
  <c r="DA166" i="11"/>
  <c r="N166" i="11"/>
  <c r="DB166" i="11"/>
  <c r="N150" i="11"/>
  <c r="DB150" i="11" s="1"/>
  <c r="DA134" i="11"/>
  <c r="N134" i="11" s="1"/>
  <c r="DB134" i="11" s="1"/>
  <c r="DA102" i="11"/>
  <c r="N102" i="11"/>
  <c r="DB102" i="11" s="1"/>
  <c r="DA86" i="11"/>
  <c r="N86" i="11" s="1"/>
  <c r="DB86" i="11" s="1"/>
  <c r="CH10" i="11"/>
  <c r="DB349" i="11"/>
  <c r="DB345" i="11"/>
  <c r="DB301" i="11"/>
  <c r="DB281" i="11"/>
  <c r="DB273" i="11"/>
  <c r="DB257" i="11"/>
  <c r="DB233" i="11"/>
  <c r="DB225" i="11"/>
  <c r="DB205" i="11"/>
  <c r="DB43" i="11"/>
  <c r="CH397" i="11"/>
  <c r="CI397" i="11"/>
  <c r="CJ397" i="11" s="1"/>
  <c r="CH389" i="11"/>
  <c r="CH377" i="11"/>
  <c r="CI377" i="11"/>
  <c r="CJ377" i="11" s="1"/>
  <c r="DH377" i="11" s="1"/>
  <c r="CH373" i="11"/>
  <c r="CI373" i="11"/>
  <c r="CJ373" i="11" s="1"/>
  <c r="CI361" i="11"/>
  <c r="CJ361" i="11" s="1"/>
  <c r="CH353" i="11"/>
  <c r="CI353" i="11"/>
  <c r="CJ353" i="11" s="1"/>
  <c r="CH345" i="11"/>
  <c r="CI345" i="11"/>
  <c r="CJ345" i="11" s="1"/>
  <c r="CH337" i="11"/>
  <c r="CI337" i="11"/>
  <c r="CJ337" i="11" s="1"/>
  <c r="CH329" i="11"/>
  <c r="CI329" i="11"/>
  <c r="CJ329" i="11" s="1"/>
  <c r="CH321" i="11"/>
  <c r="CJ321" i="11"/>
  <c r="CH309" i="11"/>
  <c r="CI309" i="11"/>
  <c r="CJ309" i="11" s="1"/>
  <c r="DH309" i="11" s="1"/>
  <c r="CH281" i="11"/>
  <c r="CI281" i="11"/>
  <c r="CJ281" i="11" s="1"/>
  <c r="CH273" i="11"/>
  <c r="CI273" i="11"/>
  <c r="CJ273" i="11" s="1"/>
  <c r="CH265" i="11"/>
  <c r="CI265" i="11"/>
  <c r="CJ265" i="11"/>
  <c r="CH257" i="11"/>
  <c r="CJ257" i="11"/>
  <c r="CH249" i="11"/>
  <c r="CI249" i="11"/>
  <c r="CJ249" i="11"/>
  <c r="CH245" i="11"/>
  <c r="CI245" i="11"/>
  <c r="CJ245" i="11" s="1"/>
  <c r="CH233" i="11"/>
  <c r="CI233" i="11"/>
  <c r="CJ233" i="11"/>
  <c r="CH225" i="11"/>
  <c r="CI225" i="11"/>
  <c r="CJ225" i="11"/>
  <c r="CH221" i="11"/>
  <c r="CI221" i="11"/>
  <c r="CJ221" i="11"/>
  <c r="CH217" i="11"/>
  <c r="CJ217" i="11"/>
  <c r="CH213" i="11"/>
  <c r="CI213" i="11"/>
  <c r="CJ213" i="11"/>
  <c r="CH209" i="11"/>
  <c r="CI209" i="11"/>
  <c r="CJ209" i="11"/>
  <c r="CH201" i="11"/>
  <c r="CI201" i="11"/>
  <c r="CJ201" i="11"/>
  <c r="CH193" i="11"/>
  <c r="CI193" i="11"/>
  <c r="CJ193" i="11"/>
  <c r="CH189" i="11"/>
  <c r="CI189" i="11"/>
  <c r="CJ189" i="11"/>
  <c r="CH185" i="11"/>
  <c r="CJ185" i="11"/>
  <c r="CH181" i="11"/>
  <c r="CI181" i="11"/>
  <c r="CJ181" i="11"/>
  <c r="CH177" i="11"/>
  <c r="CI177" i="11"/>
  <c r="CJ177" i="11"/>
  <c r="CH169" i="11"/>
  <c r="CI169" i="11"/>
  <c r="CJ169" i="11"/>
  <c r="CH161" i="11"/>
  <c r="CI161" i="11"/>
  <c r="CJ161" i="11" s="1"/>
  <c r="CH157" i="11"/>
  <c r="CI157" i="11"/>
  <c r="CJ157" i="11"/>
  <c r="CH153" i="11"/>
  <c r="CJ153" i="11"/>
  <c r="CH149" i="11"/>
  <c r="CI149" i="11"/>
  <c r="CJ149" i="11" s="1"/>
  <c r="DH149" i="11" s="1"/>
  <c r="CH145" i="11"/>
  <c r="CI145" i="11"/>
  <c r="CJ145" i="11"/>
  <c r="CH137" i="11"/>
  <c r="CI137" i="11"/>
  <c r="CJ137" i="11" s="1"/>
  <c r="CH129" i="11"/>
  <c r="CI129" i="11"/>
  <c r="CJ129" i="11"/>
  <c r="CH125" i="11"/>
  <c r="CI125" i="11"/>
  <c r="CJ125" i="11" s="1"/>
  <c r="CH121" i="11"/>
  <c r="CJ121" i="11"/>
  <c r="CH113" i="11"/>
  <c r="CI113" i="11"/>
  <c r="CJ113" i="11" s="1"/>
  <c r="CH105" i="11"/>
  <c r="CI105" i="11"/>
  <c r="CJ105" i="11"/>
  <c r="CH101" i="11"/>
  <c r="CI101" i="11"/>
  <c r="CJ101" i="11" s="1"/>
  <c r="CH97" i="11"/>
  <c r="CI97" i="11"/>
  <c r="CJ97" i="11" s="1"/>
  <c r="CH93" i="11"/>
  <c r="CI93" i="11"/>
  <c r="CJ93" i="11"/>
  <c r="CH89" i="11"/>
  <c r="CJ89" i="11"/>
  <c r="CH81" i="11"/>
  <c r="CI81" i="11"/>
  <c r="CJ81" i="11"/>
  <c r="CH73" i="11"/>
  <c r="CI73" i="11"/>
  <c r="CJ73" i="11" s="1"/>
  <c r="CH398" i="11"/>
  <c r="CH394" i="11"/>
  <c r="CI394" i="11"/>
  <c r="CJ394" i="11" s="1"/>
  <c r="CH390" i="11"/>
  <c r="CI390" i="11"/>
  <c r="CJ390" i="11" s="1"/>
  <c r="CH386" i="11"/>
  <c r="CJ386" i="11"/>
  <c r="CH382" i="11"/>
  <c r="CI382" i="11"/>
  <c r="CJ382" i="11" s="1"/>
  <c r="DH382" i="11" s="1"/>
  <c r="CH378" i="11"/>
  <c r="CI378" i="11"/>
  <c r="CJ378" i="11" s="1"/>
  <c r="CI374" i="11"/>
  <c r="CJ374" i="11" s="1"/>
  <c r="CH370" i="11"/>
  <c r="CI370" i="11"/>
  <c r="CJ370" i="11" s="1"/>
  <c r="CH366" i="11"/>
  <c r="CI366" i="11"/>
  <c r="CJ366" i="11" s="1"/>
  <c r="CH362" i="11"/>
  <c r="CI362" i="11"/>
  <c r="CJ362" i="11" s="1"/>
  <c r="CH358" i="11"/>
  <c r="CI358" i="11"/>
  <c r="CJ358" i="11" s="1"/>
  <c r="CH354" i="11"/>
  <c r="CJ354" i="11"/>
  <c r="CH350" i="11"/>
  <c r="CI350" i="11"/>
  <c r="CJ350" i="11" s="1"/>
  <c r="DH350" i="11" s="1"/>
  <c r="CH346" i="11"/>
  <c r="CI346" i="11"/>
  <c r="CJ346" i="11" s="1"/>
  <c r="CI342" i="11"/>
  <c r="CJ342" i="11"/>
  <c r="CH338" i="11"/>
  <c r="CI338" i="11"/>
  <c r="CJ338" i="11" s="1"/>
  <c r="CH334" i="11"/>
  <c r="CI334" i="11"/>
  <c r="CJ334" i="11" s="1"/>
  <c r="CH330" i="11"/>
  <c r="CI330" i="11"/>
  <c r="CJ330" i="11"/>
  <c r="CH326" i="11"/>
  <c r="CI326" i="11"/>
  <c r="CJ326" i="11" s="1"/>
  <c r="CH322" i="11"/>
  <c r="CJ322" i="11"/>
  <c r="CH318" i="11"/>
  <c r="CI318" i="11"/>
  <c r="CJ318" i="11"/>
  <c r="CH314" i="11"/>
  <c r="CI314" i="11"/>
  <c r="CJ314" i="11" s="1"/>
  <c r="CI310" i="11"/>
  <c r="CJ310" i="11"/>
  <c r="CH306" i="11"/>
  <c r="CI306" i="11"/>
  <c r="CJ306" i="11"/>
  <c r="CH302" i="11"/>
  <c r="CI302" i="11"/>
  <c r="CJ302" i="11" s="1"/>
  <c r="CH298" i="11"/>
  <c r="CI298" i="11"/>
  <c r="CJ298" i="11"/>
  <c r="CH294" i="11"/>
  <c r="CI294" i="11"/>
  <c r="CJ294" i="11"/>
  <c r="CH290" i="11"/>
  <c r="CJ290" i="11"/>
  <c r="CH286" i="11"/>
  <c r="CI286" i="11"/>
  <c r="CJ286" i="11"/>
  <c r="CH282" i="11"/>
  <c r="CI282" i="11"/>
  <c r="CJ282" i="11"/>
  <c r="CI278" i="11"/>
  <c r="CJ278" i="11"/>
  <c r="CH274" i="11"/>
  <c r="CI274" i="11"/>
  <c r="CJ274" i="11"/>
  <c r="CH270" i="11"/>
  <c r="CI270" i="11"/>
  <c r="CJ270" i="11" s="1"/>
  <c r="CH266" i="11"/>
  <c r="CI266" i="11"/>
  <c r="CJ266" i="11"/>
  <c r="CH262" i="11"/>
  <c r="CI262" i="11"/>
  <c r="CJ262" i="11"/>
  <c r="CH258" i="11"/>
  <c r="CJ258" i="11"/>
  <c r="CH254" i="11"/>
  <c r="CI254" i="11"/>
  <c r="CJ254" i="11"/>
  <c r="CH250" i="11"/>
  <c r="CI250" i="11"/>
  <c r="CJ250" i="11"/>
  <c r="CI246" i="11"/>
  <c r="CJ246" i="11" s="1"/>
  <c r="CH242" i="11"/>
  <c r="CI242" i="11"/>
  <c r="CJ242" i="11"/>
  <c r="CH238" i="11"/>
  <c r="CI238" i="11"/>
  <c r="CJ238" i="11" s="1"/>
  <c r="CH234" i="11"/>
  <c r="CI234" i="11"/>
  <c r="CJ234" i="11" s="1"/>
  <c r="CH230" i="11"/>
  <c r="CI230" i="11"/>
  <c r="CJ230" i="11"/>
  <c r="CH226" i="11"/>
  <c r="CJ226" i="11"/>
  <c r="CH222" i="11"/>
  <c r="CI222" i="11"/>
  <c r="CJ222" i="11" s="1"/>
  <c r="DH222" i="11" s="1"/>
  <c r="CH218" i="11"/>
  <c r="CI218" i="11"/>
  <c r="CJ218" i="11"/>
  <c r="CI214" i="11"/>
  <c r="CJ214" i="11"/>
  <c r="CH210" i="11"/>
  <c r="CI210" i="11"/>
  <c r="CJ210" i="11" s="1"/>
  <c r="CH206" i="11"/>
  <c r="CI206" i="11"/>
  <c r="CJ206" i="11" s="1"/>
  <c r="CH202" i="11"/>
  <c r="CI202" i="11"/>
  <c r="CJ202" i="11"/>
  <c r="CH198" i="11"/>
  <c r="CI198" i="11"/>
  <c r="CJ198" i="11" s="1"/>
  <c r="CH194" i="11"/>
  <c r="CJ194" i="11"/>
  <c r="CH190" i="11"/>
  <c r="CI190" i="11"/>
  <c r="CJ190" i="11"/>
  <c r="CH186" i="11"/>
  <c r="CI186" i="11"/>
  <c r="CJ186" i="11" s="1"/>
  <c r="CI182" i="11"/>
  <c r="CJ182" i="11" s="1"/>
  <c r="CH178" i="11"/>
  <c r="CI178" i="11"/>
  <c r="CJ178" i="11"/>
  <c r="CH174" i="11"/>
  <c r="CI174" i="11"/>
  <c r="CJ174" i="11" s="1"/>
  <c r="CH170" i="11"/>
  <c r="CI170" i="11"/>
  <c r="CJ170" i="11" s="1"/>
  <c r="CH166" i="11"/>
  <c r="CI166" i="11"/>
  <c r="CJ166" i="11"/>
  <c r="CH162" i="11"/>
  <c r="CJ162" i="11"/>
  <c r="CH158" i="11"/>
  <c r="CI158" i="11"/>
  <c r="CJ158" i="11" s="1"/>
  <c r="DH158" i="11" s="1"/>
  <c r="CH154" i="11"/>
  <c r="CI154" i="11"/>
  <c r="CJ154" i="11"/>
  <c r="CI150" i="11"/>
  <c r="CJ150" i="11" s="1"/>
  <c r="CH146" i="11"/>
  <c r="CI146" i="11"/>
  <c r="CJ146" i="11" s="1"/>
  <c r="CH142" i="11"/>
  <c r="CI142" i="11"/>
  <c r="CJ142" i="11" s="1"/>
  <c r="CH138" i="11"/>
  <c r="CI138" i="11"/>
  <c r="CJ138" i="11" s="1"/>
  <c r="CH134" i="11"/>
  <c r="CI134" i="11"/>
  <c r="CJ134" i="11" s="1"/>
  <c r="CH122" i="11"/>
  <c r="CI122" i="11"/>
  <c r="CJ122" i="11" s="1"/>
  <c r="DH122" i="11" s="1"/>
  <c r="CI114" i="11"/>
  <c r="CJ114" i="11" s="1"/>
  <c r="CH110" i="11"/>
  <c r="CI110" i="11"/>
  <c r="CJ110" i="11" s="1"/>
  <c r="CH106" i="11"/>
  <c r="CI106" i="11"/>
  <c r="CJ106" i="11" s="1"/>
  <c r="CH102" i="11"/>
  <c r="CI102" i="11"/>
  <c r="CJ102" i="11" s="1"/>
  <c r="DH102" i="11" s="1"/>
  <c r="CH98" i="11"/>
  <c r="CI98" i="11"/>
  <c r="CJ98" i="11" s="1"/>
  <c r="CH94" i="11"/>
  <c r="CJ94" i="11"/>
  <c r="CH90" i="11"/>
  <c r="CI90" i="11"/>
  <c r="CJ90" i="11" s="1"/>
  <c r="CI82" i="11"/>
  <c r="CJ82" i="11"/>
  <c r="CH78" i="11"/>
  <c r="CI78" i="11"/>
  <c r="CJ78" i="11" s="1"/>
  <c r="CH74" i="11"/>
  <c r="CI74" i="11"/>
  <c r="CJ74" i="11" s="1"/>
  <c r="CH393" i="11"/>
  <c r="CI393" i="11"/>
  <c r="CJ393" i="11"/>
  <c r="CH385" i="11"/>
  <c r="CI385" i="11"/>
  <c r="CJ385" i="11" s="1"/>
  <c r="DH385" i="11" s="1"/>
  <c r="CH381" i="11"/>
  <c r="CJ381" i="11"/>
  <c r="CH369" i="11"/>
  <c r="CI369" i="11"/>
  <c r="CJ369" i="11"/>
  <c r="CH365" i="11"/>
  <c r="CI365" i="11"/>
  <c r="CJ365" i="11" s="1"/>
  <c r="DI365" i="11" s="1"/>
  <c r="CI357" i="11"/>
  <c r="CJ357" i="11"/>
  <c r="CH349" i="11"/>
  <c r="CI349" i="11"/>
  <c r="CJ349" i="11"/>
  <c r="CH341" i="11"/>
  <c r="CI341" i="11"/>
  <c r="CJ341" i="11" s="1"/>
  <c r="CH317" i="11"/>
  <c r="CJ317" i="11"/>
  <c r="CH313" i="11"/>
  <c r="CI313" i="11"/>
  <c r="CJ313" i="11"/>
  <c r="CH305" i="11"/>
  <c r="CI305" i="11"/>
  <c r="CJ305" i="11"/>
  <c r="CI297" i="11"/>
  <c r="CJ297" i="11"/>
  <c r="CH289" i="11"/>
  <c r="CI289" i="11"/>
  <c r="CJ289" i="11"/>
  <c r="CH285" i="11"/>
  <c r="CI285" i="11"/>
  <c r="CJ285" i="11" s="1"/>
  <c r="CH277" i="11"/>
  <c r="CI277" i="11"/>
  <c r="CJ277" i="11"/>
  <c r="CH253" i="11"/>
  <c r="CJ253" i="11"/>
  <c r="CH395" i="11"/>
  <c r="CI395" i="11"/>
  <c r="CJ395" i="11"/>
  <c r="CH387" i="11"/>
  <c r="CI387" i="11"/>
  <c r="CJ387" i="11"/>
  <c r="CH379" i="11"/>
  <c r="DF379" i="11" s="1"/>
  <c r="CI379" i="11"/>
  <c r="CJ379" i="11" s="1"/>
  <c r="CH371" i="11"/>
  <c r="CJ371" i="11"/>
  <c r="CH363" i="11"/>
  <c r="CI363" i="11"/>
  <c r="CJ363" i="11"/>
  <c r="CH355" i="11"/>
  <c r="DF355" i="11" s="1"/>
  <c r="CI355" i="11"/>
  <c r="CJ355" i="11" s="1"/>
  <c r="CH347" i="11"/>
  <c r="CI347" i="11"/>
  <c r="CJ347" i="11"/>
  <c r="CH339" i="11"/>
  <c r="CJ339" i="11"/>
  <c r="CH331" i="11"/>
  <c r="DF331" i="11" s="1"/>
  <c r="CI331" i="11"/>
  <c r="CJ331" i="11" s="1"/>
  <c r="CH323" i="11"/>
  <c r="CI323" i="11"/>
  <c r="CJ323" i="11"/>
  <c r="CH315" i="11"/>
  <c r="CI315" i="11"/>
  <c r="CJ315" i="11" s="1"/>
  <c r="CH307" i="11"/>
  <c r="DF307" i="11" s="1"/>
  <c r="CJ307" i="11"/>
  <c r="CH299" i="11"/>
  <c r="CI299" i="11"/>
  <c r="CJ299" i="11"/>
  <c r="CH291" i="11"/>
  <c r="CI291" i="11"/>
  <c r="CJ291" i="11" s="1"/>
  <c r="CH283" i="11"/>
  <c r="CI283" i="11"/>
  <c r="CJ283" i="11" s="1"/>
  <c r="CH275" i="11"/>
  <c r="CJ275" i="11"/>
  <c r="CH267" i="11"/>
  <c r="CI267" i="11"/>
  <c r="CJ267" i="11" s="1"/>
  <c r="CI263" i="11"/>
  <c r="CJ263" i="11" s="1"/>
  <c r="DH263" i="11" s="1"/>
  <c r="CH259" i="11"/>
  <c r="CI259" i="11"/>
  <c r="CJ259" i="11" s="1"/>
  <c r="CH255" i="11"/>
  <c r="CI255" i="11"/>
  <c r="CJ255" i="11" s="1"/>
  <c r="CH251" i="11"/>
  <c r="CI251" i="11"/>
  <c r="CJ251" i="11" s="1"/>
  <c r="CH243" i="11"/>
  <c r="CJ243" i="11"/>
  <c r="CH235" i="11"/>
  <c r="CI235" i="11"/>
  <c r="CJ235" i="11" s="1"/>
  <c r="CI231" i="11"/>
  <c r="CJ231" i="11"/>
  <c r="CH227" i="11"/>
  <c r="CI227" i="11"/>
  <c r="CJ227" i="11" s="1"/>
  <c r="DH227" i="11" s="1"/>
  <c r="CH223" i="11"/>
  <c r="CI223" i="11"/>
  <c r="CJ223" i="11" s="1"/>
  <c r="CH219" i="11"/>
  <c r="CI219" i="11"/>
  <c r="CJ219" i="11"/>
  <c r="CH211" i="11"/>
  <c r="CJ211" i="11"/>
  <c r="CH203" i="11"/>
  <c r="CI203" i="11"/>
  <c r="CJ203" i="11" s="1"/>
  <c r="DI203" i="11" s="1"/>
  <c r="CH199" i="11"/>
  <c r="CI199" i="11"/>
  <c r="CJ199" i="11" s="1"/>
  <c r="CH195" i="11"/>
  <c r="CI195" i="11"/>
  <c r="CJ195" i="11" s="1"/>
  <c r="DH195" i="11" s="1"/>
  <c r="CH191" i="11"/>
  <c r="CI191" i="11"/>
  <c r="CJ191" i="11"/>
  <c r="CH187" i="11"/>
  <c r="DF187" i="11" s="1"/>
  <c r="CI187" i="11"/>
  <c r="CJ187" i="11" s="1"/>
  <c r="CH179" i="11"/>
  <c r="CI179" i="11"/>
  <c r="CJ179" i="11"/>
  <c r="CH171" i="11"/>
  <c r="CI171" i="11"/>
  <c r="CJ171" i="11" s="1"/>
  <c r="DI171" i="11" s="1"/>
  <c r="CH167" i="11"/>
  <c r="CI167" i="11"/>
  <c r="CJ167" i="11" s="1"/>
  <c r="CH163" i="11"/>
  <c r="CI163" i="11"/>
  <c r="CJ163" i="11" s="1"/>
  <c r="DH163" i="11" s="1"/>
  <c r="CH159" i="11"/>
  <c r="CI159" i="11"/>
  <c r="CJ159" i="11"/>
  <c r="CH155" i="11"/>
  <c r="DF155" i="11" s="1"/>
  <c r="CI155" i="11"/>
  <c r="CJ155" i="11" s="1"/>
  <c r="CH147" i="11"/>
  <c r="CI147" i="11"/>
  <c r="CJ147" i="11"/>
  <c r="CH139" i="11"/>
  <c r="CI139" i="11"/>
  <c r="CJ139" i="11" s="1"/>
  <c r="CH135" i="11"/>
  <c r="CI135" i="11"/>
  <c r="CJ135" i="11" s="1"/>
  <c r="DH135" i="11" s="1"/>
  <c r="CH131" i="11"/>
  <c r="CI131" i="11"/>
  <c r="CJ131" i="11" s="1"/>
  <c r="CH127" i="11"/>
  <c r="DF127" i="11" s="1"/>
  <c r="CI127" i="11"/>
  <c r="CJ127" i="11"/>
  <c r="CH123" i="11"/>
  <c r="DF123" i="11" s="1"/>
  <c r="CI123" i="11"/>
  <c r="CJ123" i="11" s="1"/>
  <c r="CH115" i="11"/>
  <c r="DE115" i="11" s="1"/>
  <c r="CI115" i="11"/>
  <c r="CJ115" i="11"/>
  <c r="CH111" i="11"/>
  <c r="CI111" i="11"/>
  <c r="CJ111" i="11"/>
  <c r="CH103" i="11"/>
  <c r="CI103" i="11"/>
  <c r="CJ103" i="11" s="1"/>
  <c r="DI103" i="11" s="1"/>
  <c r="CH95" i="11"/>
  <c r="CI95" i="11"/>
  <c r="CJ95" i="11" s="1"/>
  <c r="CH91" i="11"/>
  <c r="DF91" i="11" s="1"/>
  <c r="CI91" i="11"/>
  <c r="CJ91" i="11"/>
  <c r="CH87" i="11"/>
  <c r="DF87" i="11" s="1"/>
  <c r="CI87" i="11"/>
  <c r="CJ87" i="11" s="1"/>
  <c r="CH83" i="11"/>
  <c r="DE83" i="11" s="1"/>
  <c r="CI83" i="11"/>
  <c r="CJ83" i="11"/>
  <c r="CH79" i="11"/>
  <c r="CI79" i="11"/>
  <c r="CJ79" i="11"/>
  <c r="CH400" i="11"/>
  <c r="CI400" i="11"/>
  <c r="CJ400" i="11" s="1"/>
  <c r="CH392" i="11"/>
  <c r="CI392" i="11"/>
  <c r="CJ392" i="11" s="1"/>
  <c r="DH392" i="11" s="1"/>
  <c r="CH384" i="11"/>
  <c r="DF384" i="11" s="1"/>
  <c r="CI384" i="11"/>
  <c r="CJ384" i="11" s="1"/>
  <c r="CH376" i="11"/>
  <c r="CI376" i="11"/>
  <c r="CJ376" i="11"/>
  <c r="CH368" i="11"/>
  <c r="CI368" i="11"/>
  <c r="CJ368" i="11" s="1"/>
  <c r="CH360" i="11"/>
  <c r="CI360" i="11"/>
  <c r="CJ360" i="11" s="1"/>
  <c r="DH360" i="11" s="1"/>
  <c r="CH356" i="11"/>
  <c r="DF356" i="11" s="1"/>
  <c r="CI356" i="11"/>
  <c r="CJ356" i="11"/>
  <c r="CH352" i="11"/>
  <c r="DF352" i="11" s="1"/>
  <c r="CI352" i="11"/>
  <c r="CJ352" i="11" s="1"/>
  <c r="CH344" i="11"/>
  <c r="CI344" i="11"/>
  <c r="CJ344" i="11"/>
  <c r="CH336" i="11"/>
  <c r="CI336" i="11"/>
  <c r="CJ336" i="11" s="1"/>
  <c r="CH328" i="11"/>
  <c r="CI328" i="11"/>
  <c r="CJ328" i="11" s="1"/>
  <c r="DH328" i="11" s="1"/>
  <c r="CH320" i="11"/>
  <c r="DF320" i="11" s="1"/>
  <c r="CI320" i="11"/>
  <c r="CJ320" i="11" s="1"/>
  <c r="CH312" i="11"/>
  <c r="CI312" i="11"/>
  <c r="CJ312" i="11"/>
  <c r="CH304" i="11"/>
  <c r="CI304" i="11"/>
  <c r="CJ304" i="11" s="1"/>
  <c r="CH300" i="11"/>
  <c r="CI300" i="11"/>
  <c r="CJ300" i="11" s="1"/>
  <c r="CH296" i="11"/>
  <c r="CI296" i="11"/>
  <c r="CJ296" i="11" s="1"/>
  <c r="DH296" i="11" s="1"/>
  <c r="CH292" i="11"/>
  <c r="DF292" i="11" s="1"/>
  <c r="CI292" i="11"/>
  <c r="CJ292" i="11"/>
  <c r="CH288" i="11"/>
  <c r="DF288" i="11" s="1"/>
  <c r="CI288" i="11"/>
  <c r="CJ288" i="11" s="1"/>
  <c r="CH284" i="11"/>
  <c r="DE284" i="11" s="1"/>
  <c r="CI284" i="11"/>
  <c r="CJ284" i="11"/>
  <c r="CH280" i="11"/>
  <c r="CI280" i="11"/>
  <c r="CJ280" i="11"/>
  <c r="CH276" i="11"/>
  <c r="CI276" i="11"/>
  <c r="CJ276" i="11"/>
  <c r="CH272" i="11"/>
  <c r="CI272" i="11"/>
  <c r="CJ272" i="11" s="1"/>
  <c r="CH268" i="11"/>
  <c r="CI268" i="11"/>
  <c r="CJ268" i="11" s="1"/>
  <c r="DH268" i="11" s="1"/>
  <c r="CH264" i="11"/>
  <c r="CI264" i="11"/>
  <c r="CJ264" i="11" s="1"/>
  <c r="CH260" i="11"/>
  <c r="DF260" i="11" s="1"/>
  <c r="CI260" i="11"/>
  <c r="CJ260" i="11"/>
  <c r="CH256" i="11"/>
  <c r="DF256" i="11" s="1"/>
  <c r="CI256" i="11"/>
  <c r="CJ256" i="11" s="1"/>
  <c r="CH252" i="11"/>
  <c r="DE252" i="11" s="1"/>
  <c r="CI252" i="11"/>
  <c r="CJ252" i="11"/>
  <c r="CH248" i="11"/>
  <c r="CI248" i="11"/>
  <c r="CJ248" i="11"/>
  <c r="CH244" i="11"/>
  <c r="CI244" i="11"/>
  <c r="CJ244" i="11"/>
  <c r="CH240" i="11"/>
  <c r="CI240" i="11"/>
  <c r="CJ240" i="11" s="1"/>
  <c r="CH236" i="11"/>
  <c r="CI236" i="11"/>
  <c r="CJ236" i="11" s="1"/>
  <c r="DH236" i="11" s="1"/>
  <c r="CH232" i="11"/>
  <c r="CI232" i="11"/>
  <c r="CJ232" i="11" s="1"/>
  <c r="CH228" i="11"/>
  <c r="DF228" i="11" s="1"/>
  <c r="CI228" i="11"/>
  <c r="CJ228" i="11"/>
  <c r="CH224" i="11"/>
  <c r="DF224" i="11" s="1"/>
  <c r="CI224" i="11"/>
  <c r="CJ224" i="11" s="1"/>
  <c r="CH220" i="11"/>
  <c r="DE220" i="11" s="1"/>
  <c r="CI220" i="11"/>
  <c r="CJ220" i="11"/>
  <c r="CH216" i="11"/>
  <c r="CI216" i="11"/>
  <c r="CJ216" i="11"/>
  <c r="CH212" i="11"/>
  <c r="CI212" i="11"/>
  <c r="CJ212" i="11"/>
  <c r="CH208" i="11"/>
  <c r="CI208" i="11"/>
  <c r="CJ208" i="11" s="1"/>
  <c r="CH204" i="11"/>
  <c r="CI204" i="11"/>
  <c r="CJ204" i="11" s="1"/>
  <c r="DH204" i="11" s="1"/>
  <c r="CH200" i="11"/>
  <c r="CI200" i="11"/>
  <c r="CJ200" i="11" s="1"/>
  <c r="CH196" i="11"/>
  <c r="DF196" i="11" s="1"/>
  <c r="CI196" i="11"/>
  <c r="CJ196" i="11"/>
  <c r="CH192" i="11"/>
  <c r="DF192" i="11" s="1"/>
  <c r="CI192" i="11"/>
  <c r="CJ192" i="11" s="1"/>
  <c r="CH188" i="11"/>
  <c r="DE188" i="11" s="1"/>
  <c r="CI188" i="11"/>
  <c r="CJ188" i="11"/>
  <c r="CH184" i="11"/>
  <c r="CI184" i="11"/>
  <c r="CJ184" i="11"/>
  <c r="CH180" i="11"/>
  <c r="CI180" i="11"/>
  <c r="CJ180" i="11"/>
  <c r="CH176" i="11"/>
  <c r="CI176" i="11"/>
  <c r="CJ176" i="11" s="1"/>
  <c r="CH172" i="11"/>
  <c r="CI172" i="11"/>
  <c r="CJ172" i="11" s="1"/>
  <c r="DH172" i="11" s="1"/>
  <c r="CH168" i="11"/>
  <c r="CI168" i="11"/>
  <c r="CJ168" i="11" s="1"/>
  <c r="CH164" i="11"/>
  <c r="DF164" i="11" s="1"/>
  <c r="CI164" i="11"/>
  <c r="CJ164" i="11"/>
  <c r="CH160" i="11"/>
  <c r="DF160" i="11" s="1"/>
  <c r="CI160" i="11"/>
  <c r="CJ160" i="11" s="1"/>
  <c r="CH156" i="11"/>
  <c r="DE156" i="11" s="1"/>
  <c r="CI156" i="11"/>
  <c r="CJ156" i="11"/>
  <c r="CH152" i="11"/>
  <c r="CI152" i="11"/>
  <c r="CJ152" i="11"/>
  <c r="CH148" i="11"/>
  <c r="CI148" i="11"/>
  <c r="CJ148" i="11"/>
  <c r="CH144" i="11"/>
  <c r="CI144" i="11"/>
  <c r="CJ144" i="11" s="1"/>
  <c r="CH140" i="11"/>
  <c r="CI140" i="11"/>
  <c r="CJ140" i="11" s="1"/>
  <c r="DH140" i="11" s="1"/>
  <c r="CH136" i="11"/>
  <c r="CI136" i="11"/>
  <c r="CJ136" i="11" s="1"/>
  <c r="CH132" i="11"/>
  <c r="DF132" i="11" s="1"/>
  <c r="CI132" i="11"/>
  <c r="CJ132" i="11"/>
  <c r="CH128" i="11"/>
  <c r="DF128" i="11" s="1"/>
  <c r="CI128" i="11"/>
  <c r="CJ128" i="11" s="1"/>
  <c r="CH124" i="11"/>
  <c r="DE124" i="11" s="1"/>
  <c r="CI124" i="11"/>
  <c r="CJ124" i="11"/>
  <c r="CH120" i="11"/>
  <c r="CI120" i="11"/>
  <c r="CJ120" i="11"/>
  <c r="CH116" i="11"/>
  <c r="CI116" i="11"/>
  <c r="CJ116" i="11"/>
  <c r="CH112" i="11"/>
  <c r="CI112" i="11"/>
  <c r="CJ112" i="11" s="1"/>
  <c r="CH104" i="11"/>
  <c r="CI104" i="11"/>
  <c r="CJ104" i="11" s="1"/>
  <c r="DH104" i="11" s="1"/>
  <c r="CH100" i="11"/>
  <c r="DF100" i="11" s="1"/>
  <c r="CI100" i="11"/>
  <c r="CJ100" i="11"/>
  <c r="CH96" i="11"/>
  <c r="DF96" i="11" s="1"/>
  <c r="CI96" i="11"/>
  <c r="CJ96" i="11" s="1"/>
  <c r="CH92" i="11"/>
  <c r="DE92" i="11" s="1"/>
  <c r="CI92" i="11"/>
  <c r="CJ92" i="11"/>
  <c r="CH88" i="11"/>
  <c r="CI88" i="11"/>
  <c r="CJ88" i="11"/>
  <c r="CH84" i="11"/>
  <c r="CI84" i="11"/>
  <c r="CJ84" i="11"/>
  <c r="CH72" i="11"/>
  <c r="CI72" i="11"/>
  <c r="CJ72" i="11" s="1"/>
  <c r="DH72" i="11" s="1"/>
  <c r="CH69" i="11"/>
  <c r="DF69" i="11" s="1"/>
  <c r="CI69" i="11"/>
  <c r="CJ69" i="11" s="1"/>
  <c r="CH65" i="11"/>
  <c r="DF65" i="11" s="1"/>
  <c r="CI65" i="11"/>
  <c r="CJ65" i="11"/>
  <c r="CH61" i="11"/>
  <c r="CI61" i="11"/>
  <c r="CJ61" i="11"/>
  <c r="CH57" i="11"/>
  <c r="CI57" i="11"/>
  <c r="CJ57" i="11"/>
  <c r="CH49" i="11"/>
  <c r="DF49" i="11" s="1"/>
  <c r="CI49" i="11"/>
  <c r="CJ49" i="11" s="1"/>
  <c r="CH41" i="11"/>
  <c r="DF41" i="11" s="1"/>
  <c r="CI41" i="11"/>
  <c r="CJ41" i="11"/>
  <c r="CH37" i="11"/>
  <c r="DF37" i="11" s="1"/>
  <c r="CI37" i="11"/>
  <c r="CJ37" i="11" s="1"/>
  <c r="CH33" i="11"/>
  <c r="DF33" i="11" s="1"/>
  <c r="CI33" i="11"/>
  <c r="CJ33" i="11"/>
  <c r="CH29" i="11"/>
  <c r="CI29" i="11"/>
  <c r="CJ29" i="11"/>
  <c r="DI29" i="11" s="1"/>
  <c r="CH25" i="11"/>
  <c r="CI25" i="11"/>
  <c r="CJ25" i="11"/>
  <c r="CH28" i="11"/>
  <c r="CI28" i="11"/>
  <c r="CJ28" i="11" s="1"/>
  <c r="CH70" i="11"/>
  <c r="CI70" i="11"/>
  <c r="CJ70" i="11" s="1"/>
  <c r="CH66" i="11"/>
  <c r="DE66" i="11" s="1"/>
  <c r="CI66" i="11"/>
  <c r="CJ66" i="11"/>
  <c r="CH62" i="11"/>
  <c r="DF62" i="11" s="1"/>
  <c r="CI62" i="11"/>
  <c r="CJ62" i="11" s="1"/>
  <c r="CH58" i="11"/>
  <c r="DF58" i="11" s="1"/>
  <c r="CI58" i="11"/>
  <c r="CJ58" i="11"/>
  <c r="CH54" i="11"/>
  <c r="CI54" i="11"/>
  <c r="CJ54" i="11"/>
  <c r="DI54" i="11" s="1"/>
  <c r="CH50" i="11"/>
  <c r="CI50" i="11"/>
  <c r="CJ50" i="11"/>
  <c r="CH46" i="11"/>
  <c r="CI46" i="11"/>
  <c r="CJ46" i="11" s="1"/>
  <c r="CH38" i="11"/>
  <c r="CI38" i="11"/>
  <c r="CJ38" i="11" s="1"/>
  <c r="CH34" i="11"/>
  <c r="DE34" i="11" s="1"/>
  <c r="CI34" i="11"/>
  <c r="CJ34" i="11"/>
  <c r="CH71" i="11"/>
  <c r="DF71" i="11" s="1"/>
  <c r="CI71" i="11"/>
  <c r="CJ71" i="11" s="1"/>
  <c r="CH63" i="11"/>
  <c r="CI63" i="11"/>
  <c r="CJ63" i="11"/>
  <c r="DI63" i="11" s="1"/>
  <c r="CH59" i="11"/>
  <c r="CI59" i="11"/>
  <c r="CJ59" i="11"/>
  <c r="CH55" i="11"/>
  <c r="CI55" i="11"/>
  <c r="CJ55" i="11" s="1"/>
  <c r="CH51" i="11"/>
  <c r="DF51" i="11" s="1"/>
  <c r="CI51" i="11"/>
  <c r="CJ51" i="11" s="1"/>
  <c r="CH47" i="11"/>
  <c r="CI47" i="11"/>
  <c r="CJ47" i="11" s="1"/>
  <c r="CH39" i="11"/>
  <c r="DF39" i="11" s="1"/>
  <c r="CI39" i="11"/>
  <c r="CJ39" i="11" s="1"/>
  <c r="CH31" i="11"/>
  <c r="CI31" i="11"/>
  <c r="CJ31" i="11"/>
  <c r="DI31" i="11" s="1"/>
  <c r="CH27" i="11"/>
  <c r="CI27" i="11"/>
  <c r="CJ27" i="11"/>
  <c r="CH30" i="11"/>
  <c r="DF30" i="11" s="1"/>
  <c r="CI30" i="11"/>
  <c r="CJ30" i="11" s="1"/>
  <c r="CH68" i="11"/>
  <c r="CI68" i="11"/>
  <c r="CJ68" i="11" s="1"/>
  <c r="CH56" i="11"/>
  <c r="DF56" i="11" s="1"/>
  <c r="CI56" i="11"/>
  <c r="CJ56" i="11"/>
  <c r="CH44" i="11"/>
  <c r="CI44" i="11"/>
  <c r="CJ44" i="11" s="1"/>
  <c r="CH36" i="11"/>
  <c r="CI36" i="11"/>
  <c r="CJ36" i="11" s="1"/>
  <c r="DH36" i="11" s="1"/>
  <c r="CH26" i="11"/>
  <c r="CI26" i="11"/>
  <c r="CJ26" i="11"/>
  <c r="CH22" i="11"/>
  <c r="CI22" i="11"/>
  <c r="CJ22" i="11" s="1"/>
  <c r="DI22" i="11" s="1"/>
  <c r="CH23" i="11"/>
  <c r="CI23" i="11"/>
  <c r="CJ23" i="11"/>
  <c r="CH241" i="11"/>
  <c r="CI241" i="11"/>
  <c r="CJ241" i="11"/>
  <c r="DI241" i="11" s="1"/>
  <c r="CH19" i="11"/>
  <c r="CI19" i="11"/>
  <c r="CJ19" i="11" s="1"/>
  <c r="CH17" i="11"/>
  <c r="CI17" i="11"/>
  <c r="CJ17" i="11" s="1"/>
  <c r="DI17" i="11" s="1"/>
  <c r="CH16" i="11"/>
  <c r="CI16" i="11"/>
  <c r="CJ16" i="11"/>
  <c r="CH15" i="11"/>
  <c r="CI15" i="11"/>
  <c r="CJ15" i="11"/>
  <c r="CH14" i="11"/>
  <c r="CI14" i="11"/>
  <c r="CJ14" i="11"/>
  <c r="CH11" i="11"/>
  <c r="CI11" i="11"/>
  <c r="CJ11" i="11" s="1"/>
  <c r="DH11" i="11" s="1"/>
  <c r="DB17" i="11"/>
  <c r="DF241" i="11"/>
  <c r="DE241" i="11"/>
  <c r="DF36" i="11"/>
  <c r="DE36" i="11"/>
  <c r="DF44" i="11"/>
  <c r="DE44" i="11"/>
  <c r="DF68" i="11"/>
  <c r="DE68" i="11"/>
  <c r="DE30" i="11"/>
  <c r="DF27" i="11"/>
  <c r="DE27" i="11"/>
  <c r="DF31" i="11"/>
  <c r="DE31" i="11"/>
  <c r="DF47" i="11"/>
  <c r="DE47" i="11"/>
  <c r="DE51" i="11"/>
  <c r="DF55" i="11"/>
  <c r="DE55" i="11"/>
  <c r="DF59" i="11"/>
  <c r="DE59" i="11"/>
  <c r="DF63" i="11"/>
  <c r="DE63" i="11"/>
  <c r="DF34" i="11"/>
  <c r="DF38" i="11"/>
  <c r="DE38" i="11"/>
  <c r="DF46" i="11"/>
  <c r="DE46" i="11"/>
  <c r="DF50" i="11"/>
  <c r="DE50" i="11"/>
  <c r="DF54" i="11"/>
  <c r="DE54" i="11"/>
  <c r="DF66" i="11"/>
  <c r="DF70" i="11"/>
  <c r="DE70" i="11"/>
  <c r="DF28" i="11"/>
  <c r="DE28" i="11"/>
  <c r="DF29" i="11"/>
  <c r="DE29" i="11"/>
  <c r="DE33" i="11"/>
  <c r="DE49" i="11"/>
  <c r="DF57" i="11"/>
  <c r="DE57" i="11"/>
  <c r="DF61" i="11"/>
  <c r="DE61" i="11"/>
  <c r="DE65" i="11"/>
  <c r="DF72" i="11"/>
  <c r="DE72" i="11"/>
  <c r="DF84" i="11"/>
  <c r="DE84" i="11"/>
  <c r="DF88" i="11"/>
  <c r="DE88" i="11"/>
  <c r="DF92" i="11"/>
  <c r="DE96" i="11"/>
  <c r="DE100" i="11"/>
  <c r="DF104" i="11"/>
  <c r="DE104" i="11"/>
  <c r="DF112" i="11"/>
  <c r="DE112" i="11"/>
  <c r="DF116" i="11"/>
  <c r="DE116" i="11"/>
  <c r="DF120" i="11"/>
  <c r="DE120" i="11"/>
  <c r="DF124" i="11"/>
  <c r="DE128" i="11"/>
  <c r="DE132" i="11"/>
  <c r="DF136" i="11"/>
  <c r="DE136" i="11"/>
  <c r="DF140" i="11"/>
  <c r="DE140" i="11"/>
  <c r="DF144" i="11"/>
  <c r="DE144" i="11"/>
  <c r="DF148" i="11"/>
  <c r="DE148" i="11"/>
  <c r="DF152" i="11"/>
  <c r="DE152" i="11"/>
  <c r="DF156" i="11"/>
  <c r="DE160" i="11"/>
  <c r="DE164" i="11"/>
  <c r="DF168" i="11"/>
  <c r="DE168" i="11"/>
  <c r="DF172" i="11"/>
  <c r="DE172" i="11"/>
  <c r="DF176" i="11"/>
  <c r="DE176" i="11"/>
  <c r="DF180" i="11"/>
  <c r="DE180" i="11"/>
  <c r="DF184" i="11"/>
  <c r="DE184" i="11"/>
  <c r="DF188" i="11"/>
  <c r="DE192" i="11"/>
  <c r="DE196" i="11"/>
  <c r="DF200" i="11"/>
  <c r="DE200" i="11"/>
  <c r="DF204" i="11"/>
  <c r="DE204" i="11"/>
  <c r="DF208" i="11"/>
  <c r="DE208" i="11"/>
  <c r="DF212" i="11"/>
  <c r="DE212" i="11"/>
  <c r="DF216" i="11"/>
  <c r="DE216" i="11"/>
  <c r="DF220" i="11"/>
  <c r="DE224" i="11"/>
  <c r="DE228" i="11"/>
  <c r="DF232" i="11"/>
  <c r="DE232" i="11"/>
  <c r="DF236" i="11"/>
  <c r="DE236" i="11"/>
  <c r="DF240" i="11"/>
  <c r="DE240" i="11"/>
  <c r="DF244" i="11"/>
  <c r="DE244" i="11"/>
  <c r="DF248" i="11"/>
  <c r="DE248" i="11"/>
  <c r="DF252" i="11"/>
  <c r="DE256" i="11"/>
  <c r="DE260" i="11"/>
  <c r="DF264" i="11"/>
  <c r="DE264" i="11"/>
  <c r="DF268" i="11"/>
  <c r="DE268" i="11"/>
  <c r="DF272" i="11"/>
  <c r="DE272" i="11"/>
  <c r="DF276" i="11"/>
  <c r="DE276" i="11"/>
  <c r="DF280" i="11"/>
  <c r="DE280" i="11"/>
  <c r="DF284" i="11"/>
  <c r="DE288" i="11"/>
  <c r="DE292" i="11"/>
  <c r="DF296" i="11"/>
  <c r="DE296" i="11"/>
  <c r="DF300" i="11"/>
  <c r="DE300" i="11"/>
  <c r="DF304" i="11"/>
  <c r="DE304" i="11"/>
  <c r="DF312" i="11"/>
  <c r="DE312" i="11"/>
  <c r="DE320" i="11"/>
  <c r="DF328" i="11"/>
  <c r="DE328" i="11"/>
  <c r="DF336" i="11"/>
  <c r="DE336" i="11"/>
  <c r="DF344" i="11"/>
  <c r="DE344" i="11"/>
  <c r="DE352" i="11"/>
  <c r="DE356" i="11"/>
  <c r="DF360" i="11"/>
  <c r="DE360" i="11"/>
  <c r="DF368" i="11"/>
  <c r="DE368" i="11"/>
  <c r="DF376" i="11"/>
  <c r="DE376" i="11"/>
  <c r="DE384" i="11"/>
  <c r="DF392" i="11"/>
  <c r="DE392" i="11"/>
  <c r="DF400" i="11"/>
  <c r="DE400" i="11"/>
  <c r="DF79" i="11"/>
  <c r="DE79" i="11"/>
  <c r="DF83" i="11"/>
  <c r="DE87" i="11"/>
  <c r="DE91" i="11"/>
  <c r="DF95" i="11"/>
  <c r="DE95" i="11"/>
  <c r="DF103" i="11"/>
  <c r="DE103" i="11"/>
  <c r="DF111" i="11"/>
  <c r="DE111" i="11"/>
  <c r="DF115" i="11"/>
  <c r="DE123" i="11"/>
  <c r="DE127" i="11"/>
  <c r="DF131" i="11"/>
  <c r="DE131" i="11"/>
  <c r="DF135" i="11"/>
  <c r="DE135" i="11"/>
  <c r="DF139" i="11"/>
  <c r="DE139" i="11"/>
  <c r="DF147" i="11"/>
  <c r="DE147" i="11"/>
  <c r="DE155" i="11"/>
  <c r="DF159" i="11"/>
  <c r="DE159" i="11"/>
  <c r="DF163" i="11"/>
  <c r="DE163" i="11"/>
  <c r="DF167" i="11"/>
  <c r="DE167" i="11"/>
  <c r="DF171" i="11"/>
  <c r="DE171" i="11"/>
  <c r="DF179" i="11"/>
  <c r="DE179" i="11"/>
  <c r="DE187" i="11"/>
  <c r="DF191" i="11"/>
  <c r="DE191" i="11"/>
  <c r="DF195" i="11"/>
  <c r="DE195" i="11"/>
  <c r="DF199" i="11"/>
  <c r="DE199" i="11"/>
  <c r="DF203" i="11"/>
  <c r="DE203" i="11"/>
  <c r="DF211" i="11"/>
  <c r="DE211" i="11"/>
  <c r="DF219" i="11"/>
  <c r="DE219" i="11"/>
  <c r="DF223" i="11"/>
  <c r="DE223" i="11"/>
  <c r="DF227" i="11"/>
  <c r="DE227" i="11"/>
  <c r="DF231" i="11"/>
  <c r="DE231" i="11"/>
  <c r="DF235" i="11"/>
  <c r="DE235" i="11"/>
  <c r="DF243" i="11"/>
  <c r="DE243" i="11"/>
  <c r="DF251" i="11"/>
  <c r="DE251" i="11"/>
  <c r="DF255" i="11"/>
  <c r="DE255" i="11"/>
  <c r="DF259" i="11"/>
  <c r="DE259" i="11"/>
  <c r="DF263" i="11"/>
  <c r="DE263" i="11"/>
  <c r="DF267" i="11"/>
  <c r="DE267" i="11"/>
  <c r="DF275" i="11"/>
  <c r="DE275" i="11"/>
  <c r="DF283" i="11"/>
  <c r="DE283" i="11"/>
  <c r="DF291" i="11"/>
  <c r="DE291" i="11"/>
  <c r="DF299" i="11"/>
  <c r="DE299" i="11"/>
  <c r="DE307" i="11"/>
  <c r="DF315" i="11"/>
  <c r="DE315" i="11"/>
  <c r="DF323" i="11"/>
  <c r="DE323" i="11"/>
  <c r="DE331" i="11"/>
  <c r="DF339" i="11"/>
  <c r="DE339" i="11"/>
  <c r="DF347" i="11"/>
  <c r="DE347" i="11"/>
  <c r="DE355" i="11"/>
  <c r="DF363" i="11"/>
  <c r="DE363" i="11"/>
  <c r="DF371" i="11"/>
  <c r="DE371" i="11"/>
  <c r="DE379" i="11"/>
  <c r="DF387" i="11"/>
  <c r="DE387" i="11"/>
  <c r="DF395" i="11"/>
  <c r="DE395" i="11"/>
  <c r="DF253" i="11"/>
  <c r="DE253" i="11"/>
  <c r="DF277" i="11"/>
  <c r="DE277" i="11"/>
  <c r="DF285" i="11"/>
  <c r="DE285" i="11"/>
  <c r="DF289" i="11"/>
  <c r="DE289" i="11"/>
  <c r="DF297" i="11"/>
  <c r="DE297" i="11"/>
  <c r="DF305" i="11"/>
  <c r="DE305" i="11"/>
  <c r="DF313" i="11"/>
  <c r="DE313" i="11"/>
  <c r="DF317" i="11"/>
  <c r="DE317" i="11"/>
  <c r="DF341" i="11"/>
  <c r="DE341" i="11"/>
  <c r="DF349" i="11"/>
  <c r="DE349" i="11"/>
  <c r="DF357" i="11"/>
  <c r="DE357" i="11"/>
  <c r="DF365" i="11"/>
  <c r="DE365" i="11"/>
  <c r="DF369" i="11"/>
  <c r="DE369" i="11"/>
  <c r="DF381" i="11"/>
  <c r="DE381" i="11"/>
  <c r="DF385" i="11"/>
  <c r="DE385" i="11"/>
  <c r="DF393" i="11"/>
  <c r="DE393" i="11"/>
  <c r="DF74" i="11"/>
  <c r="DE74" i="11"/>
  <c r="DF78" i="11"/>
  <c r="DE78" i="11"/>
  <c r="DF82" i="11"/>
  <c r="DE82" i="11"/>
  <c r="DF90" i="11"/>
  <c r="DE90" i="11"/>
  <c r="DF94" i="11"/>
  <c r="DE94" i="11"/>
  <c r="DF98" i="11"/>
  <c r="DE98" i="11"/>
  <c r="DF102" i="11"/>
  <c r="DE102" i="11"/>
  <c r="DF106" i="11"/>
  <c r="DE106" i="11"/>
  <c r="DF110" i="11"/>
  <c r="DE110" i="11"/>
  <c r="DF114" i="11"/>
  <c r="DE114" i="11"/>
  <c r="DF122" i="11"/>
  <c r="DE122" i="11"/>
  <c r="DF134" i="11"/>
  <c r="DE134" i="11"/>
  <c r="DF138" i="11"/>
  <c r="DE138" i="11"/>
  <c r="DF142" i="11"/>
  <c r="DE142" i="11"/>
  <c r="DF146" i="11"/>
  <c r="DE146" i="11"/>
  <c r="DF150" i="11"/>
  <c r="DE150" i="11"/>
  <c r="DF154" i="11"/>
  <c r="DE154" i="11"/>
  <c r="DF158" i="11"/>
  <c r="DE158" i="11"/>
  <c r="DF162" i="11"/>
  <c r="DE162" i="11"/>
  <c r="DF166" i="11"/>
  <c r="DE166" i="11"/>
  <c r="DF170" i="11"/>
  <c r="DE170" i="11"/>
  <c r="DF174" i="11"/>
  <c r="DE174" i="11"/>
  <c r="DF178" i="11"/>
  <c r="DE178" i="11"/>
  <c r="DF182" i="11"/>
  <c r="DE182" i="11"/>
  <c r="DF186" i="11"/>
  <c r="DE186" i="11"/>
  <c r="DF190" i="11"/>
  <c r="DE190" i="11"/>
  <c r="DF194" i="11"/>
  <c r="DE194" i="11"/>
  <c r="DF198" i="11"/>
  <c r="DE198" i="11"/>
  <c r="DF202" i="11"/>
  <c r="DE202" i="11"/>
  <c r="DF206" i="11"/>
  <c r="DE206" i="11"/>
  <c r="DF210" i="11"/>
  <c r="DE210" i="11"/>
  <c r="DF214" i="11"/>
  <c r="DE214" i="11"/>
  <c r="DF218" i="11"/>
  <c r="DE218" i="11"/>
  <c r="DF222" i="11"/>
  <c r="DE222" i="11"/>
  <c r="DF226" i="11"/>
  <c r="DE226" i="11"/>
  <c r="DF230" i="11"/>
  <c r="DE230" i="11"/>
  <c r="DF234" i="11"/>
  <c r="DE234" i="11"/>
  <c r="DF238" i="11"/>
  <c r="DE238" i="11"/>
  <c r="DF242" i="11"/>
  <c r="DE242" i="11"/>
  <c r="DF246" i="11"/>
  <c r="DE246" i="11"/>
  <c r="DF250" i="11"/>
  <c r="DE250" i="11"/>
  <c r="DF254" i="11"/>
  <c r="DE254" i="11"/>
  <c r="DF258" i="11"/>
  <c r="DE258" i="11"/>
  <c r="DF262" i="11"/>
  <c r="DE262" i="11"/>
  <c r="DF266" i="11"/>
  <c r="DE266" i="11"/>
  <c r="DF270" i="11"/>
  <c r="DE270" i="11"/>
  <c r="DF274" i="11"/>
  <c r="DE274" i="11"/>
  <c r="DF278" i="11"/>
  <c r="DE278" i="11"/>
  <c r="DF282" i="11"/>
  <c r="DE282" i="11"/>
  <c r="DF286" i="11"/>
  <c r="DE286" i="11"/>
  <c r="DF290" i="11"/>
  <c r="DE290" i="11"/>
  <c r="DF294" i="11"/>
  <c r="DE294" i="11"/>
  <c r="DF298" i="11"/>
  <c r="DE298" i="11"/>
  <c r="DF302" i="11"/>
  <c r="DE302" i="11"/>
  <c r="DF306" i="11"/>
  <c r="DE306" i="11"/>
  <c r="DF310" i="11"/>
  <c r="DE310" i="11"/>
  <c r="DF314" i="11"/>
  <c r="DE314" i="11"/>
  <c r="DF318" i="11"/>
  <c r="DE318" i="11"/>
  <c r="DF322" i="11"/>
  <c r="DE322" i="11"/>
  <c r="DF326" i="11"/>
  <c r="DE326" i="11"/>
  <c r="DF330" i="11"/>
  <c r="DE330" i="11"/>
  <c r="DF334" i="11"/>
  <c r="DE334" i="11"/>
  <c r="DF338" i="11"/>
  <c r="DE338" i="11"/>
  <c r="DF342" i="11"/>
  <c r="DE342" i="11"/>
  <c r="DF346" i="11"/>
  <c r="DE346" i="11"/>
  <c r="DF350" i="11"/>
  <c r="DE350" i="11"/>
  <c r="DF354" i="11"/>
  <c r="DE354" i="11"/>
  <c r="DF358" i="11"/>
  <c r="DE358" i="11"/>
  <c r="DF362" i="11"/>
  <c r="DE362" i="11"/>
  <c r="DF366" i="11"/>
  <c r="DE366" i="11"/>
  <c r="DF370" i="11"/>
  <c r="DE370" i="11"/>
  <c r="DF374" i="11"/>
  <c r="DE374" i="11"/>
  <c r="DF378" i="11"/>
  <c r="DE378" i="11"/>
  <c r="DF382" i="11"/>
  <c r="DE382" i="11"/>
  <c r="DF386" i="11"/>
  <c r="DE386" i="11"/>
  <c r="DF390" i="11"/>
  <c r="DE390" i="11"/>
  <c r="DF394" i="11"/>
  <c r="DE394" i="11"/>
  <c r="DF398" i="11"/>
  <c r="DE398" i="11"/>
  <c r="DF73" i="11"/>
  <c r="DE73" i="11"/>
  <c r="DF81" i="11"/>
  <c r="DE81" i="11"/>
  <c r="DF89" i="11"/>
  <c r="DE89" i="11"/>
  <c r="DF93" i="11"/>
  <c r="DE93" i="11"/>
  <c r="DF97" i="11"/>
  <c r="DE97" i="11"/>
  <c r="DF101" i="11"/>
  <c r="DE101" i="11"/>
  <c r="DF105" i="11"/>
  <c r="DE105" i="11"/>
  <c r="DF113" i="11"/>
  <c r="DE113" i="11"/>
  <c r="DF121" i="11"/>
  <c r="DE121" i="11"/>
  <c r="DF125" i="11"/>
  <c r="DE125" i="11"/>
  <c r="DF129" i="11"/>
  <c r="DE129" i="11"/>
  <c r="DF137" i="11"/>
  <c r="DE137" i="11"/>
  <c r="DF145" i="11"/>
  <c r="DE145" i="11"/>
  <c r="DF149" i="11"/>
  <c r="DE149" i="11"/>
  <c r="DF153" i="11"/>
  <c r="DE153" i="11"/>
  <c r="DF157" i="11"/>
  <c r="DE157" i="11"/>
  <c r="DF161" i="11"/>
  <c r="DE161" i="11"/>
  <c r="DF169" i="11"/>
  <c r="DE169" i="11"/>
  <c r="DF177" i="11"/>
  <c r="DE177" i="11"/>
  <c r="DF181" i="11"/>
  <c r="DE181" i="11"/>
  <c r="DF185" i="11"/>
  <c r="DE185" i="11"/>
  <c r="DF189" i="11"/>
  <c r="DE189" i="11"/>
  <c r="DF193" i="11"/>
  <c r="DE193" i="11"/>
  <c r="DF201" i="11"/>
  <c r="DE201" i="11"/>
  <c r="DF209" i="11"/>
  <c r="DE209" i="11"/>
  <c r="DF213" i="11"/>
  <c r="DE213" i="11"/>
  <c r="DF217" i="11"/>
  <c r="DE217" i="11"/>
  <c r="DF221" i="11"/>
  <c r="DE221" i="11"/>
  <c r="DF225" i="11"/>
  <c r="DE225" i="11"/>
  <c r="DF233" i="11"/>
  <c r="DE233" i="11"/>
  <c r="DF245" i="11"/>
  <c r="DE245" i="11"/>
  <c r="DF249" i="11"/>
  <c r="DE249" i="11"/>
  <c r="DF257" i="11"/>
  <c r="DE257" i="11"/>
  <c r="DF265" i="11"/>
  <c r="DE265" i="11"/>
  <c r="DF273" i="11"/>
  <c r="DE273" i="11"/>
  <c r="DF281" i="11"/>
  <c r="DE281" i="11"/>
  <c r="DF309" i="11"/>
  <c r="DE309" i="11"/>
  <c r="DF321" i="11"/>
  <c r="DE321" i="11"/>
  <c r="DF329" i="11"/>
  <c r="DE329" i="11"/>
  <c r="DF337" i="11"/>
  <c r="DE337" i="11"/>
  <c r="DF345" i="11"/>
  <c r="DE345" i="11"/>
  <c r="DF353" i="11"/>
  <c r="DE353" i="11"/>
  <c r="DF361" i="11"/>
  <c r="DE361" i="11"/>
  <c r="DF373" i="11"/>
  <c r="DE373" i="11"/>
  <c r="DF377" i="11"/>
  <c r="DE377" i="11"/>
  <c r="DF389" i="11"/>
  <c r="DE389" i="11"/>
  <c r="DF397" i="11"/>
  <c r="DE397" i="11"/>
  <c r="DH31" i="11"/>
  <c r="DH63" i="11"/>
  <c r="DH54" i="11"/>
  <c r="DH29" i="11"/>
  <c r="DI41" i="11"/>
  <c r="DH41" i="11"/>
  <c r="DI57" i="11"/>
  <c r="DH57" i="11"/>
  <c r="DI65" i="11"/>
  <c r="DH65" i="11"/>
  <c r="DI84" i="11"/>
  <c r="DH84" i="11"/>
  <c r="DI92" i="11"/>
  <c r="DH92" i="11"/>
  <c r="DI100" i="11"/>
  <c r="DH100" i="11"/>
  <c r="DI116" i="11"/>
  <c r="DH116" i="11"/>
  <c r="DI120" i="11"/>
  <c r="DH120" i="11"/>
  <c r="DI152" i="11"/>
  <c r="DH152" i="11"/>
  <c r="DI184" i="11"/>
  <c r="DH184" i="11"/>
  <c r="DI216" i="11"/>
  <c r="DH216" i="11"/>
  <c r="DI248" i="11"/>
  <c r="DH248" i="11"/>
  <c r="DI280" i="11"/>
  <c r="DH280" i="11"/>
  <c r="DI292" i="11"/>
  <c r="DH292" i="11"/>
  <c r="DI356" i="11"/>
  <c r="DH356" i="11"/>
  <c r="DI79" i="11"/>
  <c r="DH79" i="11"/>
  <c r="DI115" i="11"/>
  <c r="DH115" i="11"/>
  <c r="DI147" i="11"/>
  <c r="DH147" i="11"/>
  <c r="DI191" i="11"/>
  <c r="DH191" i="11"/>
  <c r="DI223" i="11"/>
  <c r="DH223" i="11"/>
  <c r="DI231" i="11"/>
  <c r="DH231" i="11"/>
  <c r="DI243" i="11"/>
  <c r="DH243" i="11"/>
  <c r="DI275" i="11"/>
  <c r="DH275" i="11"/>
  <c r="DI299" i="11"/>
  <c r="DH299" i="11"/>
  <c r="DI323" i="11"/>
  <c r="DH323" i="11"/>
  <c r="DI285" i="11"/>
  <c r="DH285" i="11"/>
  <c r="DI289" i="11"/>
  <c r="DH289" i="11"/>
  <c r="DI313" i="11"/>
  <c r="DH313" i="11"/>
  <c r="DI341" i="11"/>
  <c r="DH341" i="11"/>
  <c r="DI357" i="11"/>
  <c r="DH357" i="11"/>
  <c r="DI369" i="11"/>
  <c r="DH369" i="11"/>
  <c r="DI385" i="11"/>
  <c r="DI74" i="11"/>
  <c r="DH74" i="11"/>
  <c r="DI82" i="11"/>
  <c r="DH82" i="11"/>
  <c r="DI94" i="11"/>
  <c r="DH94" i="11"/>
  <c r="DI102" i="11"/>
  <c r="DI106" i="11"/>
  <c r="DH106" i="11"/>
  <c r="DI122" i="11"/>
  <c r="DI142" i="11"/>
  <c r="DH142" i="11"/>
  <c r="DI154" i="11"/>
  <c r="DH154" i="11"/>
  <c r="DI158" i="11"/>
  <c r="DI162" i="11"/>
  <c r="DH162" i="11"/>
  <c r="DI166" i="11"/>
  <c r="DH166" i="11"/>
  <c r="DI174" i="11"/>
  <c r="DH174" i="11"/>
  <c r="DI178" i="11"/>
  <c r="DH178" i="11"/>
  <c r="DI190" i="11"/>
  <c r="DH190" i="11"/>
  <c r="DI194" i="11"/>
  <c r="DH194" i="11"/>
  <c r="DI202" i="11"/>
  <c r="DH202" i="11"/>
  <c r="DI206" i="11"/>
  <c r="DH206" i="11"/>
  <c r="DI214" i="11"/>
  <c r="DH214" i="11"/>
  <c r="DI218" i="11"/>
  <c r="DH218" i="11"/>
  <c r="DI222" i="11"/>
  <c r="DI226" i="11"/>
  <c r="DH226" i="11"/>
  <c r="DI230" i="11"/>
  <c r="DH230" i="11"/>
  <c r="DI238" i="11"/>
  <c r="DH238" i="11"/>
  <c r="DI242" i="11"/>
  <c r="DH242" i="11"/>
  <c r="DI250" i="11"/>
  <c r="DH250" i="11"/>
  <c r="DI254" i="11"/>
  <c r="DH254" i="11"/>
  <c r="DI258" i="11"/>
  <c r="DH258" i="11"/>
  <c r="DI262" i="11"/>
  <c r="DH262" i="11"/>
  <c r="DI266" i="11"/>
  <c r="DH266" i="11"/>
  <c r="DI270" i="11"/>
  <c r="DH270" i="11"/>
  <c r="DI274" i="11"/>
  <c r="DH274" i="11"/>
  <c r="DI278" i="11"/>
  <c r="DH278" i="11"/>
  <c r="DI282" i="11"/>
  <c r="DH282" i="11"/>
  <c r="DI286" i="11"/>
  <c r="DH286" i="11"/>
  <c r="DI290" i="11"/>
  <c r="DH290" i="11"/>
  <c r="DI294" i="11"/>
  <c r="DH294" i="11"/>
  <c r="DI298" i="11"/>
  <c r="DH298" i="11"/>
  <c r="DI302" i="11"/>
  <c r="DH302" i="11"/>
  <c r="DI306" i="11"/>
  <c r="DH306" i="11"/>
  <c r="DI310" i="11"/>
  <c r="DH310" i="11"/>
  <c r="DI318" i="11"/>
  <c r="DH318" i="11"/>
  <c r="DI322" i="11"/>
  <c r="DH322" i="11"/>
  <c r="DI330" i="11"/>
  <c r="DH330" i="11"/>
  <c r="DI334" i="11"/>
  <c r="DH334" i="11"/>
  <c r="DI342" i="11"/>
  <c r="DH342" i="11"/>
  <c r="DI350" i="11"/>
  <c r="DI354" i="11"/>
  <c r="DH354" i="11"/>
  <c r="DI366" i="11"/>
  <c r="DH366" i="11"/>
  <c r="DI382" i="11"/>
  <c r="DI386" i="11"/>
  <c r="DH386" i="11"/>
  <c r="DI398" i="11"/>
  <c r="DI81" i="11"/>
  <c r="DH81" i="11"/>
  <c r="DI89" i="11"/>
  <c r="DH89" i="11"/>
  <c r="DI93" i="11"/>
  <c r="DH93" i="11"/>
  <c r="DI101" i="11"/>
  <c r="DH101" i="11"/>
  <c r="DI105" i="11"/>
  <c r="DH105" i="11"/>
  <c r="DI121" i="11"/>
  <c r="DH121" i="11"/>
  <c r="DI129" i="11"/>
  <c r="DH129" i="11"/>
  <c r="DI145" i="11"/>
  <c r="DH145" i="11"/>
  <c r="DI149" i="11"/>
  <c r="DI153" i="11"/>
  <c r="DH153" i="11"/>
  <c r="DI157" i="11"/>
  <c r="DH157" i="11"/>
  <c r="DI169" i="11"/>
  <c r="DH169" i="11"/>
  <c r="DI177" i="11"/>
  <c r="DH177" i="11"/>
  <c r="DI181" i="11"/>
  <c r="DH181" i="11"/>
  <c r="DI185" i="11"/>
  <c r="DH185" i="11"/>
  <c r="DI189" i="11"/>
  <c r="DH189" i="11"/>
  <c r="DI193" i="11"/>
  <c r="DH193" i="11"/>
  <c r="DI201" i="11"/>
  <c r="DH201" i="11"/>
  <c r="DI209" i="11"/>
  <c r="DH209" i="11"/>
  <c r="DI213" i="11"/>
  <c r="DH213" i="11"/>
  <c r="DI217" i="11"/>
  <c r="DH217" i="11"/>
  <c r="DI221" i="11"/>
  <c r="DH221" i="11"/>
  <c r="DI225" i="11"/>
  <c r="DH225" i="11"/>
  <c r="DI233" i="11"/>
  <c r="DH233" i="11"/>
  <c r="DI249" i="11"/>
  <c r="DH249" i="11"/>
  <c r="DI257" i="11"/>
  <c r="DH257" i="11"/>
  <c r="DI265" i="11"/>
  <c r="DH265" i="11"/>
  <c r="DI273" i="11"/>
  <c r="DH273" i="11"/>
  <c r="DI309" i="11"/>
  <c r="DI321" i="11"/>
  <c r="DH321" i="11"/>
  <c r="DI345" i="11"/>
  <c r="DH345" i="11"/>
  <c r="DI377" i="11"/>
  <c r="DH241" i="11"/>
  <c r="DI36" i="11"/>
  <c r="DI56" i="11"/>
  <c r="DH56" i="11"/>
  <c r="DI27" i="11"/>
  <c r="DH27" i="11"/>
  <c r="DI59" i="11"/>
  <c r="DH59" i="11"/>
  <c r="DI34" i="11"/>
  <c r="DH34" i="11"/>
  <c r="DI50" i="11"/>
  <c r="DH50" i="11"/>
  <c r="DI58" i="11"/>
  <c r="DH58" i="11"/>
  <c r="DI66" i="11"/>
  <c r="DH66" i="11"/>
  <c r="DI33" i="11"/>
  <c r="DH33" i="11"/>
  <c r="DI61" i="11"/>
  <c r="DH61" i="11"/>
  <c r="DI88" i="11"/>
  <c r="DH88" i="11"/>
  <c r="DI104" i="11"/>
  <c r="DI124" i="11"/>
  <c r="DH124" i="11"/>
  <c r="DI132" i="11"/>
  <c r="DH132" i="11"/>
  <c r="DI148" i="11"/>
  <c r="DH148" i="11"/>
  <c r="DI156" i="11"/>
  <c r="DH156" i="11"/>
  <c r="DI164" i="11"/>
  <c r="DH164" i="11"/>
  <c r="DI172" i="11"/>
  <c r="DI180" i="11"/>
  <c r="DH180" i="11"/>
  <c r="DI188" i="11"/>
  <c r="DH188" i="11"/>
  <c r="DI196" i="11"/>
  <c r="DH196" i="11"/>
  <c r="DI204" i="11"/>
  <c r="DI212" i="11"/>
  <c r="DH212" i="11"/>
  <c r="DI220" i="11"/>
  <c r="DH220" i="11"/>
  <c r="DI228" i="11"/>
  <c r="DH228" i="11"/>
  <c r="DI236" i="11"/>
  <c r="DI244" i="11"/>
  <c r="DH244" i="11"/>
  <c r="DI252" i="11"/>
  <c r="DH252" i="11"/>
  <c r="DI260" i="11"/>
  <c r="DH260" i="11"/>
  <c r="DI268" i="11"/>
  <c r="DI276" i="11"/>
  <c r="DH276" i="11"/>
  <c r="DI284" i="11"/>
  <c r="DH284" i="11"/>
  <c r="DI296" i="11"/>
  <c r="DI312" i="11"/>
  <c r="DH312" i="11"/>
  <c r="DI328" i="11"/>
  <c r="DI344" i="11"/>
  <c r="DH344" i="11"/>
  <c r="DI360" i="11"/>
  <c r="DI376" i="11"/>
  <c r="DH376" i="11"/>
  <c r="DI392" i="11"/>
  <c r="DI83" i="11"/>
  <c r="DH83" i="11"/>
  <c r="DI91" i="11"/>
  <c r="DH91" i="11"/>
  <c r="DH103" i="11"/>
  <c r="DI111" i="11"/>
  <c r="DH111" i="11"/>
  <c r="DI127" i="11"/>
  <c r="DH127" i="11"/>
  <c r="DI135" i="11"/>
  <c r="DI159" i="11"/>
  <c r="DH159" i="11"/>
  <c r="DI163" i="11"/>
  <c r="DH171" i="11"/>
  <c r="DI179" i="11"/>
  <c r="DH179" i="11"/>
  <c r="DI195" i="11"/>
  <c r="DH203" i="11"/>
  <c r="DI211" i="11"/>
  <c r="DH211" i="11"/>
  <c r="DI219" i="11"/>
  <c r="DH219" i="11"/>
  <c r="DI227" i="11"/>
  <c r="DI255" i="11"/>
  <c r="DH255" i="11"/>
  <c r="DI263" i="11"/>
  <c r="DI307" i="11"/>
  <c r="DH307" i="11"/>
  <c r="DI339" i="11"/>
  <c r="DH339" i="11"/>
  <c r="DI347" i="11"/>
  <c r="DH347" i="11"/>
  <c r="DI363" i="11"/>
  <c r="DH363" i="11"/>
  <c r="DI371" i="11"/>
  <c r="DH371" i="11"/>
  <c r="DI387" i="11"/>
  <c r="DH387" i="11"/>
  <c r="DI395" i="11"/>
  <c r="DH395" i="11"/>
  <c r="DI253" i="11"/>
  <c r="DH253" i="11"/>
  <c r="DI277" i="11"/>
  <c r="DH277" i="11"/>
  <c r="DI297" i="11"/>
  <c r="DH297" i="11"/>
  <c r="DI305" i="11"/>
  <c r="DH305" i="11"/>
  <c r="DI317" i="11"/>
  <c r="DH317" i="11"/>
  <c r="DI349" i="11"/>
  <c r="DH349" i="11"/>
  <c r="DH365" i="11"/>
  <c r="DI381" i="11"/>
  <c r="DH381" i="11"/>
  <c r="DI393" i="11"/>
  <c r="DH393" i="11"/>
  <c r="DI23" i="11"/>
  <c r="DH23" i="11"/>
  <c r="DH26" i="11"/>
  <c r="DI26" i="11"/>
  <c r="DI25" i="11"/>
  <c r="DH25" i="11"/>
  <c r="DF23" i="11"/>
  <c r="DE23" i="11"/>
  <c r="DE26" i="11"/>
  <c r="DF26" i="11"/>
  <c r="DF25" i="11"/>
  <c r="DE25" i="11"/>
  <c r="DI11" i="11"/>
  <c r="DI14" i="11"/>
  <c r="DH14" i="11"/>
  <c r="DH15" i="11"/>
  <c r="DI15" i="11"/>
  <c r="DH22" i="11"/>
  <c r="DF11" i="11"/>
  <c r="DE11" i="11"/>
  <c r="DF14" i="11"/>
  <c r="DE14" i="11"/>
  <c r="DF19" i="11"/>
  <c r="DE19" i="11"/>
  <c r="DF22" i="11"/>
  <c r="DE22" i="11"/>
  <c r="DF10" i="11"/>
  <c r="DE10" i="11"/>
  <c r="DH17" i="11"/>
  <c r="DF17" i="11"/>
  <c r="DE17" i="11"/>
  <c r="DI16" i="11"/>
  <c r="DH16" i="11"/>
  <c r="DE16" i="11"/>
  <c r="DF16" i="11"/>
  <c r="DF15" i="11"/>
  <c r="DE15" i="11"/>
  <c r="CH20" i="11"/>
  <c r="DF20" i="11" s="1"/>
  <c r="CI20" i="11"/>
  <c r="CJ20" i="11" s="1"/>
  <c r="DI20" i="11" s="1"/>
  <c r="DH20" i="11"/>
  <c r="DE20" i="11"/>
  <c r="DH44" i="11" l="1"/>
  <c r="DI44" i="11"/>
  <c r="DI128" i="11"/>
  <c r="DH128" i="11"/>
  <c r="DI192" i="11"/>
  <c r="DH192" i="11"/>
  <c r="DI256" i="11"/>
  <c r="DH256" i="11"/>
  <c r="DI95" i="11"/>
  <c r="DH95" i="11"/>
  <c r="DI155" i="11"/>
  <c r="DH155" i="11"/>
  <c r="DI251" i="11"/>
  <c r="DH251" i="11"/>
  <c r="DI355" i="11"/>
  <c r="DH355" i="11"/>
  <c r="DI78" i="11"/>
  <c r="DH78" i="11"/>
  <c r="DI98" i="11"/>
  <c r="DH98" i="11"/>
  <c r="DI114" i="11"/>
  <c r="DH114" i="11"/>
  <c r="DI73" i="11"/>
  <c r="DH73" i="11"/>
  <c r="DI373" i="11"/>
  <c r="DH373" i="11"/>
  <c r="CH325" i="11"/>
  <c r="CI325" i="11"/>
  <c r="CJ325" i="11" s="1"/>
  <c r="CH247" i="11"/>
  <c r="CI247" i="11"/>
  <c r="CJ247" i="11" s="1"/>
  <c r="CI183" i="11"/>
  <c r="CJ183" i="11" s="1"/>
  <c r="CH183" i="11"/>
  <c r="CH117" i="11"/>
  <c r="CI117" i="11"/>
  <c r="CJ117" i="11" s="1"/>
  <c r="CH53" i="11"/>
  <c r="CI53" i="11"/>
  <c r="CJ53" i="11" s="1"/>
  <c r="CH64" i="11"/>
  <c r="CI64" i="11"/>
  <c r="CJ64" i="11" s="1"/>
  <c r="DI140" i="11"/>
  <c r="DI72" i="11"/>
  <c r="DI19" i="11"/>
  <c r="DH19" i="11"/>
  <c r="DI47" i="11"/>
  <c r="DH47" i="11"/>
  <c r="DI37" i="11"/>
  <c r="DH37" i="11"/>
  <c r="DI69" i="11"/>
  <c r="DH69" i="11"/>
  <c r="DI144" i="11"/>
  <c r="DH144" i="11"/>
  <c r="DI168" i="11"/>
  <c r="DH168" i="11"/>
  <c r="DI208" i="11"/>
  <c r="DH208" i="11"/>
  <c r="DI232" i="11"/>
  <c r="DH232" i="11"/>
  <c r="DI272" i="11"/>
  <c r="DH272" i="11"/>
  <c r="DI331" i="11"/>
  <c r="DH331" i="11"/>
  <c r="DI146" i="11"/>
  <c r="DH146" i="11"/>
  <c r="DI246" i="11"/>
  <c r="DH246" i="11"/>
  <c r="DI113" i="11"/>
  <c r="DH113" i="11"/>
  <c r="DI281" i="11"/>
  <c r="DH281" i="11"/>
  <c r="DI337" i="11"/>
  <c r="DH337" i="11"/>
  <c r="CZ209" i="11"/>
  <c r="DA209" i="11" s="1"/>
  <c r="N209" i="11" s="1"/>
  <c r="DB209" i="11" s="1"/>
  <c r="CH271" i="11"/>
  <c r="CI271" i="11"/>
  <c r="CJ271" i="11" s="1"/>
  <c r="CH207" i="11"/>
  <c r="CI207" i="11"/>
  <c r="CJ207" i="11" s="1"/>
  <c r="CH143" i="11"/>
  <c r="CI143" i="11"/>
  <c r="CJ143" i="11" s="1"/>
  <c r="CH77" i="11"/>
  <c r="CI77" i="11"/>
  <c r="CJ77" i="11" s="1"/>
  <c r="CH13" i="11"/>
  <c r="CI13" i="11"/>
  <c r="CJ13" i="11" s="1"/>
  <c r="CH80" i="11"/>
  <c r="CI80" i="11"/>
  <c r="CJ80" i="11" s="1"/>
  <c r="CI130" i="11"/>
  <c r="CJ130" i="11" s="1"/>
  <c r="CH130" i="11"/>
  <c r="DI38" i="11"/>
  <c r="DH38" i="11"/>
  <c r="DI320" i="11"/>
  <c r="DH320" i="11"/>
  <c r="DI368" i="11"/>
  <c r="DH368" i="11"/>
  <c r="DI123" i="11"/>
  <c r="DH123" i="11"/>
  <c r="DI234" i="11"/>
  <c r="DH234" i="11"/>
  <c r="DI338" i="11"/>
  <c r="DH338" i="11"/>
  <c r="DI370" i="11"/>
  <c r="DH370" i="11"/>
  <c r="DI97" i="11"/>
  <c r="DH97" i="11"/>
  <c r="DI137" i="11"/>
  <c r="DH137" i="11"/>
  <c r="CH269" i="11"/>
  <c r="CI269" i="11"/>
  <c r="CJ269" i="11" s="1"/>
  <c r="CH205" i="11"/>
  <c r="CI205" i="11"/>
  <c r="CJ205" i="11" s="1"/>
  <c r="CH141" i="11"/>
  <c r="CI141" i="11"/>
  <c r="CJ141" i="11" s="1"/>
  <c r="CH75" i="11"/>
  <c r="CI75" i="11"/>
  <c r="CJ75" i="11" s="1"/>
  <c r="CH9" i="11"/>
  <c r="CI9" i="11"/>
  <c r="CJ9" i="11" s="1"/>
  <c r="DI51" i="11"/>
  <c r="DH51" i="11"/>
  <c r="DI300" i="11"/>
  <c r="DH300" i="11"/>
  <c r="DI352" i="11"/>
  <c r="DH352" i="11"/>
  <c r="DH400" i="11"/>
  <c r="DI400" i="11"/>
  <c r="DI87" i="11"/>
  <c r="DH87" i="11"/>
  <c r="DI139" i="11"/>
  <c r="DH139" i="11"/>
  <c r="DI283" i="11"/>
  <c r="DH283" i="11"/>
  <c r="DI134" i="11"/>
  <c r="DH134" i="11"/>
  <c r="DI150" i="11"/>
  <c r="DH150" i="11"/>
  <c r="DI326" i="11"/>
  <c r="DH326" i="11"/>
  <c r="DI390" i="11"/>
  <c r="DH390" i="11"/>
  <c r="DI389" i="11"/>
  <c r="DH389" i="11"/>
  <c r="CH301" i="11"/>
  <c r="CI301" i="11"/>
  <c r="CJ301" i="11" s="1"/>
  <c r="CH229" i="11"/>
  <c r="CI229" i="11"/>
  <c r="CJ229" i="11" s="1"/>
  <c r="CH165" i="11"/>
  <c r="CI165" i="11"/>
  <c r="CJ165" i="11" s="1"/>
  <c r="CH99" i="11"/>
  <c r="CI99" i="11"/>
  <c r="CJ99" i="11" s="1"/>
  <c r="CI35" i="11"/>
  <c r="CJ35" i="11" s="1"/>
  <c r="CH35" i="11"/>
  <c r="CZ228" i="11"/>
  <c r="DA228" i="11" s="1"/>
  <c r="N228" i="11" s="1"/>
  <c r="DB228" i="11" s="1"/>
  <c r="CH18" i="11"/>
  <c r="CI18" i="11"/>
  <c r="CJ18" i="11" s="1"/>
  <c r="CH42" i="11"/>
  <c r="CI42" i="11"/>
  <c r="CJ42" i="11" s="1"/>
  <c r="DI46" i="11"/>
  <c r="DH46" i="11"/>
  <c r="DI70" i="11"/>
  <c r="DH70" i="11"/>
  <c r="DI160" i="11"/>
  <c r="DH160" i="11"/>
  <c r="DI224" i="11"/>
  <c r="DH224" i="11"/>
  <c r="DI288" i="11"/>
  <c r="DH288" i="11"/>
  <c r="DI235" i="11"/>
  <c r="DH235" i="11"/>
  <c r="DI259" i="11"/>
  <c r="DH259" i="11"/>
  <c r="DI315" i="11"/>
  <c r="DH315" i="11"/>
  <c r="DI90" i="11"/>
  <c r="DH90" i="11"/>
  <c r="DI210" i="11"/>
  <c r="DH210" i="11"/>
  <c r="DI314" i="11"/>
  <c r="DH314" i="11"/>
  <c r="DI358" i="11"/>
  <c r="DH358" i="11"/>
  <c r="DI374" i="11"/>
  <c r="DH374" i="11"/>
  <c r="CZ305" i="11"/>
  <c r="DA305" i="11" s="1"/>
  <c r="N305" i="11" s="1"/>
  <c r="DB305" i="11" s="1"/>
  <c r="CH215" i="11"/>
  <c r="CI215" i="11"/>
  <c r="CJ215" i="11" s="1"/>
  <c r="CI151" i="11"/>
  <c r="CJ151" i="11" s="1"/>
  <c r="CH151" i="11"/>
  <c r="CH85" i="11"/>
  <c r="CI85" i="11"/>
  <c r="CJ85" i="11" s="1"/>
  <c r="CH21" i="11"/>
  <c r="CI21" i="11"/>
  <c r="CJ21" i="11" s="1"/>
  <c r="DI68" i="11"/>
  <c r="DH68" i="11"/>
  <c r="DI55" i="11"/>
  <c r="DH55" i="11"/>
  <c r="DI71" i="11"/>
  <c r="DH71" i="11"/>
  <c r="DH112" i="11"/>
  <c r="DI112" i="11"/>
  <c r="DI136" i="11"/>
  <c r="DH136" i="11"/>
  <c r="DI176" i="11"/>
  <c r="DH176" i="11"/>
  <c r="DI200" i="11"/>
  <c r="DH200" i="11"/>
  <c r="DI240" i="11"/>
  <c r="DH240" i="11"/>
  <c r="DI264" i="11"/>
  <c r="DH264" i="11"/>
  <c r="DH304" i="11"/>
  <c r="DI304" i="11"/>
  <c r="DI199" i="11"/>
  <c r="DH199" i="11"/>
  <c r="DI291" i="11"/>
  <c r="DH291" i="11"/>
  <c r="DI138" i="11"/>
  <c r="DH138" i="11"/>
  <c r="DI182" i="11"/>
  <c r="DH182" i="11"/>
  <c r="DI198" i="11"/>
  <c r="DH198" i="11"/>
  <c r="DI378" i="11"/>
  <c r="DH378" i="11"/>
  <c r="DI394" i="11"/>
  <c r="DH394" i="11"/>
  <c r="DI125" i="11"/>
  <c r="DH125" i="11"/>
  <c r="DI245" i="11"/>
  <c r="DH245" i="11"/>
  <c r="DI353" i="11"/>
  <c r="DH353" i="11"/>
  <c r="DI397" i="11"/>
  <c r="DH397" i="11"/>
  <c r="CH333" i="11"/>
  <c r="CI333" i="11"/>
  <c r="CJ333" i="11" s="1"/>
  <c r="CH239" i="11"/>
  <c r="CI239" i="11"/>
  <c r="CJ239" i="11" s="1"/>
  <c r="CH175" i="11"/>
  <c r="CI175" i="11"/>
  <c r="CJ175" i="11" s="1"/>
  <c r="CH109" i="11"/>
  <c r="CI109" i="11"/>
  <c r="CJ109" i="11" s="1"/>
  <c r="CH45" i="11"/>
  <c r="CI45" i="11"/>
  <c r="CJ45" i="11" s="1"/>
  <c r="CH52" i="11"/>
  <c r="CI52" i="11"/>
  <c r="CJ52" i="11" s="1"/>
  <c r="CH60" i="11"/>
  <c r="CI60" i="11"/>
  <c r="CJ60" i="11" s="1"/>
  <c r="CH76" i="11"/>
  <c r="CI76" i="11"/>
  <c r="CJ76" i="11" s="1"/>
  <c r="CH108" i="11"/>
  <c r="CI108" i="11"/>
  <c r="CJ108" i="11" s="1"/>
  <c r="CH126" i="11"/>
  <c r="CI126" i="11"/>
  <c r="CJ126" i="11" s="1"/>
  <c r="DI28" i="11"/>
  <c r="DH28" i="11"/>
  <c r="DI49" i="11"/>
  <c r="DH49" i="11"/>
  <c r="DI96" i="11"/>
  <c r="DH96" i="11"/>
  <c r="DI336" i="11"/>
  <c r="DH336" i="11"/>
  <c r="DI187" i="11"/>
  <c r="DH187" i="11"/>
  <c r="DI110" i="11"/>
  <c r="DH110" i="11"/>
  <c r="DI170" i="11"/>
  <c r="DH170" i="11"/>
  <c r="DI186" i="11"/>
  <c r="DH186" i="11"/>
  <c r="DI346" i="11"/>
  <c r="DH346" i="11"/>
  <c r="DI362" i="11"/>
  <c r="DH362" i="11"/>
  <c r="DI161" i="11"/>
  <c r="DH161" i="11"/>
  <c r="CH293" i="11"/>
  <c r="CI293" i="11"/>
  <c r="CJ293" i="11" s="1"/>
  <c r="CH237" i="11"/>
  <c r="CI237" i="11"/>
  <c r="CJ237" i="11" s="1"/>
  <c r="CH173" i="11"/>
  <c r="CI173" i="11"/>
  <c r="CJ173" i="11" s="1"/>
  <c r="CH107" i="11"/>
  <c r="CI107" i="11"/>
  <c r="CJ107" i="11" s="1"/>
  <c r="CH43" i="11"/>
  <c r="CI43" i="11"/>
  <c r="CJ43" i="11" s="1"/>
  <c r="CH86" i="11"/>
  <c r="CI86" i="11"/>
  <c r="CJ86" i="11" s="1"/>
  <c r="DI30" i="11"/>
  <c r="DH30" i="11"/>
  <c r="DI39" i="11"/>
  <c r="DH39" i="11"/>
  <c r="DI62" i="11"/>
  <c r="DH62" i="11"/>
  <c r="DI384" i="11"/>
  <c r="DH384" i="11"/>
  <c r="DI131" i="11"/>
  <c r="DH131" i="11"/>
  <c r="DI167" i="11"/>
  <c r="DH167" i="11"/>
  <c r="DI267" i="11"/>
  <c r="DH267" i="11"/>
  <c r="DI379" i="11"/>
  <c r="DH379" i="11"/>
  <c r="DI329" i="11"/>
  <c r="DH329" i="11"/>
  <c r="DI361" i="11"/>
  <c r="DH361" i="11"/>
  <c r="DI10" i="11"/>
  <c r="DH10" i="11"/>
  <c r="CH261" i="11"/>
  <c r="CI261" i="11"/>
  <c r="CJ261" i="11" s="1"/>
  <c r="CH197" i="11"/>
  <c r="CI197" i="11"/>
  <c r="CJ197" i="11" s="1"/>
  <c r="CI133" i="11"/>
  <c r="CJ133" i="11" s="1"/>
  <c r="CH133" i="11"/>
  <c r="CI67" i="11"/>
  <c r="CJ67" i="11" s="1"/>
  <c r="CH67" i="11"/>
  <c r="CH12" i="11"/>
  <c r="CI12" i="11"/>
  <c r="CJ12" i="11" s="1"/>
  <c r="CG24" i="11"/>
  <c r="L24" i="11" s="1"/>
  <c r="CG32" i="11"/>
  <c r="L32" i="11" s="1"/>
  <c r="CG40" i="11"/>
  <c r="L40" i="11" s="1"/>
  <c r="CG48" i="11"/>
  <c r="L48" i="11" s="1"/>
  <c r="CG388" i="11"/>
  <c r="L388" i="11" s="1"/>
  <c r="CW9" i="11"/>
  <c r="CY9" i="11" s="1"/>
  <c r="CZ9" i="11" s="1"/>
  <c r="DA9" i="11" s="1"/>
  <c r="N9" i="11" s="1"/>
  <c r="DB9" i="11" s="1"/>
  <c r="CG375" i="11"/>
  <c r="L375" i="11" s="1"/>
  <c r="DE41" i="11"/>
  <c r="DE62" i="11"/>
  <c r="DE71" i="11"/>
  <c r="DE39" i="11"/>
  <c r="DE56" i="11"/>
  <c r="CG324" i="11"/>
  <c r="L324" i="11" s="1"/>
  <c r="CG308" i="11"/>
  <c r="L308" i="11" s="1"/>
  <c r="CG372" i="11"/>
  <c r="L372" i="11" s="1"/>
  <c r="CG340" i="11"/>
  <c r="L340" i="11" s="1"/>
  <c r="DE69" i="11"/>
  <c r="DE37" i="11"/>
  <c r="DE58" i="11"/>
  <c r="L8" i="11"/>
  <c r="CG391" i="11"/>
  <c r="L391" i="11" s="1"/>
  <c r="CS58" i="11"/>
  <c r="CT58" i="11" s="1"/>
  <c r="CZ58" i="11" s="1"/>
  <c r="DA58" i="11" s="1"/>
  <c r="N58" i="11" s="1"/>
  <c r="DB58" i="11" s="1"/>
  <c r="CS228" i="11"/>
  <c r="CT228" i="11" s="1"/>
  <c r="CS208" i="11"/>
  <c r="CT208" i="11" s="1"/>
  <c r="CZ208" i="11" s="1"/>
  <c r="DA208" i="11" s="1"/>
  <c r="N208" i="11" s="1"/>
  <c r="DB208" i="11" s="1"/>
  <c r="DH378" i="18"/>
  <c r="DI378" i="18"/>
  <c r="DH370" i="18"/>
  <c r="DI370" i="18"/>
  <c r="CF279" i="11"/>
  <c r="CG279" i="11" s="1"/>
  <c r="L279" i="11" s="1"/>
  <c r="CF287" i="11"/>
  <c r="CG287" i="11" s="1"/>
  <c r="L287" i="11" s="1"/>
  <c r="CF295" i="11"/>
  <c r="CG295" i="11" s="1"/>
  <c r="L295" i="11" s="1"/>
  <c r="CF303" i="11"/>
  <c r="CG303" i="11" s="1"/>
  <c r="L303" i="11" s="1"/>
  <c r="CF311" i="11"/>
  <c r="CG311" i="11" s="1"/>
  <c r="L311" i="11" s="1"/>
  <c r="CF319" i="11"/>
  <c r="CG319" i="11" s="1"/>
  <c r="L319" i="11" s="1"/>
  <c r="CF327" i="11"/>
  <c r="CG327" i="11" s="1"/>
  <c r="L327" i="11" s="1"/>
  <c r="CF335" i="11"/>
  <c r="CG335" i="11" s="1"/>
  <c r="L335" i="11" s="1"/>
  <c r="CF343" i="11"/>
  <c r="CG343" i="11" s="1"/>
  <c r="L343" i="11" s="1"/>
  <c r="CF351" i="11"/>
  <c r="CG351" i="11" s="1"/>
  <c r="L351" i="11" s="1"/>
  <c r="CF359" i="11"/>
  <c r="CG359" i="11" s="1"/>
  <c r="L359" i="11" s="1"/>
  <c r="CF367" i="11"/>
  <c r="CG367" i="11" s="1"/>
  <c r="L367" i="11" s="1"/>
  <c r="CF375" i="11"/>
  <c r="CF383" i="11"/>
  <c r="CG383" i="11" s="1"/>
  <c r="L383" i="11" s="1"/>
  <c r="CF391" i="11"/>
  <c r="CF399" i="11"/>
  <c r="CG399" i="11" s="1"/>
  <c r="L399" i="11" s="1"/>
  <c r="CV113" i="11"/>
  <c r="CX113" i="11" s="1"/>
  <c r="CY113" i="11" s="1"/>
  <c r="CZ113" i="11" s="1"/>
  <c r="DA113" i="11" s="1"/>
  <c r="N113" i="11" s="1"/>
  <c r="DB113" i="11" s="1"/>
  <c r="CV143" i="11"/>
  <c r="CX143" i="11" s="1"/>
  <c r="CY143" i="11" s="1"/>
  <c r="CZ143" i="11" s="1"/>
  <c r="DA143" i="11" s="1"/>
  <c r="N143" i="11" s="1"/>
  <c r="DB143" i="11" s="1"/>
  <c r="CV171" i="11"/>
  <c r="CX171" i="11" s="1"/>
  <c r="CY171" i="11" s="1"/>
  <c r="CZ171" i="11" s="1"/>
  <c r="DA171" i="11" s="1"/>
  <c r="N171" i="11" s="1"/>
  <c r="DB171" i="11" s="1"/>
  <c r="CV199" i="11"/>
  <c r="CX199" i="11" s="1"/>
  <c r="CY199" i="11" s="1"/>
  <c r="CZ199" i="11" s="1"/>
  <c r="DA199" i="11" s="1"/>
  <c r="N199" i="11" s="1"/>
  <c r="DB199" i="11" s="1"/>
  <c r="CV243" i="11"/>
  <c r="CX243" i="11" s="1"/>
  <c r="CY243" i="11" s="1"/>
  <c r="CZ243" i="11" s="1"/>
  <c r="DA243" i="11" s="1"/>
  <c r="N243" i="11" s="1"/>
  <c r="DB243" i="11" s="1"/>
  <c r="CV271" i="11"/>
  <c r="CX271" i="11" s="1"/>
  <c r="CY271" i="11" s="1"/>
  <c r="CZ271" i="11" s="1"/>
  <c r="DA271" i="11" s="1"/>
  <c r="N271" i="11" s="1"/>
  <c r="DB271" i="11" s="1"/>
  <c r="CV299" i="11"/>
  <c r="CX299" i="11" s="1"/>
  <c r="CY299" i="11" s="1"/>
  <c r="CZ299" i="11" s="1"/>
  <c r="DA299" i="11" s="1"/>
  <c r="N299" i="11" s="1"/>
  <c r="DB299" i="11" s="1"/>
  <c r="CV319" i="11"/>
  <c r="CX319" i="11" s="1"/>
  <c r="CY319" i="11" s="1"/>
  <c r="CZ319" i="11" s="1"/>
  <c r="DA319" i="11" s="1"/>
  <c r="N319" i="11" s="1"/>
  <c r="DB319" i="11" s="1"/>
  <c r="CV339" i="11"/>
  <c r="CX339" i="11" s="1"/>
  <c r="CY339" i="11" s="1"/>
  <c r="CZ339" i="11" s="1"/>
  <c r="DA339" i="11" s="1"/>
  <c r="N339" i="11" s="1"/>
  <c r="DB339" i="11" s="1"/>
  <c r="CV397" i="11"/>
  <c r="CX397" i="11" s="1"/>
  <c r="CY397" i="11" s="1"/>
  <c r="CZ397" i="11" s="1"/>
  <c r="DA397" i="11" s="1"/>
  <c r="N397" i="11" s="1"/>
  <c r="DB397" i="11" s="1"/>
  <c r="CV336" i="11"/>
  <c r="CX336" i="11" s="1"/>
  <c r="CY336" i="11" s="1"/>
  <c r="CZ336" i="11" s="1"/>
  <c r="DA336" i="11" s="1"/>
  <c r="N336" i="11" s="1"/>
  <c r="DB336" i="11" s="1"/>
  <c r="CV352" i="11"/>
  <c r="CX352" i="11" s="1"/>
  <c r="CY352" i="11" s="1"/>
  <c r="CZ352" i="11" s="1"/>
  <c r="DA352" i="11" s="1"/>
  <c r="N352" i="11" s="1"/>
  <c r="DB352" i="11" s="1"/>
  <c r="CV368" i="11"/>
  <c r="CX368" i="11" s="1"/>
  <c r="CY368" i="11" s="1"/>
  <c r="CZ368" i="11" s="1"/>
  <c r="DA368" i="11" s="1"/>
  <c r="N368" i="11" s="1"/>
  <c r="DB368" i="11" s="1"/>
  <c r="CV384" i="11"/>
  <c r="CX384" i="11" s="1"/>
  <c r="CY384" i="11" s="1"/>
  <c r="CZ384" i="11" s="1"/>
  <c r="DA384" i="11" s="1"/>
  <c r="N384" i="11" s="1"/>
  <c r="DB384" i="11" s="1"/>
  <c r="CV400" i="11"/>
  <c r="CX400" i="11" s="1"/>
  <c r="CY400" i="11" s="1"/>
  <c r="CZ400" i="11" s="1"/>
  <c r="DA400" i="11" s="1"/>
  <c r="N400" i="11" s="1"/>
  <c r="DB400" i="11" s="1"/>
  <c r="CU390" i="11"/>
  <c r="CW390" i="11" s="1"/>
  <c r="CY390" i="11" s="1"/>
  <c r="CZ390" i="11" s="1"/>
  <c r="DA390" i="11" s="1"/>
  <c r="N390" i="11" s="1"/>
  <c r="DB390" i="11" s="1"/>
  <c r="CU374" i="11"/>
  <c r="CW374" i="11" s="1"/>
  <c r="CY374" i="11" s="1"/>
  <c r="CZ374" i="11" s="1"/>
  <c r="DA374" i="11" s="1"/>
  <c r="N374" i="11" s="1"/>
  <c r="DB374" i="11" s="1"/>
  <c r="CU358" i="11"/>
  <c r="CW358" i="11" s="1"/>
  <c r="CY358" i="11" s="1"/>
  <c r="CZ358" i="11" s="1"/>
  <c r="DA358" i="11" s="1"/>
  <c r="N358" i="11" s="1"/>
  <c r="DB358" i="11" s="1"/>
  <c r="CU342" i="11"/>
  <c r="CW342" i="11" s="1"/>
  <c r="CY342" i="11" s="1"/>
  <c r="CZ342" i="11" s="1"/>
  <c r="DA342" i="11" s="1"/>
  <c r="N342" i="11" s="1"/>
  <c r="DB342" i="11" s="1"/>
  <c r="CU326" i="11"/>
  <c r="CW326" i="11" s="1"/>
  <c r="CY326" i="11" s="1"/>
  <c r="CZ326" i="11" s="1"/>
  <c r="DA326" i="11" s="1"/>
  <c r="N326" i="11" s="1"/>
  <c r="DB326" i="11" s="1"/>
  <c r="CU108" i="11"/>
  <c r="CW108" i="11" s="1"/>
  <c r="CY108" i="11" s="1"/>
  <c r="CZ108" i="11" s="1"/>
  <c r="DA108" i="11" s="1"/>
  <c r="N108" i="11" s="1"/>
  <c r="DB108" i="11" s="1"/>
  <c r="CU92" i="11"/>
  <c r="CW92" i="11" s="1"/>
  <c r="CY92" i="11" s="1"/>
  <c r="CZ92" i="11" s="1"/>
  <c r="DA92" i="11" s="1"/>
  <c r="N92" i="11" s="1"/>
  <c r="DB92" i="11" s="1"/>
  <c r="CU76" i="11"/>
  <c r="CW76" i="11" s="1"/>
  <c r="CY76" i="11" s="1"/>
  <c r="CZ76" i="11" s="1"/>
  <c r="DA76" i="11" s="1"/>
  <c r="N76" i="11" s="1"/>
  <c r="DB76" i="11" s="1"/>
  <c r="CS337" i="11"/>
  <c r="CT337" i="11" s="1"/>
  <c r="CZ337" i="11" s="1"/>
  <c r="DA337" i="11" s="1"/>
  <c r="N337" i="11" s="1"/>
  <c r="DB337" i="11" s="1"/>
  <c r="CS317" i="11"/>
  <c r="CT317" i="11" s="1"/>
  <c r="CZ317" i="11" s="1"/>
  <c r="DA317" i="11" s="1"/>
  <c r="N317" i="11" s="1"/>
  <c r="DB317" i="11" s="1"/>
  <c r="CS213" i="11"/>
  <c r="CT213" i="11" s="1"/>
  <c r="CZ213" i="11" s="1"/>
  <c r="DA213" i="11" s="1"/>
  <c r="N213" i="11" s="1"/>
  <c r="DB213" i="11" s="1"/>
  <c r="CS106" i="11"/>
  <c r="CT106" i="11" s="1"/>
  <c r="CZ106" i="11" s="1"/>
  <c r="DA106" i="11" s="1"/>
  <c r="N106" i="11" s="1"/>
  <c r="DB106" i="11" s="1"/>
  <c r="DH376" i="18"/>
  <c r="DI376" i="18"/>
  <c r="CV359" i="11"/>
  <c r="CX359" i="11" s="1"/>
  <c r="CY359" i="11" s="1"/>
  <c r="CZ359" i="11" s="1"/>
  <c r="DA359" i="11" s="1"/>
  <c r="N359" i="11" s="1"/>
  <c r="DB359" i="11" s="1"/>
  <c r="CV379" i="11"/>
  <c r="CX379" i="11" s="1"/>
  <c r="CY379" i="11" s="1"/>
  <c r="CZ379" i="11" s="1"/>
  <c r="DA379" i="11" s="1"/>
  <c r="N379" i="11" s="1"/>
  <c r="DB379" i="11" s="1"/>
  <c r="CV399" i="11"/>
  <c r="CX399" i="11" s="1"/>
  <c r="CY399" i="11" s="1"/>
  <c r="CZ399" i="11" s="1"/>
  <c r="DA399" i="11" s="1"/>
  <c r="N399" i="11" s="1"/>
  <c r="DB399" i="11" s="1"/>
  <c r="CS128" i="11"/>
  <c r="CT128" i="11" s="1"/>
  <c r="CZ128" i="11" s="1"/>
  <c r="DA128" i="11" s="1"/>
  <c r="N128" i="11" s="1"/>
  <c r="DB128" i="11" s="1"/>
  <c r="CS110" i="11"/>
  <c r="CT110" i="11" s="1"/>
  <c r="CZ110" i="11" s="1"/>
  <c r="DA110" i="11" s="1"/>
  <c r="N110" i="11" s="1"/>
  <c r="DB110" i="11" s="1"/>
  <c r="CS95" i="11"/>
  <c r="CT95" i="11" s="1"/>
  <c r="CZ95" i="11" s="1"/>
  <c r="DA95" i="11" s="1"/>
  <c r="N95" i="11" s="1"/>
  <c r="DB95" i="11" s="1"/>
  <c r="CZ118" i="11"/>
  <c r="DA118" i="11" s="1"/>
  <c r="N118" i="11" s="1"/>
  <c r="DB118" i="11" s="1"/>
  <c r="CG118" i="11"/>
  <c r="L118" i="11" s="1"/>
  <c r="DH360" i="18"/>
  <c r="DI360" i="18"/>
  <c r="CV331" i="11"/>
  <c r="CX331" i="11" s="1"/>
  <c r="CY331" i="11" s="1"/>
  <c r="CZ331" i="11" s="1"/>
  <c r="DA331" i="11" s="1"/>
  <c r="N331" i="11" s="1"/>
  <c r="DB331" i="11" s="1"/>
  <c r="CV351" i="11"/>
  <c r="CX351" i="11" s="1"/>
  <c r="CY351" i="11" s="1"/>
  <c r="CZ351" i="11" s="1"/>
  <c r="DA351" i="11" s="1"/>
  <c r="N351" i="11" s="1"/>
  <c r="DB351" i="11" s="1"/>
  <c r="CV371" i="11"/>
  <c r="CX371" i="11" s="1"/>
  <c r="CY371" i="11" s="1"/>
  <c r="CZ371" i="11" s="1"/>
  <c r="DA371" i="11" s="1"/>
  <c r="N371" i="11" s="1"/>
  <c r="DB371" i="11" s="1"/>
  <c r="CV308" i="11"/>
  <c r="CX308" i="11" s="1"/>
  <c r="CY308" i="11" s="1"/>
  <c r="CZ308" i="11" s="1"/>
  <c r="DA308" i="11" s="1"/>
  <c r="N308" i="11" s="1"/>
  <c r="DB308" i="11" s="1"/>
  <c r="CV324" i="11"/>
  <c r="CX324" i="11" s="1"/>
  <c r="CY324" i="11" s="1"/>
  <c r="CZ324" i="11" s="1"/>
  <c r="DA324" i="11" s="1"/>
  <c r="N324" i="11" s="1"/>
  <c r="DB324" i="11" s="1"/>
  <c r="CV340" i="11"/>
  <c r="CX340" i="11" s="1"/>
  <c r="CV356" i="11"/>
  <c r="CX356" i="11" s="1"/>
  <c r="CY356" i="11" s="1"/>
  <c r="CZ356" i="11" s="1"/>
  <c r="DA356" i="11" s="1"/>
  <c r="N356" i="11" s="1"/>
  <c r="DB356" i="11" s="1"/>
  <c r="CV372" i="11"/>
  <c r="CX372" i="11" s="1"/>
  <c r="CV388" i="11"/>
  <c r="CX388" i="11" s="1"/>
  <c r="CY388" i="11" s="1"/>
  <c r="CZ388" i="11" s="1"/>
  <c r="DA388" i="11" s="1"/>
  <c r="N388" i="11" s="1"/>
  <c r="DB388" i="11" s="1"/>
  <c r="CS313" i="11"/>
  <c r="CT313" i="11" s="1"/>
  <c r="CZ313" i="11" s="1"/>
  <c r="DA313" i="11" s="1"/>
  <c r="N313" i="11" s="1"/>
  <c r="DB313" i="11" s="1"/>
  <c r="CS209" i="11"/>
  <c r="CT209" i="11" s="1"/>
  <c r="CS189" i="11"/>
  <c r="CT189" i="11" s="1"/>
  <c r="CZ189" i="11" s="1"/>
  <c r="DA189" i="11" s="1"/>
  <c r="N189" i="11" s="1"/>
  <c r="DB189" i="11" s="1"/>
  <c r="CS169" i="11"/>
  <c r="CT169" i="11" s="1"/>
  <c r="CZ169" i="11" s="1"/>
  <c r="DA169" i="11" s="1"/>
  <c r="N169" i="11" s="1"/>
  <c r="DB169" i="11" s="1"/>
  <c r="CS152" i="11"/>
  <c r="CT152" i="11" s="1"/>
  <c r="CZ152" i="11" s="1"/>
  <c r="DA152" i="11" s="1"/>
  <c r="N152" i="11" s="1"/>
  <c r="DB152" i="11" s="1"/>
  <c r="CS31" i="11"/>
  <c r="CT31" i="11" s="1"/>
  <c r="CZ31" i="11" s="1"/>
  <c r="DA31" i="11" s="1"/>
  <c r="N31" i="11" s="1"/>
  <c r="DB31" i="11" s="1"/>
  <c r="CV291" i="11"/>
  <c r="CX291" i="11" s="1"/>
  <c r="CY291" i="11" s="1"/>
  <c r="CZ291" i="11" s="1"/>
  <c r="DA291" i="11" s="1"/>
  <c r="N291" i="11" s="1"/>
  <c r="DB291" i="11" s="1"/>
  <c r="CV303" i="11"/>
  <c r="CX303" i="11" s="1"/>
  <c r="CY303" i="11" s="1"/>
  <c r="CZ303" i="11" s="1"/>
  <c r="DA303" i="11" s="1"/>
  <c r="N303" i="11" s="1"/>
  <c r="DB303" i="11" s="1"/>
  <c r="CV323" i="11"/>
  <c r="CX323" i="11" s="1"/>
  <c r="CY323" i="11" s="1"/>
  <c r="CZ323" i="11" s="1"/>
  <c r="DA323" i="11" s="1"/>
  <c r="N323" i="11" s="1"/>
  <c r="DB323" i="11" s="1"/>
  <c r="CV391" i="11"/>
  <c r="CX391" i="11" s="1"/>
  <c r="CY391" i="11" s="1"/>
  <c r="CZ391" i="11" s="1"/>
  <c r="DA391" i="11" s="1"/>
  <c r="N391" i="11" s="1"/>
  <c r="DB391" i="11" s="1"/>
  <c r="CS38" i="11"/>
  <c r="CT38" i="11" s="1"/>
  <c r="CZ38" i="11" s="1"/>
  <c r="DA38" i="11" s="1"/>
  <c r="N38" i="11" s="1"/>
  <c r="DB38" i="11" s="1"/>
  <c r="CS18" i="11"/>
  <c r="CT18" i="11" s="1"/>
  <c r="CZ18" i="11" s="1"/>
  <c r="DA18" i="11" s="1"/>
  <c r="N18" i="11" s="1"/>
  <c r="DB18" i="11" s="1"/>
  <c r="CV383" i="11"/>
  <c r="CX383" i="11" s="1"/>
  <c r="CY383" i="11" s="1"/>
  <c r="CZ383" i="11" s="1"/>
  <c r="DA383" i="11" s="1"/>
  <c r="N383" i="11" s="1"/>
  <c r="DB383" i="11" s="1"/>
  <c r="CV360" i="11"/>
  <c r="CX360" i="11" s="1"/>
  <c r="CY360" i="11" s="1"/>
  <c r="CZ360" i="11" s="1"/>
  <c r="DA360" i="11" s="1"/>
  <c r="N360" i="11" s="1"/>
  <c r="DB360" i="11" s="1"/>
  <c r="CV376" i="11"/>
  <c r="CX376" i="11" s="1"/>
  <c r="CY376" i="11" s="1"/>
  <c r="CZ376" i="11" s="1"/>
  <c r="DA376" i="11" s="1"/>
  <c r="N376" i="11" s="1"/>
  <c r="DB376" i="11" s="1"/>
  <c r="CV392" i="11"/>
  <c r="CX392" i="11" s="1"/>
  <c r="CY392" i="11" s="1"/>
  <c r="CZ392" i="11" s="1"/>
  <c r="DA392" i="11" s="1"/>
  <c r="N392" i="11" s="1"/>
  <c r="DB392" i="11" s="1"/>
  <c r="CU396" i="11"/>
  <c r="CW396" i="11" s="1"/>
  <c r="CY396" i="11" s="1"/>
  <c r="CZ396" i="11" s="1"/>
  <c r="DA396" i="11" s="1"/>
  <c r="N396" i="11" s="1"/>
  <c r="DB396" i="11" s="1"/>
  <c r="CU388" i="11"/>
  <c r="CW388" i="11" s="1"/>
  <c r="CU380" i="11"/>
  <c r="CW380" i="11" s="1"/>
  <c r="CY380" i="11" s="1"/>
  <c r="CZ380" i="11" s="1"/>
  <c r="DA380" i="11" s="1"/>
  <c r="N380" i="11" s="1"/>
  <c r="DB380" i="11" s="1"/>
  <c r="CU372" i="11"/>
  <c r="CW372" i="11" s="1"/>
  <c r="CU364" i="11"/>
  <c r="CW364" i="11" s="1"/>
  <c r="CY364" i="11" s="1"/>
  <c r="CZ364" i="11" s="1"/>
  <c r="DA364" i="11" s="1"/>
  <c r="N364" i="11" s="1"/>
  <c r="DB364" i="11" s="1"/>
  <c r="CU356" i="11"/>
  <c r="CW356" i="11" s="1"/>
  <c r="CU348" i="11"/>
  <c r="CW348" i="11" s="1"/>
  <c r="CY348" i="11" s="1"/>
  <c r="CZ348" i="11" s="1"/>
  <c r="DA348" i="11" s="1"/>
  <c r="N348" i="11" s="1"/>
  <c r="DB348" i="11" s="1"/>
  <c r="CU340" i="11"/>
  <c r="CW340" i="11" s="1"/>
  <c r="DH135" i="18"/>
  <c r="DI135" i="18"/>
  <c r="CS325" i="11"/>
  <c r="CT325" i="11" s="1"/>
  <c r="CZ325" i="11" s="1"/>
  <c r="DA325" i="11" s="1"/>
  <c r="N325" i="11" s="1"/>
  <c r="DB325" i="11" s="1"/>
  <c r="CS305" i="11"/>
  <c r="CT305" i="11" s="1"/>
  <c r="CS221" i="11"/>
  <c r="CT221" i="11" s="1"/>
  <c r="CZ221" i="11" s="1"/>
  <c r="DA221" i="11" s="1"/>
  <c r="N221" i="11" s="1"/>
  <c r="DB221" i="11" s="1"/>
  <c r="CS181" i="11"/>
  <c r="CT181" i="11" s="1"/>
  <c r="CZ181" i="11" s="1"/>
  <c r="DA181" i="11" s="1"/>
  <c r="N181" i="11" s="1"/>
  <c r="DB181" i="11" s="1"/>
  <c r="CS50" i="11"/>
  <c r="CT50" i="11" s="1"/>
  <c r="CZ50" i="11" s="1"/>
  <c r="DA50" i="11" s="1"/>
  <c r="N50" i="11" s="1"/>
  <c r="DB50" i="11" s="1"/>
  <c r="CS132" i="11"/>
  <c r="CT132" i="11" s="1"/>
  <c r="CZ132" i="11" s="1"/>
  <c r="DA132" i="11" s="1"/>
  <c r="N132" i="11" s="1"/>
  <c r="DB132" i="11" s="1"/>
  <c r="CS87" i="11"/>
  <c r="CT87" i="11" s="1"/>
  <c r="CZ87" i="11" s="1"/>
  <c r="DA87" i="11" s="1"/>
  <c r="N87" i="11" s="1"/>
  <c r="DB87" i="11" s="1"/>
  <c r="CS70" i="11"/>
  <c r="CT70" i="11" s="1"/>
  <c r="CZ70" i="11" s="1"/>
  <c r="DA70" i="11" s="1"/>
  <c r="N70" i="11" s="1"/>
  <c r="DB70" i="11" s="1"/>
  <c r="DH157" i="18"/>
  <c r="DI157" i="18"/>
  <c r="DH133" i="18"/>
  <c r="DI133" i="18"/>
  <c r="CE316" i="11"/>
  <c r="CG316" i="11" s="1"/>
  <c r="L316" i="11" s="1"/>
  <c r="CE332" i="11"/>
  <c r="CG332" i="11" s="1"/>
  <c r="L332" i="11" s="1"/>
  <c r="CE348" i="11"/>
  <c r="CG348" i="11" s="1"/>
  <c r="L348" i="11" s="1"/>
  <c r="CE364" i="11"/>
  <c r="CG364" i="11" s="1"/>
  <c r="L364" i="11" s="1"/>
  <c r="CE380" i="11"/>
  <c r="CG380" i="11" s="1"/>
  <c r="L380" i="11" s="1"/>
  <c r="CE396" i="11"/>
  <c r="CG396" i="11" s="1"/>
  <c r="L396" i="11" s="1"/>
  <c r="CV49" i="11"/>
  <c r="CV69" i="11"/>
  <c r="CX69" i="11" s="1"/>
  <c r="CY69" i="11" s="1"/>
  <c r="CZ69" i="11" s="1"/>
  <c r="DA69" i="11" s="1"/>
  <c r="N69" i="11" s="1"/>
  <c r="DB69" i="11" s="1"/>
  <c r="CV81" i="11"/>
  <c r="CX81" i="11" s="1"/>
  <c r="CY81" i="11" s="1"/>
  <c r="CZ81" i="11" s="1"/>
  <c r="DA81" i="11" s="1"/>
  <c r="N81" i="11" s="1"/>
  <c r="DB81" i="11" s="1"/>
  <c r="CV109" i="11"/>
  <c r="CX109" i="11" s="1"/>
  <c r="CY109" i="11" s="1"/>
  <c r="CZ109" i="11" s="1"/>
  <c r="DA109" i="11" s="1"/>
  <c r="N109" i="11" s="1"/>
  <c r="DB109" i="11" s="1"/>
  <c r="CV139" i="11"/>
  <c r="CX139" i="11" s="1"/>
  <c r="CY139" i="11" s="1"/>
  <c r="CZ139" i="11" s="1"/>
  <c r="DA139" i="11" s="1"/>
  <c r="N139" i="11" s="1"/>
  <c r="DB139" i="11" s="1"/>
  <c r="CV167" i="11"/>
  <c r="CX167" i="11" s="1"/>
  <c r="CY167" i="11" s="1"/>
  <c r="CZ167" i="11" s="1"/>
  <c r="DA167" i="11" s="1"/>
  <c r="N167" i="11" s="1"/>
  <c r="DB167" i="11" s="1"/>
  <c r="CV211" i="11"/>
  <c r="CX211" i="11" s="1"/>
  <c r="CY211" i="11" s="1"/>
  <c r="CZ211" i="11" s="1"/>
  <c r="DA211" i="11" s="1"/>
  <c r="N211" i="11" s="1"/>
  <c r="DB211" i="11" s="1"/>
  <c r="CV239" i="11"/>
  <c r="CX239" i="11" s="1"/>
  <c r="CY239" i="11" s="1"/>
  <c r="CZ239" i="11" s="1"/>
  <c r="DA239" i="11" s="1"/>
  <c r="N239" i="11" s="1"/>
  <c r="DB239" i="11" s="1"/>
  <c r="CV267" i="11"/>
  <c r="CX267" i="11" s="1"/>
  <c r="CY267" i="11" s="1"/>
  <c r="CZ267" i="11" s="1"/>
  <c r="DA267" i="11" s="1"/>
  <c r="N267" i="11" s="1"/>
  <c r="DB267" i="11" s="1"/>
  <c r="CV295" i="11"/>
  <c r="CX295" i="11" s="1"/>
  <c r="CY295" i="11" s="1"/>
  <c r="CZ295" i="11" s="1"/>
  <c r="DA295" i="11" s="1"/>
  <c r="N295" i="11" s="1"/>
  <c r="DB295" i="11" s="1"/>
  <c r="CV307" i="11"/>
  <c r="CX307" i="11" s="1"/>
  <c r="CY307" i="11" s="1"/>
  <c r="CZ307" i="11" s="1"/>
  <c r="DA307" i="11" s="1"/>
  <c r="N307" i="11" s="1"/>
  <c r="DB307" i="11" s="1"/>
  <c r="CV375" i="11"/>
  <c r="CX375" i="11" s="1"/>
  <c r="CY375" i="11" s="1"/>
  <c r="CZ375" i="11" s="1"/>
  <c r="DA375" i="11" s="1"/>
  <c r="N375" i="11" s="1"/>
  <c r="DB375" i="11" s="1"/>
  <c r="CV395" i="11"/>
  <c r="CX395" i="11" s="1"/>
  <c r="CY395" i="11" s="1"/>
  <c r="CZ395" i="11" s="1"/>
  <c r="DA395" i="11" s="1"/>
  <c r="N395" i="11" s="1"/>
  <c r="DB395" i="11" s="1"/>
  <c r="CS160" i="11"/>
  <c r="CT160" i="11" s="1"/>
  <c r="CZ160" i="11" s="1"/>
  <c r="DA160" i="11" s="1"/>
  <c r="N160" i="11" s="1"/>
  <c r="DB160" i="11" s="1"/>
  <c r="W13" i="16"/>
  <c r="W67" i="16" s="1"/>
  <c r="N3" i="16" s="1"/>
  <c r="N21" i="12" s="1"/>
  <c r="U67" i="16"/>
  <c r="CU119" i="11"/>
  <c r="CW119" i="11" s="1"/>
  <c r="DI116" i="18"/>
  <c r="DE400" i="18"/>
  <c r="DF368" i="18"/>
  <c r="DH52" i="18"/>
  <c r="DH391" i="18"/>
  <c r="DI391" i="18"/>
  <c r="CI399" i="18"/>
  <c r="CJ399" i="18" s="1"/>
  <c r="CH399" i="18"/>
  <c r="CH375" i="18"/>
  <c r="CI375" i="18"/>
  <c r="CJ375" i="18" s="1"/>
  <c r="CF119" i="11"/>
  <c r="CG119" i="11" s="1"/>
  <c r="L119" i="11" s="1"/>
  <c r="DH92" i="18"/>
  <c r="DH117" i="18"/>
  <c r="CH398" i="18"/>
  <c r="CI398" i="18"/>
  <c r="CJ398" i="18" s="1"/>
  <c r="DH193" i="18"/>
  <c r="DI193" i="18"/>
  <c r="DH209" i="18"/>
  <c r="DI209" i="18"/>
  <c r="DH295" i="21"/>
  <c r="DI295" i="21"/>
  <c r="CZ390" i="18"/>
  <c r="DA390" i="18" s="1"/>
  <c r="N390" i="18" s="1"/>
  <c r="DB390" i="18" s="1"/>
  <c r="CI379" i="18"/>
  <c r="CJ379" i="18" s="1"/>
  <c r="CH379" i="18"/>
  <c r="CZ131" i="18"/>
  <c r="DA131" i="18" s="1"/>
  <c r="N131" i="18" s="1"/>
  <c r="DB131" i="18" s="1"/>
  <c r="DH399" i="21"/>
  <c r="DI399" i="21"/>
  <c r="DH287" i="21"/>
  <c r="DI287" i="21"/>
  <c r="CZ233" i="18"/>
  <c r="DA233" i="18" s="1"/>
  <c r="N233" i="18" s="1"/>
  <c r="DB233" i="18" s="1"/>
  <c r="T67" i="16"/>
  <c r="CV119" i="11"/>
  <c r="CX119" i="11" s="1"/>
  <c r="DH103" i="18"/>
  <c r="DI103" i="18"/>
  <c r="DH181" i="18"/>
  <c r="DI181" i="18"/>
  <c r="DH197" i="18"/>
  <c r="DI197" i="18"/>
  <c r="DH290" i="21"/>
  <c r="DI290" i="21"/>
  <c r="CH390" i="18"/>
  <c r="CI390" i="18"/>
  <c r="CJ390" i="18" s="1"/>
  <c r="DH100" i="18"/>
  <c r="DH60" i="18"/>
  <c r="DH296" i="18"/>
  <c r="CW397" i="18"/>
  <c r="CY397" i="18" s="1"/>
  <c r="CZ397" i="18" s="1"/>
  <c r="DA397" i="18" s="1"/>
  <c r="N397" i="18" s="1"/>
  <c r="DB397" i="18" s="1"/>
  <c r="CU405" i="18"/>
  <c r="DH169" i="18"/>
  <c r="DI169" i="18"/>
  <c r="DH201" i="18"/>
  <c r="DI201" i="18"/>
  <c r="CH387" i="18"/>
  <c r="CI387" i="18"/>
  <c r="CJ387" i="18" s="1"/>
  <c r="CZ374" i="18"/>
  <c r="DA374" i="18" s="1"/>
  <c r="N374" i="18" s="1"/>
  <c r="DB374" i="18" s="1"/>
  <c r="CH373" i="18"/>
  <c r="CI373" i="18"/>
  <c r="CJ373" i="18" s="1"/>
  <c r="DF374" i="18"/>
  <c r="DH308" i="18"/>
  <c r="DI308" i="18"/>
  <c r="CZ373" i="18"/>
  <c r="DA373" i="18" s="1"/>
  <c r="N373" i="18" s="1"/>
  <c r="DB373" i="18" s="1"/>
  <c r="DH369" i="18"/>
  <c r="DI369" i="18"/>
  <c r="DH119" i="18"/>
  <c r="DI119" i="18"/>
  <c r="DH350" i="21"/>
  <c r="DI350" i="21"/>
  <c r="DH173" i="18"/>
  <c r="DI173" i="18"/>
  <c r="DH389" i="18"/>
  <c r="DI389" i="18"/>
  <c r="CH388" i="18"/>
  <c r="CI388" i="18"/>
  <c r="CJ388" i="18" s="1"/>
  <c r="CZ261" i="18"/>
  <c r="DA261" i="18" s="1"/>
  <c r="N261" i="18" s="1"/>
  <c r="DB261" i="18" s="1"/>
  <c r="CG377" i="18"/>
  <c r="L377" i="18" s="1"/>
  <c r="CY354" i="18"/>
  <c r="CZ354" i="18" s="1"/>
  <c r="DA354" i="18" s="1"/>
  <c r="N354" i="18" s="1"/>
  <c r="DB354" i="18" s="1"/>
  <c r="CZ333" i="18"/>
  <c r="DA333" i="18" s="1"/>
  <c r="N333" i="18" s="1"/>
  <c r="DB333" i="18" s="1"/>
  <c r="CY352" i="18"/>
  <c r="CZ352" i="18" s="1"/>
  <c r="DA352" i="18" s="1"/>
  <c r="N352" i="18" s="1"/>
  <c r="DB352" i="18" s="1"/>
  <c r="CY356" i="18"/>
  <c r="CZ269" i="18"/>
  <c r="DA269" i="18" s="1"/>
  <c r="N269" i="18" s="1"/>
  <c r="DB269" i="18" s="1"/>
  <c r="CY124" i="18"/>
  <c r="CZ124" i="18" s="1"/>
  <c r="DA124" i="18" s="1"/>
  <c r="N124" i="18" s="1"/>
  <c r="DB124" i="18" s="1"/>
  <c r="CY112" i="18"/>
  <c r="CZ112" i="18" s="1"/>
  <c r="DA112" i="18" s="1"/>
  <c r="N112" i="18" s="1"/>
  <c r="DB112" i="18" s="1"/>
  <c r="CY350" i="18"/>
  <c r="CZ350" i="18" s="1"/>
  <c r="DA350" i="18" s="1"/>
  <c r="N350" i="18" s="1"/>
  <c r="DB350" i="18" s="1"/>
  <c r="CZ89" i="18"/>
  <c r="DA89" i="18" s="1"/>
  <c r="N89" i="18" s="1"/>
  <c r="DB89" i="18" s="1"/>
  <c r="DM33" i="18"/>
  <c r="DM49" i="18"/>
  <c r="DM65" i="18"/>
  <c r="CS143" i="18"/>
  <c r="CT143" i="18" s="1"/>
  <c r="CZ143" i="18" s="1"/>
  <c r="DA143" i="18" s="1"/>
  <c r="N143" i="18" s="1"/>
  <c r="DB143" i="18" s="1"/>
  <c r="CY22" i="18"/>
  <c r="CZ22" i="18" s="1"/>
  <c r="DA22" i="18" s="1"/>
  <c r="N22" i="18" s="1"/>
  <c r="DB22" i="18" s="1"/>
  <c r="CY274" i="18"/>
  <c r="CZ274" i="18" s="1"/>
  <c r="DA274" i="18" s="1"/>
  <c r="N274" i="18" s="1"/>
  <c r="DB274" i="18" s="1"/>
  <c r="CH360" i="21"/>
  <c r="CI360" i="21"/>
  <c r="CJ360" i="21" s="1"/>
  <c r="DM84" i="18"/>
  <c r="DM92" i="18"/>
  <c r="CH340" i="21"/>
  <c r="CI340" i="21"/>
  <c r="CJ340" i="21" s="1"/>
  <c r="CY10" i="18"/>
  <c r="CZ10" i="18" s="1"/>
  <c r="DA10" i="18" s="1"/>
  <c r="N10" i="18" s="1"/>
  <c r="DB10" i="18" s="1"/>
  <c r="CY78" i="18"/>
  <c r="CZ78" i="18" s="1"/>
  <c r="DA78" i="18" s="1"/>
  <c r="N78" i="18" s="1"/>
  <c r="DB78" i="18" s="1"/>
  <c r="CY304" i="18"/>
  <c r="CZ304" i="18" s="1"/>
  <c r="DA304" i="18" s="1"/>
  <c r="N304" i="18" s="1"/>
  <c r="DB304" i="18" s="1"/>
  <c r="CY23" i="18"/>
  <c r="CZ23" i="18" s="1"/>
  <c r="DA23" i="18" s="1"/>
  <c r="N23" i="18" s="1"/>
  <c r="DB23" i="18" s="1"/>
  <c r="DM25" i="18"/>
  <c r="DM41" i="18"/>
  <c r="DM57" i="18"/>
  <c r="DM73" i="18"/>
  <c r="CY93" i="18"/>
  <c r="CZ93" i="18" s="1"/>
  <c r="DA93" i="18" s="1"/>
  <c r="N93" i="18" s="1"/>
  <c r="DB93" i="18" s="1"/>
  <c r="CS131" i="18"/>
  <c r="CT131" i="18" s="1"/>
  <c r="CS159" i="18"/>
  <c r="CT159" i="18" s="1"/>
  <c r="CZ159" i="18" s="1"/>
  <c r="DA159" i="18" s="1"/>
  <c r="N159" i="18" s="1"/>
  <c r="DB159" i="18" s="1"/>
  <c r="CS215" i="18"/>
  <c r="CT215" i="18" s="1"/>
  <c r="CZ215" i="18" s="1"/>
  <c r="DA215" i="18" s="1"/>
  <c r="N215" i="18" s="1"/>
  <c r="DB215" i="18" s="1"/>
  <c r="CS227" i="18"/>
  <c r="CT227" i="18" s="1"/>
  <c r="CZ227" i="18" s="1"/>
  <c r="DA227" i="18" s="1"/>
  <c r="N227" i="18" s="1"/>
  <c r="DB227" i="18" s="1"/>
  <c r="CS233" i="18"/>
  <c r="CT233" i="18" s="1"/>
  <c r="CT261" i="18"/>
  <c r="CY20" i="18"/>
  <c r="CZ20" i="18" s="1"/>
  <c r="DA20" i="18" s="1"/>
  <c r="N20" i="18" s="1"/>
  <c r="DB20" i="18" s="1"/>
  <c r="CY94" i="18"/>
  <c r="CZ94" i="18" s="1"/>
  <c r="DA94" i="18" s="1"/>
  <c r="N94" i="18" s="1"/>
  <c r="DB94" i="18" s="1"/>
  <c r="CS130" i="18"/>
  <c r="CT130" i="18" s="1"/>
  <c r="CZ130" i="18" s="1"/>
  <c r="DA130" i="18" s="1"/>
  <c r="N130" i="18" s="1"/>
  <c r="DB130" i="18" s="1"/>
  <c r="DM193" i="18"/>
  <c r="CY288" i="18"/>
  <c r="CZ288" i="18" s="1"/>
  <c r="DA288" i="18" s="1"/>
  <c r="N288" i="18" s="1"/>
  <c r="DB288" i="18" s="1"/>
  <c r="CY98" i="18"/>
  <c r="CZ98" i="18" s="1"/>
  <c r="DA98" i="18" s="1"/>
  <c r="N98" i="18" s="1"/>
  <c r="DB98" i="18" s="1"/>
  <c r="CY282" i="18"/>
  <c r="CZ282" i="18" s="1"/>
  <c r="DA282" i="18" s="1"/>
  <c r="N282" i="18" s="1"/>
  <c r="DB282" i="18" s="1"/>
  <c r="CY296" i="18"/>
  <c r="CZ296" i="18" s="1"/>
  <c r="DA296" i="18" s="1"/>
  <c r="N296" i="18" s="1"/>
  <c r="DB296" i="18" s="1"/>
  <c r="CY9" i="18"/>
  <c r="CZ9" i="18" s="1"/>
  <c r="DA9" i="18" s="1"/>
  <c r="N9" i="18" s="1"/>
  <c r="DB9" i="18" s="1"/>
  <c r="CY14" i="18"/>
  <c r="CZ14" i="18" s="1"/>
  <c r="DA14" i="18" s="1"/>
  <c r="N14" i="18" s="1"/>
  <c r="DB14" i="18" s="1"/>
  <c r="CS139" i="18"/>
  <c r="CT139" i="18" s="1"/>
  <c r="CZ139" i="18" s="1"/>
  <c r="DA139" i="18" s="1"/>
  <c r="N139" i="18" s="1"/>
  <c r="DB139" i="18" s="1"/>
  <c r="DM220" i="18"/>
  <c r="DM275" i="18"/>
  <c r="DM289" i="18"/>
  <c r="CZ350" i="21"/>
  <c r="DA350" i="21" s="1"/>
  <c r="N350" i="21" s="1"/>
  <c r="DB350" i="21" s="1"/>
  <c r="DM248" i="18"/>
  <c r="CT356" i="18"/>
  <c r="CZ322" i="21"/>
  <c r="DA322" i="21" s="1"/>
  <c r="N322" i="21" s="1"/>
  <c r="DB322" i="21" s="1"/>
  <c r="CS357" i="18"/>
  <c r="CT357" i="18" s="1"/>
  <c r="CZ357" i="18" s="1"/>
  <c r="DA357" i="18" s="1"/>
  <c r="N357" i="18" s="1"/>
  <c r="DB357" i="18" s="1"/>
  <c r="CT376" i="18"/>
  <c r="CZ376" i="18" s="1"/>
  <c r="DA376" i="18" s="1"/>
  <c r="N376" i="18" s="1"/>
  <c r="DB376" i="18" s="1"/>
  <c r="CY385" i="18"/>
  <c r="CZ385" i="18" s="1"/>
  <c r="DA385" i="18" s="1"/>
  <c r="N385" i="18" s="1"/>
  <c r="DB385" i="18" s="1"/>
  <c r="CZ297" i="21"/>
  <c r="DA297" i="21" s="1"/>
  <c r="N297" i="21" s="1"/>
  <c r="DB297" i="21" s="1"/>
  <c r="DM324" i="18"/>
  <c r="DM342" i="18"/>
  <c r="DM355" i="18"/>
  <c r="CS359" i="18"/>
  <c r="CT359" i="18" s="1"/>
  <c r="CZ359" i="18" s="1"/>
  <c r="DA359" i="18" s="1"/>
  <c r="N359" i="18" s="1"/>
  <c r="DB359" i="18" s="1"/>
  <c r="CS361" i="18"/>
  <c r="CT361" i="18" s="1"/>
  <c r="CZ361" i="18" s="1"/>
  <c r="DA361" i="18" s="1"/>
  <c r="N361" i="18" s="1"/>
  <c r="DB361" i="18" s="1"/>
  <c r="CS363" i="18"/>
  <c r="CT363" i="18" s="1"/>
  <c r="CZ363" i="18" s="1"/>
  <c r="DA363" i="18" s="1"/>
  <c r="N363" i="18" s="1"/>
  <c r="DB363" i="18" s="1"/>
  <c r="CS365" i="18"/>
  <c r="CT365" i="18" s="1"/>
  <c r="CZ365" i="18" s="1"/>
  <c r="DA365" i="18" s="1"/>
  <c r="N365" i="18" s="1"/>
  <c r="DB365" i="18" s="1"/>
  <c r="CS367" i="18"/>
  <c r="CT367" i="18" s="1"/>
  <c r="CZ367" i="18" s="1"/>
  <c r="DA367" i="18" s="1"/>
  <c r="N367" i="18" s="1"/>
  <c r="DB367" i="18" s="1"/>
  <c r="CS373" i="18"/>
  <c r="CT373" i="18" s="1"/>
  <c r="CY356" i="21"/>
  <c r="CZ356" i="21" s="1"/>
  <c r="DA356" i="21" s="1"/>
  <c r="N356" i="21" s="1"/>
  <c r="DB356" i="21" s="1"/>
  <c r="CY354" i="21"/>
  <c r="CZ354" i="21" s="1"/>
  <c r="DA354" i="21" s="1"/>
  <c r="N354" i="21" s="1"/>
  <c r="DB354" i="21" s="1"/>
  <c r="DM240" i="18"/>
  <c r="DM256" i="18"/>
  <c r="DM334" i="18"/>
  <c r="CS371" i="18"/>
  <c r="CT371" i="18" s="1"/>
  <c r="CZ371" i="18" s="1"/>
  <c r="DA371" i="18" s="1"/>
  <c r="N371" i="18" s="1"/>
  <c r="DB371" i="18" s="1"/>
  <c r="CS374" i="18"/>
  <c r="CT374" i="18" s="1"/>
  <c r="CS377" i="18"/>
  <c r="CT377" i="18" s="1"/>
  <c r="CZ377" i="18" s="1"/>
  <c r="DA377" i="18" s="1"/>
  <c r="N377" i="18" s="1"/>
  <c r="DB377" i="18" s="1"/>
  <c r="CY288" i="21"/>
  <c r="CZ288" i="21" s="1"/>
  <c r="DA288" i="21" s="1"/>
  <c r="N288" i="21" s="1"/>
  <c r="DB288" i="21" s="1"/>
  <c r="CZ128" i="21"/>
  <c r="DA128" i="21" s="1"/>
  <c r="N128" i="21" s="1"/>
  <c r="DB128" i="21" s="1"/>
  <c r="CZ142" i="21"/>
  <c r="DA142" i="21" s="1"/>
  <c r="N142" i="21" s="1"/>
  <c r="DB142" i="21" s="1"/>
  <c r="CV384" i="18"/>
  <c r="CX384" i="18" s="1"/>
  <c r="CY384" i="18" s="1"/>
  <c r="CZ384" i="18" s="1"/>
  <c r="DA384" i="18" s="1"/>
  <c r="N384" i="18" s="1"/>
  <c r="DB384" i="18" s="1"/>
  <c r="CY298" i="21"/>
  <c r="CZ298" i="21" s="1"/>
  <c r="DA298" i="21" s="1"/>
  <c r="N298" i="21" s="1"/>
  <c r="DB298" i="21" s="1"/>
  <c r="CY300" i="21"/>
  <c r="CZ300" i="21" s="1"/>
  <c r="DA300" i="21" s="1"/>
  <c r="N300" i="21" s="1"/>
  <c r="DB300" i="21" s="1"/>
  <c r="CY290" i="21"/>
  <c r="CZ290" i="21" s="1"/>
  <c r="DA290" i="21" s="1"/>
  <c r="N290" i="21" s="1"/>
  <c r="DB290" i="21" s="1"/>
  <c r="CZ14" i="21"/>
  <c r="DA14" i="21" s="1"/>
  <c r="N14" i="21" s="1"/>
  <c r="DB14" i="21" s="1"/>
  <c r="CF385" i="18"/>
  <c r="CG385" i="18" s="1"/>
  <c r="L385" i="18" s="1"/>
  <c r="CZ53" i="21"/>
  <c r="DA53" i="21" s="1"/>
  <c r="N53" i="21" s="1"/>
  <c r="DB53" i="21" s="1"/>
  <c r="CZ15" i="21"/>
  <c r="DA15" i="21" s="1"/>
  <c r="N15" i="21" s="1"/>
  <c r="DB15" i="21" s="1"/>
  <c r="CZ67" i="21"/>
  <c r="DA67" i="21" s="1"/>
  <c r="N67" i="21" s="1"/>
  <c r="DB67" i="21" s="1"/>
  <c r="CS14" i="21"/>
  <c r="CT14" i="21" s="1"/>
  <c r="CY22" i="21"/>
  <c r="CZ22" i="21" s="1"/>
  <c r="DA22" i="21" s="1"/>
  <c r="N22" i="21" s="1"/>
  <c r="DB22" i="21" s="1"/>
  <c r="CS25" i="21"/>
  <c r="CT25" i="21" s="1"/>
  <c r="CZ25" i="21" s="1"/>
  <c r="DA25" i="21" s="1"/>
  <c r="N25" i="21" s="1"/>
  <c r="DB25" i="21" s="1"/>
  <c r="CY44" i="21"/>
  <c r="CZ44" i="21" s="1"/>
  <c r="DA44" i="21" s="1"/>
  <c r="N44" i="21" s="1"/>
  <c r="DB44" i="21" s="1"/>
  <c r="CS55" i="21"/>
  <c r="CT55" i="21" s="1"/>
  <c r="CZ55" i="21" s="1"/>
  <c r="DA55" i="21" s="1"/>
  <c r="N55" i="21" s="1"/>
  <c r="DB55" i="21" s="1"/>
  <c r="CY57" i="21"/>
  <c r="CZ57" i="21" s="1"/>
  <c r="DA57" i="21" s="1"/>
  <c r="N57" i="21" s="1"/>
  <c r="DB57" i="21" s="1"/>
  <c r="CY66" i="21"/>
  <c r="CZ66" i="21" s="1"/>
  <c r="DA66" i="21" s="1"/>
  <c r="N66" i="21" s="1"/>
  <c r="DB66" i="21" s="1"/>
  <c r="CS73" i="21"/>
  <c r="CT73" i="21" s="1"/>
  <c r="CZ73" i="21" s="1"/>
  <c r="DA73" i="21" s="1"/>
  <c r="N73" i="21" s="1"/>
  <c r="DB73" i="21" s="1"/>
  <c r="CS84" i="21"/>
  <c r="CT84" i="21" s="1"/>
  <c r="CZ84" i="21" s="1"/>
  <c r="DA84" i="21" s="1"/>
  <c r="N84" i="21" s="1"/>
  <c r="DB84" i="21" s="1"/>
  <c r="CZ89" i="21"/>
  <c r="DA89" i="21" s="1"/>
  <c r="N89" i="21" s="1"/>
  <c r="DB89" i="21" s="1"/>
  <c r="CZ140" i="21"/>
  <c r="DA140" i="21" s="1"/>
  <c r="N140" i="21" s="1"/>
  <c r="DB140" i="21" s="1"/>
  <c r="CS9" i="21"/>
  <c r="CT9" i="21" s="1"/>
  <c r="CZ9" i="21" s="1"/>
  <c r="DA9" i="21" s="1"/>
  <c r="N9" i="21" s="1"/>
  <c r="DB9" i="21" s="1"/>
  <c r="CY18" i="21"/>
  <c r="CZ18" i="21" s="1"/>
  <c r="DA18" i="21" s="1"/>
  <c r="N18" i="21" s="1"/>
  <c r="DB18" i="21" s="1"/>
  <c r="CS23" i="21"/>
  <c r="CT23" i="21" s="1"/>
  <c r="CZ23" i="21" s="1"/>
  <c r="DA23" i="21" s="1"/>
  <c r="N23" i="21" s="1"/>
  <c r="DB23" i="21" s="1"/>
  <c r="DM24" i="21"/>
  <c r="CS35" i="21"/>
  <c r="CT35" i="21" s="1"/>
  <c r="CZ35" i="21" s="1"/>
  <c r="DA35" i="21" s="1"/>
  <c r="N35" i="21" s="1"/>
  <c r="DB35" i="21" s="1"/>
  <c r="CY54" i="21"/>
  <c r="CZ54" i="21" s="1"/>
  <c r="DA54" i="21" s="1"/>
  <c r="N54" i="21" s="1"/>
  <c r="DB54" i="21" s="1"/>
  <c r="CY78" i="21"/>
  <c r="CZ78" i="21" s="1"/>
  <c r="DA78" i="21" s="1"/>
  <c r="N78" i="21" s="1"/>
  <c r="DB78" i="21" s="1"/>
  <c r="CY81" i="21"/>
  <c r="CT85" i="21"/>
  <c r="CZ85" i="21" s="1"/>
  <c r="DA85" i="21" s="1"/>
  <c r="N85" i="21" s="1"/>
  <c r="DB85" i="21" s="1"/>
  <c r="CZ115" i="21"/>
  <c r="DA115" i="21" s="1"/>
  <c r="N115" i="21" s="1"/>
  <c r="DB115" i="21" s="1"/>
  <c r="CZ122" i="21"/>
  <c r="DA122" i="21" s="1"/>
  <c r="N122" i="21" s="1"/>
  <c r="DB122" i="21" s="1"/>
  <c r="CZ131" i="21"/>
  <c r="DA131" i="21" s="1"/>
  <c r="N131" i="21" s="1"/>
  <c r="DB131" i="21" s="1"/>
  <c r="CZ138" i="21"/>
  <c r="DA138" i="21" s="1"/>
  <c r="N138" i="21" s="1"/>
  <c r="DB138" i="21" s="1"/>
  <c r="CZ11" i="21"/>
  <c r="DA11" i="21" s="1"/>
  <c r="N11" i="21" s="1"/>
  <c r="DB11" i="21" s="1"/>
  <c r="CS33" i="21"/>
  <c r="CT33" i="21" s="1"/>
  <c r="CZ33" i="21" s="1"/>
  <c r="DA33" i="21" s="1"/>
  <c r="N33" i="21" s="1"/>
  <c r="DB33" i="21" s="1"/>
  <c r="DA64" i="21"/>
  <c r="N64" i="21" s="1"/>
  <c r="DB64" i="21" s="1"/>
  <c r="CT74" i="21"/>
  <c r="CZ74" i="21" s="1"/>
  <c r="DA74" i="21" s="1"/>
  <c r="N74" i="21" s="1"/>
  <c r="DB74" i="21" s="1"/>
  <c r="CZ75" i="21"/>
  <c r="DA75" i="21" s="1"/>
  <c r="N75" i="21" s="1"/>
  <c r="DB75" i="21" s="1"/>
  <c r="CZ79" i="21"/>
  <c r="DA79" i="21" s="1"/>
  <c r="N79" i="21" s="1"/>
  <c r="DB79" i="21" s="1"/>
  <c r="CZ92" i="21"/>
  <c r="DA92" i="21" s="1"/>
  <c r="N92" i="21" s="1"/>
  <c r="DB92" i="21" s="1"/>
  <c r="CZ110" i="21"/>
  <c r="DA110" i="21" s="1"/>
  <c r="N110" i="21" s="1"/>
  <c r="DB110" i="21" s="1"/>
  <c r="CZ136" i="21"/>
  <c r="DA136" i="21" s="1"/>
  <c r="N136" i="21" s="1"/>
  <c r="DB136" i="21" s="1"/>
  <c r="CZ59" i="21"/>
  <c r="DA59" i="21" s="1"/>
  <c r="N59" i="21" s="1"/>
  <c r="DB59" i="21" s="1"/>
  <c r="CS31" i="21"/>
  <c r="CT31" i="21" s="1"/>
  <c r="CZ31" i="21" s="1"/>
  <c r="DA31" i="21" s="1"/>
  <c r="N31" i="21" s="1"/>
  <c r="DB31" i="21" s="1"/>
  <c r="DM32" i="21"/>
  <c r="CS65" i="21"/>
  <c r="CT65" i="21" s="1"/>
  <c r="CZ65" i="21" s="1"/>
  <c r="DA65" i="21" s="1"/>
  <c r="N65" i="21" s="1"/>
  <c r="DB65" i="21" s="1"/>
  <c r="CS68" i="21"/>
  <c r="CT68" i="21" s="1"/>
  <c r="CY70" i="21"/>
  <c r="CZ70" i="21" s="1"/>
  <c r="DA70" i="21" s="1"/>
  <c r="N70" i="21" s="1"/>
  <c r="DB70" i="21" s="1"/>
  <c r="CS71" i="21"/>
  <c r="CT71" i="21" s="1"/>
  <c r="CZ71" i="21" s="1"/>
  <c r="DA71" i="21" s="1"/>
  <c r="N71" i="21" s="1"/>
  <c r="DB71" i="21" s="1"/>
  <c r="CZ72" i="21"/>
  <c r="DA72" i="21" s="1"/>
  <c r="N72" i="21" s="1"/>
  <c r="DB72" i="21" s="1"/>
  <c r="CS76" i="21"/>
  <c r="CT76" i="21" s="1"/>
  <c r="CZ76" i="21" s="1"/>
  <c r="DA76" i="21" s="1"/>
  <c r="N76" i="21" s="1"/>
  <c r="DB76" i="21" s="1"/>
  <c r="CS80" i="21"/>
  <c r="CT80" i="21" s="1"/>
  <c r="CY87" i="21"/>
  <c r="CZ87" i="21" s="1"/>
  <c r="DA87" i="21" s="1"/>
  <c r="N87" i="21" s="1"/>
  <c r="DB87" i="21" s="1"/>
  <c r="CY102" i="21"/>
  <c r="CZ102" i="21" s="1"/>
  <c r="DA102" i="21" s="1"/>
  <c r="N102" i="21" s="1"/>
  <c r="DB102" i="21" s="1"/>
  <c r="CZ106" i="21"/>
  <c r="DA106" i="21" s="1"/>
  <c r="N106" i="21" s="1"/>
  <c r="DB106" i="21" s="1"/>
  <c r="CZ134" i="21"/>
  <c r="DA134" i="21" s="1"/>
  <c r="N134" i="21" s="1"/>
  <c r="DB134" i="21" s="1"/>
  <c r="CZ60" i="21"/>
  <c r="DA60" i="21" s="1"/>
  <c r="N60" i="21" s="1"/>
  <c r="DB60" i="21" s="1"/>
  <c r="CZ88" i="21"/>
  <c r="DA88" i="21" s="1"/>
  <c r="N88" i="21" s="1"/>
  <c r="DB88" i="21" s="1"/>
  <c r="CZ107" i="21"/>
  <c r="DA107" i="21" s="1"/>
  <c r="N107" i="21" s="1"/>
  <c r="DB107" i="21" s="1"/>
  <c r="CZ120" i="21"/>
  <c r="DA120" i="21" s="1"/>
  <c r="N120" i="21" s="1"/>
  <c r="DB120" i="21" s="1"/>
  <c r="CZ123" i="21"/>
  <c r="DA123" i="21" s="1"/>
  <c r="N123" i="21" s="1"/>
  <c r="DB123" i="21" s="1"/>
  <c r="CZ132" i="21"/>
  <c r="DA132" i="21" s="1"/>
  <c r="N132" i="21" s="1"/>
  <c r="DB132" i="21" s="1"/>
  <c r="CS13" i="21"/>
  <c r="CT13" i="21" s="1"/>
  <c r="CZ13" i="21" s="1"/>
  <c r="DA13" i="21" s="1"/>
  <c r="N13" i="21" s="1"/>
  <c r="DB13" i="21" s="1"/>
  <c r="CY26" i="21"/>
  <c r="CZ26" i="21" s="1"/>
  <c r="DA26" i="21" s="1"/>
  <c r="N26" i="21" s="1"/>
  <c r="DB26" i="21" s="1"/>
  <c r="CS32" i="21"/>
  <c r="CT32" i="21" s="1"/>
  <c r="CZ32" i="21" s="1"/>
  <c r="DA32" i="21" s="1"/>
  <c r="N32" i="21" s="1"/>
  <c r="DB32" i="21" s="1"/>
  <c r="CS39" i="21"/>
  <c r="CT39" i="21" s="1"/>
  <c r="CZ39" i="21" s="1"/>
  <c r="DA39" i="21" s="1"/>
  <c r="N39" i="21" s="1"/>
  <c r="DB39" i="21" s="1"/>
  <c r="CS69" i="21"/>
  <c r="CT69" i="21" s="1"/>
  <c r="CZ69" i="21" s="1"/>
  <c r="DA69" i="21" s="1"/>
  <c r="N69" i="21" s="1"/>
  <c r="DB69" i="21" s="1"/>
  <c r="CS81" i="21"/>
  <c r="CT81" i="21" s="1"/>
  <c r="CY82" i="21"/>
  <c r="CZ82" i="21" s="1"/>
  <c r="DA82" i="21" s="1"/>
  <c r="N82" i="21" s="1"/>
  <c r="DB82" i="21" s="1"/>
  <c r="CY90" i="21"/>
  <c r="CZ90" i="21" s="1"/>
  <c r="DA90" i="21" s="1"/>
  <c r="N90" i="21" s="1"/>
  <c r="DB90" i="21" s="1"/>
  <c r="CY93" i="21"/>
  <c r="CZ93" i="21" s="1"/>
  <c r="DA93" i="21" s="1"/>
  <c r="N93" i="21" s="1"/>
  <c r="DB93" i="21" s="1"/>
  <c r="CY113" i="21"/>
  <c r="CZ113" i="21" s="1"/>
  <c r="DA113" i="21" s="1"/>
  <c r="N113" i="21" s="1"/>
  <c r="DB113" i="21" s="1"/>
  <c r="CZ118" i="21"/>
  <c r="DA118" i="21" s="1"/>
  <c r="N118" i="21" s="1"/>
  <c r="DB118" i="21" s="1"/>
  <c r="CZ130" i="21"/>
  <c r="DA130" i="21" s="1"/>
  <c r="N130" i="21" s="1"/>
  <c r="DB130" i="21" s="1"/>
  <c r="CS16" i="21"/>
  <c r="CT16" i="21" s="1"/>
  <c r="CZ16" i="21" s="1"/>
  <c r="DA16" i="21" s="1"/>
  <c r="N16" i="21" s="1"/>
  <c r="DB16" i="21" s="1"/>
  <c r="CY36" i="21"/>
  <c r="CZ36" i="21" s="1"/>
  <c r="DA36" i="21" s="1"/>
  <c r="N36" i="21" s="1"/>
  <c r="DB36" i="21" s="1"/>
  <c r="CY43" i="21"/>
  <c r="CZ43" i="21" s="1"/>
  <c r="DA43" i="21" s="1"/>
  <c r="N43" i="21" s="1"/>
  <c r="DB43" i="21" s="1"/>
  <c r="CS47" i="21"/>
  <c r="CT47" i="21" s="1"/>
  <c r="CZ47" i="21" s="1"/>
  <c r="DA47" i="21" s="1"/>
  <c r="N47" i="21" s="1"/>
  <c r="DB47" i="21" s="1"/>
  <c r="CY68" i="21"/>
  <c r="CZ68" i="21" s="1"/>
  <c r="DA68" i="21" s="1"/>
  <c r="N68" i="21" s="1"/>
  <c r="DB68" i="21" s="1"/>
  <c r="CY80" i="21"/>
  <c r="CZ80" i="21" s="1"/>
  <c r="DA80" i="21" s="1"/>
  <c r="N80" i="21" s="1"/>
  <c r="DB80" i="21" s="1"/>
  <c r="CT87" i="21"/>
  <c r="CS94" i="21"/>
  <c r="CT94" i="21" s="1"/>
  <c r="CZ94" i="21" s="1"/>
  <c r="DA94" i="21" s="1"/>
  <c r="N94" i="21" s="1"/>
  <c r="DB94" i="21" s="1"/>
  <c r="CZ101" i="21"/>
  <c r="DA101" i="21" s="1"/>
  <c r="N101" i="21" s="1"/>
  <c r="DB101" i="21" s="1"/>
  <c r="CZ108" i="21"/>
  <c r="DA108" i="21" s="1"/>
  <c r="N108" i="21" s="1"/>
  <c r="DB108" i="21" s="1"/>
  <c r="CZ124" i="21"/>
  <c r="DA124" i="21" s="1"/>
  <c r="N124" i="21" s="1"/>
  <c r="DB124" i="21" s="1"/>
  <c r="CZ127" i="21"/>
  <c r="DA127" i="21" s="1"/>
  <c r="N127" i="21" s="1"/>
  <c r="DB127" i="21" s="1"/>
  <c r="DM99" i="21"/>
  <c r="CY103" i="21"/>
  <c r="CZ103" i="21" s="1"/>
  <c r="DA103" i="21" s="1"/>
  <c r="N103" i="21" s="1"/>
  <c r="DB103" i="21" s="1"/>
  <c r="DM105" i="21"/>
  <c r="CY111" i="21"/>
  <c r="CZ111" i="21" s="1"/>
  <c r="DA111" i="21" s="1"/>
  <c r="N111" i="21" s="1"/>
  <c r="DB111" i="21" s="1"/>
  <c r="DM120" i="21"/>
  <c r="DM122" i="21"/>
  <c r="DM124" i="21"/>
  <c r="DM126" i="21"/>
  <c r="DM128" i="21"/>
  <c r="CY152" i="21"/>
  <c r="CZ152" i="21" s="1"/>
  <c r="DA152" i="21" s="1"/>
  <c r="N152" i="21" s="1"/>
  <c r="DB152" i="21" s="1"/>
  <c r="CY170" i="21"/>
  <c r="CZ170" i="21" s="1"/>
  <c r="DA170" i="21" s="1"/>
  <c r="N170" i="21" s="1"/>
  <c r="DB170" i="21" s="1"/>
  <c r="CZ181" i="21"/>
  <c r="DA181" i="21" s="1"/>
  <c r="N181" i="21" s="1"/>
  <c r="DB181" i="21" s="1"/>
  <c r="CY185" i="21"/>
  <c r="CZ185" i="21" s="1"/>
  <c r="DA185" i="21" s="1"/>
  <c r="N185" i="21" s="1"/>
  <c r="DB185" i="21" s="1"/>
  <c r="CY213" i="21"/>
  <c r="CZ213" i="21" s="1"/>
  <c r="DA213" i="21" s="1"/>
  <c r="N213" i="21" s="1"/>
  <c r="DB213" i="21" s="1"/>
  <c r="CY229" i="21"/>
  <c r="CZ229" i="21" s="1"/>
  <c r="DA229" i="21" s="1"/>
  <c r="N229" i="21" s="1"/>
  <c r="DB229" i="21" s="1"/>
  <c r="CZ166" i="21"/>
  <c r="DA166" i="21" s="1"/>
  <c r="N166" i="21" s="1"/>
  <c r="DB166" i="21" s="1"/>
  <c r="CZ168" i="21"/>
  <c r="DA168" i="21" s="1"/>
  <c r="N168" i="21" s="1"/>
  <c r="DB168" i="21" s="1"/>
  <c r="CZ182" i="21"/>
  <c r="DA182" i="21" s="1"/>
  <c r="N182" i="21" s="1"/>
  <c r="DB182" i="21" s="1"/>
  <c r="DM90" i="21"/>
  <c r="CY150" i="21"/>
  <c r="CZ150" i="21" s="1"/>
  <c r="DA150" i="21" s="1"/>
  <c r="N150" i="21" s="1"/>
  <c r="DB150" i="21" s="1"/>
  <c r="CY158" i="21"/>
  <c r="CZ158" i="21" s="1"/>
  <c r="DA158" i="21" s="1"/>
  <c r="N158" i="21" s="1"/>
  <c r="DB158" i="21" s="1"/>
  <c r="CZ162" i="21"/>
  <c r="DA162" i="21" s="1"/>
  <c r="N162" i="21" s="1"/>
  <c r="DB162" i="21" s="1"/>
  <c r="CZ165" i="21"/>
  <c r="DA165" i="21" s="1"/>
  <c r="N165" i="21" s="1"/>
  <c r="DB165" i="21" s="1"/>
  <c r="CS169" i="21"/>
  <c r="CT169" i="21" s="1"/>
  <c r="CZ169" i="21" s="1"/>
  <c r="DA169" i="21" s="1"/>
  <c r="N169" i="21" s="1"/>
  <c r="DB169" i="21" s="1"/>
  <c r="CZ172" i="21"/>
  <c r="DA172" i="21" s="1"/>
  <c r="N172" i="21" s="1"/>
  <c r="DB172" i="21" s="1"/>
  <c r="CY197" i="21"/>
  <c r="CZ197" i="21" s="1"/>
  <c r="DA197" i="21" s="1"/>
  <c r="N197" i="21" s="1"/>
  <c r="DB197" i="21" s="1"/>
  <c r="CY209" i="21"/>
  <c r="CZ209" i="21" s="1"/>
  <c r="DA209" i="21" s="1"/>
  <c r="N209" i="21" s="1"/>
  <c r="DB209" i="21" s="1"/>
  <c r="CY225" i="21"/>
  <c r="CZ225" i="21" s="1"/>
  <c r="DA225" i="21" s="1"/>
  <c r="N225" i="21" s="1"/>
  <c r="DB225" i="21" s="1"/>
  <c r="CY261" i="21"/>
  <c r="CZ261" i="21" s="1"/>
  <c r="DA261" i="21" s="1"/>
  <c r="N261" i="21" s="1"/>
  <c r="DB261" i="21" s="1"/>
  <c r="CY283" i="21"/>
  <c r="CZ283" i="21" s="1"/>
  <c r="DA283" i="21" s="1"/>
  <c r="N283" i="21" s="1"/>
  <c r="DB283" i="21" s="1"/>
  <c r="DM113" i="21"/>
  <c r="CZ175" i="21"/>
  <c r="DA175" i="21" s="1"/>
  <c r="N175" i="21" s="1"/>
  <c r="DB175" i="21" s="1"/>
  <c r="CZ177" i="21"/>
  <c r="DA177" i="21" s="1"/>
  <c r="N177" i="21" s="1"/>
  <c r="DB177" i="21" s="1"/>
  <c r="CY180" i="21"/>
  <c r="CZ180" i="21" s="1"/>
  <c r="DA180" i="21" s="1"/>
  <c r="N180" i="21" s="1"/>
  <c r="DB180" i="21" s="1"/>
  <c r="CY189" i="21"/>
  <c r="CZ189" i="21" s="1"/>
  <c r="DA189" i="21" s="1"/>
  <c r="N189" i="21" s="1"/>
  <c r="DB189" i="21" s="1"/>
  <c r="CS96" i="21"/>
  <c r="CT96" i="21" s="1"/>
  <c r="CZ96" i="21" s="1"/>
  <c r="DA96" i="21" s="1"/>
  <c r="N96" i="21" s="1"/>
  <c r="DB96" i="21" s="1"/>
  <c r="CZ100" i="21"/>
  <c r="DA100" i="21" s="1"/>
  <c r="N100" i="21" s="1"/>
  <c r="DB100" i="21" s="1"/>
  <c r="CZ161" i="21"/>
  <c r="DA161" i="21" s="1"/>
  <c r="N161" i="21" s="1"/>
  <c r="DB161" i="21" s="1"/>
  <c r="CZ240" i="21"/>
  <c r="DA240" i="21" s="1"/>
  <c r="N240" i="21" s="1"/>
  <c r="DB240" i="21" s="1"/>
  <c r="CS104" i="21"/>
  <c r="CT104" i="21" s="1"/>
  <c r="CZ104" i="21" s="1"/>
  <c r="DA104" i="21" s="1"/>
  <c r="N104" i="21" s="1"/>
  <c r="DB104" i="21" s="1"/>
  <c r="CY151" i="21"/>
  <c r="CZ151" i="21" s="1"/>
  <c r="DA151" i="21" s="1"/>
  <c r="N151" i="21" s="1"/>
  <c r="DB151" i="21" s="1"/>
  <c r="CY159" i="21"/>
  <c r="CZ159" i="21" s="1"/>
  <c r="DA159" i="21" s="1"/>
  <c r="N159" i="21" s="1"/>
  <c r="DB159" i="21" s="1"/>
  <c r="CS166" i="21"/>
  <c r="CT166" i="21" s="1"/>
  <c r="CS103" i="21"/>
  <c r="CT103" i="21" s="1"/>
  <c r="DM110" i="21"/>
  <c r="CY146" i="21"/>
  <c r="CZ146" i="21" s="1"/>
  <c r="DA146" i="21" s="1"/>
  <c r="N146" i="21" s="1"/>
  <c r="DB146" i="21" s="1"/>
  <c r="CY154" i="21"/>
  <c r="CZ154" i="21" s="1"/>
  <c r="DA154" i="21" s="1"/>
  <c r="N154" i="21" s="1"/>
  <c r="DB154" i="21" s="1"/>
  <c r="CS163" i="21"/>
  <c r="CT163" i="21" s="1"/>
  <c r="CZ163" i="21" s="1"/>
  <c r="DA163" i="21" s="1"/>
  <c r="N163" i="21" s="1"/>
  <c r="DB163" i="21" s="1"/>
  <c r="CZ171" i="21"/>
  <c r="DA171" i="21" s="1"/>
  <c r="N171" i="21" s="1"/>
  <c r="DB171" i="21" s="1"/>
  <c r="CY179" i="21"/>
  <c r="CZ179" i="21" s="1"/>
  <c r="DA179" i="21" s="1"/>
  <c r="N179" i="21" s="1"/>
  <c r="DB179" i="21" s="1"/>
  <c r="CY193" i="21"/>
  <c r="CZ193" i="21" s="1"/>
  <c r="DA193" i="21" s="1"/>
  <c r="N193" i="21" s="1"/>
  <c r="DB193" i="21" s="1"/>
  <c r="CY217" i="21"/>
  <c r="CZ217" i="21" s="1"/>
  <c r="DA217" i="21" s="1"/>
  <c r="N217" i="21" s="1"/>
  <c r="DB217" i="21" s="1"/>
  <c r="CY233" i="21"/>
  <c r="CZ233" i="21" s="1"/>
  <c r="DA233" i="21" s="1"/>
  <c r="N233" i="21" s="1"/>
  <c r="DB233" i="21" s="1"/>
  <c r="DM174" i="21"/>
  <c r="DM184" i="21"/>
  <c r="CZ243" i="21"/>
  <c r="DA243" i="21" s="1"/>
  <c r="N243" i="21" s="1"/>
  <c r="DB243" i="21" s="1"/>
  <c r="CT305" i="21"/>
  <c r="CZ305" i="21" s="1"/>
  <c r="DA305" i="21" s="1"/>
  <c r="N305" i="21" s="1"/>
  <c r="DB305" i="21" s="1"/>
  <c r="CS306" i="21"/>
  <c r="CT306" i="21" s="1"/>
  <c r="CZ306" i="21" s="1"/>
  <c r="DA306" i="21" s="1"/>
  <c r="N306" i="21" s="1"/>
  <c r="DB306" i="21" s="1"/>
  <c r="CZ246" i="21"/>
  <c r="DA246" i="21" s="1"/>
  <c r="N246" i="21" s="1"/>
  <c r="DB246" i="21" s="1"/>
  <c r="DM182" i="21"/>
  <c r="CY242" i="21"/>
  <c r="CZ242" i="21" s="1"/>
  <c r="DA242" i="21" s="1"/>
  <c r="N242" i="21" s="1"/>
  <c r="DB242" i="21" s="1"/>
  <c r="CS245" i="21"/>
  <c r="CT245" i="21" s="1"/>
  <c r="CS333" i="21"/>
  <c r="CT333" i="21" s="1"/>
  <c r="CZ333" i="21" s="1"/>
  <c r="DA333" i="21" s="1"/>
  <c r="N333" i="21" s="1"/>
  <c r="DB333" i="21" s="1"/>
  <c r="CS241" i="21"/>
  <c r="CT241" i="21" s="1"/>
  <c r="CZ241" i="21" s="1"/>
  <c r="DA241" i="21" s="1"/>
  <c r="N241" i="21" s="1"/>
  <c r="DB241" i="21" s="1"/>
  <c r="CT248" i="21"/>
  <c r="CZ248" i="21" s="1"/>
  <c r="DA248" i="21" s="1"/>
  <c r="N248" i="21" s="1"/>
  <c r="DB248" i="21" s="1"/>
  <c r="CS244" i="21"/>
  <c r="CT244" i="21" s="1"/>
  <c r="CZ244" i="21" s="1"/>
  <c r="DA244" i="21" s="1"/>
  <c r="N244" i="21" s="1"/>
  <c r="DB244" i="21" s="1"/>
  <c r="CS307" i="21"/>
  <c r="CT307" i="21" s="1"/>
  <c r="CZ307" i="21" s="1"/>
  <c r="DA307" i="21" s="1"/>
  <c r="N307" i="21" s="1"/>
  <c r="DB307" i="21" s="1"/>
  <c r="CE278" i="21"/>
  <c r="CF278" i="21"/>
  <c r="CU278" i="21"/>
  <c r="CV278" i="21"/>
  <c r="DF244" i="21"/>
  <c r="DE244" i="21"/>
  <c r="DM186" i="21"/>
  <c r="DM190" i="21"/>
  <c r="CS240" i="21"/>
  <c r="CT240" i="21" s="1"/>
  <c r="CY245" i="21"/>
  <c r="CZ245" i="21" s="1"/>
  <c r="DA245" i="21" s="1"/>
  <c r="N245" i="21" s="1"/>
  <c r="DB245" i="21" s="1"/>
  <c r="CS315" i="21"/>
  <c r="CT315" i="21" s="1"/>
  <c r="CZ315" i="21" s="1"/>
  <c r="DA315" i="21" s="1"/>
  <c r="N315" i="21" s="1"/>
  <c r="DB315" i="21" s="1"/>
  <c r="CU374" i="21"/>
  <c r="CW374" i="21" s="1"/>
  <c r="CF374" i="21"/>
  <c r="CG374" i="21" s="1"/>
  <c r="L374" i="21" s="1"/>
  <c r="CV374" i="21"/>
  <c r="CX374" i="21" s="1"/>
  <c r="CY374" i="21" s="1"/>
  <c r="CZ374" i="21" s="1"/>
  <c r="DA374" i="21" s="1"/>
  <c r="N374" i="21" s="1"/>
  <c r="DB374" i="21" s="1"/>
  <c r="DF319" i="21"/>
  <c r="DE319" i="21"/>
  <c r="CF341" i="21"/>
  <c r="CG341" i="21" s="1"/>
  <c r="L341" i="21" s="1"/>
  <c r="CU341" i="21"/>
  <c r="CW341" i="21" s="1"/>
  <c r="CV341" i="21"/>
  <c r="CX341" i="21" s="1"/>
  <c r="CU372" i="21"/>
  <c r="CW372" i="21" s="1"/>
  <c r="CF372" i="21"/>
  <c r="CG372" i="21" s="1"/>
  <c r="L372" i="21" s="1"/>
  <c r="CV372" i="21"/>
  <c r="CX372" i="21" s="1"/>
  <c r="CY372" i="21" s="1"/>
  <c r="CZ372" i="21" s="1"/>
  <c r="DA372" i="21" s="1"/>
  <c r="N372" i="21" s="1"/>
  <c r="DB372" i="21" s="1"/>
  <c r="CT387" i="21"/>
  <c r="CZ387" i="21" s="1"/>
  <c r="DA387" i="21" s="1"/>
  <c r="N387" i="21" s="1"/>
  <c r="DB387" i="21" s="1"/>
  <c r="CS390" i="21"/>
  <c r="CT390" i="21" s="1"/>
  <c r="CZ390" i="21" s="1"/>
  <c r="DA390" i="21" s="1"/>
  <c r="N390" i="21" s="1"/>
  <c r="DB390" i="21" s="1"/>
  <c r="DF322" i="21"/>
  <c r="DE322" i="21"/>
  <c r="CE313" i="21"/>
  <c r="CG313" i="21" s="1"/>
  <c r="L313" i="21" s="1"/>
  <c r="CF313" i="21"/>
  <c r="DF290" i="21"/>
  <c r="DE290" i="21"/>
  <c r="DF274" i="21"/>
  <c r="DE274" i="21"/>
  <c r="CF271" i="21"/>
  <c r="CE271" i="21"/>
  <c r="CG271" i="21" s="1"/>
  <c r="L271" i="21" s="1"/>
  <c r="CE12" i="18"/>
  <c r="CG12" i="18" s="1"/>
  <c r="L12" i="18" s="1"/>
  <c r="CF12" i="18"/>
  <c r="CF338" i="21"/>
  <c r="CG338" i="21" s="1"/>
  <c r="L338" i="21" s="1"/>
  <c r="CV338" i="21"/>
  <c r="CX338" i="21" s="1"/>
  <c r="CY338" i="21" s="1"/>
  <c r="CZ338" i="21" s="1"/>
  <c r="DA338" i="21" s="1"/>
  <c r="N338" i="21" s="1"/>
  <c r="DB338" i="21" s="1"/>
  <c r="CU369" i="21"/>
  <c r="CW369" i="21" s="1"/>
  <c r="CF369" i="21"/>
  <c r="CG369" i="21" s="1"/>
  <c r="L369" i="21" s="1"/>
  <c r="CV369" i="21"/>
  <c r="CX369" i="21" s="1"/>
  <c r="DM374" i="21"/>
  <c r="CS375" i="21"/>
  <c r="CT375" i="21" s="1"/>
  <c r="CU377" i="21"/>
  <c r="CW377" i="21" s="1"/>
  <c r="CF377" i="21"/>
  <c r="CG377" i="21" s="1"/>
  <c r="L377" i="21" s="1"/>
  <c r="CV377" i="21"/>
  <c r="CX377" i="21" s="1"/>
  <c r="CY377" i="21" s="1"/>
  <c r="CZ377" i="21" s="1"/>
  <c r="DA377" i="21" s="1"/>
  <c r="N377" i="21" s="1"/>
  <c r="DB377" i="21" s="1"/>
  <c r="CF383" i="21"/>
  <c r="CG383" i="21" s="1"/>
  <c r="L383" i="21" s="1"/>
  <c r="CU383" i="21"/>
  <c r="CW383" i="21" s="1"/>
  <c r="CV383" i="21"/>
  <c r="CX383" i="21" s="1"/>
  <c r="CS399" i="21"/>
  <c r="CT399" i="21" s="1"/>
  <c r="CZ399" i="21" s="1"/>
  <c r="DA399" i="21" s="1"/>
  <c r="N399" i="21" s="1"/>
  <c r="DB399" i="21" s="1"/>
  <c r="CE27" i="21"/>
  <c r="CG27" i="21" s="1"/>
  <c r="L27" i="21" s="1"/>
  <c r="CF27" i="21"/>
  <c r="DM340" i="21"/>
  <c r="CS355" i="21"/>
  <c r="CT355" i="21" s="1"/>
  <c r="CZ355" i="21" s="1"/>
  <c r="DA355" i="21" s="1"/>
  <c r="N355" i="21" s="1"/>
  <c r="DB355" i="21" s="1"/>
  <c r="DM368" i="21"/>
  <c r="CS369" i="21"/>
  <c r="CT369" i="21" s="1"/>
  <c r="CU371" i="21"/>
  <c r="CW371" i="21" s="1"/>
  <c r="CF371" i="21"/>
  <c r="CG371" i="21" s="1"/>
  <c r="L371" i="21" s="1"/>
  <c r="CV371" i="21"/>
  <c r="CX371" i="21" s="1"/>
  <c r="CY371" i="21" s="1"/>
  <c r="CZ371" i="21" s="1"/>
  <c r="DA371" i="21" s="1"/>
  <c r="N371" i="21" s="1"/>
  <c r="DB371" i="21" s="1"/>
  <c r="DM376" i="21"/>
  <c r="CS377" i="21"/>
  <c r="CT377" i="21" s="1"/>
  <c r="DM389" i="21"/>
  <c r="W24" i="20"/>
  <c r="W67" i="20" s="1"/>
  <c r="N3" i="20" s="1"/>
  <c r="N21" i="22" s="1"/>
  <c r="DF318" i="21"/>
  <c r="DE318" i="21"/>
  <c r="DF306" i="21"/>
  <c r="DE306" i="21"/>
  <c r="CV344" i="21"/>
  <c r="CX344" i="21" s="1"/>
  <c r="CU344" i="21"/>
  <c r="CW344" i="21" s="1"/>
  <c r="CT356" i="21"/>
  <c r="CU368" i="21"/>
  <c r="CW368" i="21" s="1"/>
  <c r="CF368" i="21"/>
  <c r="CG368" i="21" s="1"/>
  <c r="L368" i="21" s="1"/>
  <c r="CV368" i="21"/>
  <c r="CX368" i="21" s="1"/>
  <c r="CY368" i="21" s="1"/>
  <c r="CZ368" i="21" s="1"/>
  <c r="DA368" i="21" s="1"/>
  <c r="N368" i="21" s="1"/>
  <c r="DB368" i="21" s="1"/>
  <c r="CU376" i="21"/>
  <c r="CW376" i="21" s="1"/>
  <c r="CF376" i="21"/>
  <c r="CG376" i="21" s="1"/>
  <c r="L376" i="21" s="1"/>
  <c r="CV376" i="21"/>
  <c r="CX376" i="21" s="1"/>
  <c r="CF378" i="21"/>
  <c r="CG378" i="21" s="1"/>
  <c r="L378" i="21" s="1"/>
  <c r="CU378" i="21"/>
  <c r="CW378" i="21" s="1"/>
  <c r="CV378" i="21"/>
  <c r="CX378" i="21" s="1"/>
  <c r="CY378" i="21" s="1"/>
  <c r="CZ378" i="21" s="1"/>
  <c r="DA378" i="21" s="1"/>
  <c r="N378" i="21" s="1"/>
  <c r="DB378" i="21" s="1"/>
  <c r="CF389" i="21"/>
  <c r="CG389" i="21" s="1"/>
  <c r="L389" i="21" s="1"/>
  <c r="CV389" i="21"/>
  <c r="CX389" i="21" s="1"/>
  <c r="CY389" i="21" s="1"/>
  <c r="CZ389" i="21" s="1"/>
  <c r="DA389" i="21" s="1"/>
  <c r="N389" i="21" s="1"/>
  <c r="DB389" i="21" s="1"/>
  <c r="CT396" i="21"/>
  <c r="CZ396" i="21" s="1"/>
  <c r="DA396" i="21" s="1"/>
  <c r="N396" i="21" s="1"/>
  <c r="DB396" i="21" s="1"/>
  <c r="DF314" i="21"/>
  <c r="DE314" i="21"/>
  <c r="CE310" i="21"/>
  <c r="CF310" i="21"/>
  <c r="DF256" i="21"/>
  <c r="DE256" i="21"/>
  <c r="CE182" i="21"/>
  <c r="CG182" i="21" s="1"/>
  <c r="L182" i="21" s="1"/>
  <c r="CF182" i="21"/>
  <c r="CS350" i="21"/>
  <c r="CT350" i="21" s="1"/>
  <c r="DM370" i="21"/>
  <c r="CS371" i="21"/>
  <c r="CT371" i="21" s="1"/>
  <c r="CU373" i="21"/>
  <c r="CW373" i="21" s="1"/>
  <c r="CF373" i="21"/>
  <c r="CG373" i="21" s="1"/>
  <c r="L373" i="21" s="1"/>
  <c r="CV373" i="21"/>
  <c r="CX373" i="21" s="1"/>
  <c r="CY373" i="21" s="1"/>
  <c r="CZ373" i="21" s="1"/>
  <c r="DA373" i="21" s="1"/>
  <c r="N373" i="21" s="1"/>
  <c r="DB373" i="21" s="1"/>
  <c r="CF344" i="21"/>
  <c r="CG344" i="21" s="1"/>
  <c r="L344" i="21" s="1"/>
  <c r="CS357" i="21"/>
  <c r="CT357" i="21" s="1"/>
  <c r="CZ357" i="21" s="1"/>
  <c r="DA357" i="21" s="1"/>
  <c r="N357" i="21" s="1"/>
  <c r="DB357" i="21" s="1"/>
  <c r="DM359" i="21"/>
  <c r="DM363" i="21"/>
  <c r="DM367" i="21"/>
  <c r="CS368" i="21"/>
  <c r="CT368" i="21" s="1"/>
  <c r="CU370" i="21"/>
  <c r="CW370" i="21" s="1"/>
  <c r="CF370" i="21"/>
  <c r="CG370" i="21" s="1"/>
  <c r="L370" i="21" s="1"/>
  <c r="CV370" i="21"/>
  <c r="CX370" i="21" s="1"/>
  <c r="CY370" i="21" s="1"/>
  <c r="CZ370" i="21" s="1"/>
  <c r="DA370" i="21" s="1"/>
  <c r="N370" i="21" s="1"/>
  <c r="DB370" i="21" s="1"/>
  <c r="DM375" i="21"/>
  <c r="CS376" i="21"/>
  <c r="CT376" i="21" s="1"/>
  <c r="CF392" i="21"/>
  <c r="CG392" i="21" s="1"/>
  <c r="L392" i="21" s="1"/>
  <c r="CU392" i="21"/>
  <c r="CW392" i="21" s="1"/>
  <c r="CV392" i="21"/>
  <c r="CX392" i="21" s="1"/>
  <c r="CY392" i="21" s="1"/>
  <c r="CZ392" i="21" s="1"/>
  <c r="DA392" i="21" s="1"/>
  <c r="N392" i="21" s="1"/>
  <c r="DB392" i="21" s="1"/>
  <c r="DM394" i="21"/>
  <c r="CS397" i="21"/>
  <c r="CT397" i="21" s="1"/>
  <c r="CZ397" i="21" s="1"/>
  <c r="DA397" i="21" s="1"/>
  <c r="N397" i="21" s="1"/>
  <c r="DB397" i="21" s="1"/>
  <c r="CG284" i="21"/>
  <c r="L284" i="21" s="1"/>
  <c r="CS319" i="21"/>
  <c r="CT319" i="21" s="1"/>
  <c r="CZ319" i="21" s="1"/>
  <c r="DA319" i="21" s="1"/>
  <c r="N319" i="21" s="1"/>
  <c r="DB319" i="21" s="1"/>
  <c r="CS322" i="21"/>
  <c r="CT322" i="21" s="1"/>
  <c r="CF346" i="21"/>
  <c r="CG346" i="21" s="1"/>
  <c r="L346" i="21" s="1"/>
  <c r="CV346" i="21"/>
  <c r="CX346" i="21" s="1"/>
  <c r="CY346" i="21" s="1"/>
  <c r="CZ346" i="21" s="1"/>
  <c r="DA346" i="21" s="1"/>
  <c r="N346" i="21" s="1"/>
  <c r="DB346" i="21" s="1"/>
  <c r="CU375" i="21"/>
  <c r="CW375" i="21" s="1"/>
  <c r="CF375" i="21"/>
  <c r="CG375" i="21" s="1"/>
  <c r="L375" i="21" s="1"/>
  <c r="CV375" i="21"/>
  <c r="CX375" i="21" s="1"/>
  <c r="CY375" i="21" s="1"/>
  <c r="CZ375" i="21" s="1"/>
  <c r="DA375" i="21" s="1"/>
  <c r="N375" i="21" s="1"/>
  <c r="DB375" i="21" s="1"/>
  <c r="CV381" i="21"/>
  <c r="CX381" i="21" s="1"/>
  <c r="CY381" i="21" s="1"/>
  <c r="CZ381" i="21" s="1"/>
  <c r="DA381" i="21" s="1"/>
  <c r="N381" i="21" s="1"/>
  <c r="DB381" i="21" s="1"/>
  <c r="CU381" i="21"/>
  <c r="CW381" i="21" s="1"/>
  <c r="DF264" i="21"/>
  <c r="DE264" i="21"/>
  <c r="CF343" i="21"/>
  <c r="CG343" i="21" s="1"/>
  <c r="L343" i="21" s="1"/>
  <c r="CF380" i="21"/>
  <c r="CG380" i="21" s="1"/>
  <c r="L380" i="21" s="1"/>
  <c r="CF388" i="21"/>
  <c r="CG388" i="21" s="1"/>
  <c r="L388" i="21" s="1"/>
  <c r="DE226" i="21"/>
  <c r="DE218" i="21"/>
  <c r="DE210" i="21"/>
  <c r="W29" i="17"/>
  <c r="W26" i="20"/>
  <c r="CE312" i="21"/>
  <c r="CG312" i="21" s="1"/>
  <c r="L312" i="21" s="1"/>
  <c r="CF312" i="21"/>
  <c r="CG309" i="21"/>
  <c r="L309" i="21" s="1"/>
  <c r="CE227" i="21"/>
  <c r="CF227" i="21"/>
  <c r="CE215" i="21"/>
  <c r="CF215" i="21"/>
  <c r="CE207" i="21"/>
  <c r="CF207" i="21"/>
  <c r="CE324" i="21"/>
  <c r="CG324" i="21" s="1"/>
  <c r="L324" i="21" s="1"/>
  <c r="CF324" i="21"/>
  <c r="CG317" i="21"/>
  <c r="L317" i="21" s="1"/>
  <c r="CG303" i="21"/>
  <c r="L303" i="21" s="1"/>
  <c r="CE273" i="21"/>
  <c r="CF273" i="21"/>
  <c r="CE259" i="21"/>
  <c r="CG259" i="21" s="1"/>
  <c r="L259" i="21" s="1"/>
  <c r="CF259" i="21"/>
  <c r="CE247" i="21"/>
  <c r="CG247" i="21" s="1"/>
  <c r="L247" i="21" s="1"/>
  <c r="CF247" i="21"/>
  <c r="CE198" i="21"/>
  <c r="CG198" i="21" s="1"/>
  <c r="L198" i="21" s="1"/>
  <c r="CF198" i="21"/>
  <c r="CE63" i="21"/>
  <c r="CG63" i="21" s="1"/>
  <c r="L63" i="21" s="1"/>
  <c r="CF63" i="21"/>
  <c r="DE112" i="21"/>
  <c r="DF112" i="21"/>
  <c r="DF287" i="21"/>
  <c r="CG294" i="21"/>
  <c r="L294" i="21" s="1"/>
  <c r="CE280" i="21"/>
  <c r="CG280" i="21" s="1"/>
  <c r="L280" i="21" s="1"/>
  <c r="CF280" i="21"/>
  <c r="CG269" i="21"/>
  <c r="L269" i="21" s="1"/>
  <c r="CG250" i="21"/>
  <c r="L250" i="21" s="1"/>
  <c r="CU395" i="21"/>
  <c r="CW395" i="21" s="1"/>
  <c r="CY395" i="21" s="1"/>
  <c r="CZ395" i="21" s="1"/>
  <c r="DA395" i="21" s="1"/>
  <c r="N395" i="21" s="1"/>
  <c r="DB395" i="21" s="1"/>
  <c r="W17" i="17"/>
  <c r="BG18" i="17"/>
  <c r="W21" i="17"/>
  <c r="W46" i="17"/>
  <c r="W53" i="20"/>
  <c r="CE316" i="21"/>
  <c r="CG316" i="21" s="1"/>
  <c r="L316" i="21" s="1"/>
  <c r="CF316" i="21"/>
  <c r="CE221" i="21"/>
  <c r="CG221" i="21" s="1"/>
  <c r="L221" i="21" s="1"/>
  <c r="CG188" i="21"/>
  <c r="L188" i="21" s="1"/>
  <c r="DE66" i="21"/>
  <c r="DF66" i="21"/>
  <c r="U67" i="20"/>
  <c r="BJ18" i="20"/>
  <c r="CE289" i="21"/>
  <c r="CG289" i="21" s="1"/>
  <c r="L289" i="21" s="1"/>
  <c r="CF289" i="21"/>
  <c r="CG268" i="21"/>
  <c r="L268" i="21" s="1"/>
  <c r="CE176" i="21"/>
  <c r="CG176" i="21" s="1"/>
  <c r="L176" i="21" s="1"/>
  <c r="CF176" i="21"/>
  <c r="DE301" i="21"/>
  <c r="DE253" i="21"/>
  <c r="U13" i="17"/>
  <c r="T67" i="17"/>
  <c r="BJ18" i="17"/>
  <c r="W44" i="17"/>
  <c r="W51" i="17"/>
  <c r="T67" i="20"/>
  <c r="W35" i="20"/>
  <c r="W52" i="20"/>
  <c r="CE307" i="21"/>
  <c r="CG307" i="21" s="1"/>
  <c r="L307" i="21" s="1"/>
  <c r="CF307" i="21"/>
  <c r="CG296" i="21"/>
  <c r="L296" i="21" s="1"/>
  <c r="CG285" i="21"/>
  <c r="L285" i="21" s="1"/>
  <c r="CE261" i="21"/>
  <c r="CG261" i="21" s="1"/>
  <c r="L261" i="21" s="1"/>
  <c r="CF233" i="21"/>
  <c r="CE233" i="21"/>
  <c r="CG233" i="21" s="1"/>
  <c r="L233" i="21" s="1"/>
  <c r="CE166" i="21"/>
  <c r="CG166" i="21" s="1"/>
  <c r="L166" i="21" s="1"/>
  <c r="CF166" i="21"/>
  <c r="DE308" i="21"/>
  <c r="DE292" i="21"/>
  <c r="DE276" i="21"/>
  <c r="DE172" i="21"/>
  <c r="W16" i="17"/>
  <c r="W30" i="17"/>
  <c r="CE320" i="21"/>
  <c r="CG320" i="21" s="1"/>
  <c r="L320" i="21" s="1"/>
  <c r="CF320" i="21"/>
  <c r="CE298" i="21"/>
  <c r="CF298" i="21"/>
  <c r="CE192" i="21"/>
  <c r="CF192" i="21"/>
  <c r="CG299" i="21"/>
  <c r="L299" i="21" s="1"/>
  <c r="CG283" i="21"/>
  <c r="L283" i="21" s="1"/>
  <c r="CG267" i="21"/>
  <c r="L267" i="21" s="1"/>
  <c r="CE235" i="21"/>
  <c r="CG235" i="21" s="1"/>
  <c r="L235" i="21" s="1"/>
  <c r="CF235" i="21"/>
  <c r="CG232" i="21"/>
  <c r="L232" i="21" s="1"/>
  <c r="CE19" i="21"/>
  <c r="CF19" i="21"/>
  <c r="CE158" i="21"/>
  <c r="CG158" i="21" s="1"/>
  <c r="L158" i="21" s="1"/>
  <c r="CF158" i="21"/>
  <c r="BI18" i="17"/>
  <c r="CG297" i="21"/>
  <c r="L297" i="21" s="1"/>
  <c r="CG281" i="21"/>
  <c r="L281" i="21" s="1"/>
  <c r="CG263" i="21"/>
  <c r="L263" i="21" s="1"/>
  <c r="CE255" i="21"/>
  <c r="CG255" i="21" s="1"/>
  <c r="L255" i="21" s="1"/>
  <c r="CF255" i="21"/>
  <c r="CG252" i="21"/>
  <c r="L252" i="21" s="1"/>
  <c r="CE223" i="21"/>
  <c r="CG223" i="21" s="1"/>
  <c r="L223" i="21" s="1"/>
  <c r="CF223" i="21"/>
  <c r="CG220" i="21"/>
  <c r="L220" i="21" s="1"/>
  <c r="CG197" i="21"/>
  <c r="L197" i="21" s="1"/>
  <c r="CG181" i="21"/>
  <c r="L181" i="21" s="1"/>
  <c r="CG165" i="21"/>
  <c r="L165" i="21" s="1"/>
  <c r="CG62" i="21"/>
  <c r="L62" i="21" s="1"/>
  <c r="CE52" i="21"/>
  <c r="CG52" i="21" s="1"/>
  <c r="L52" i="21" s="1"/>
  <c r="CF52" i="21"/>
  <c r="CG140" i="21"/>
  <c r="L140" i="21" s="1"/>
  <c r="CF309" i="21"/>
  <c r="CF302" i="21"/>
  <c r="CG302" i="21" s="1"/>
  <c r="L302" i="21" s="1"/>
  <c r="CF293" i="21"/>
  <c r="CG293" i="21" s="1"/>
  <c r="L293" i="21" s="1"/>
  <c r="CF286" i="21"/>
  <c r="CG286" i="21" s="1"/>
  <c r="L286" i="21" s="1"/>
  <c r="CF277" i="21"/>
  <c r="CG277" i="21" s="1"/>
  <c r="L277" i="21" s="1"/>
  <c r="CF270" i="21"/>
  <c r="CG270" i="21" s="1"/>
  <c r="L270" i="21" s="1"/>
  <c r="CG260" i="21"/>
  <c r="L260" i="21" s="1"/>
  <c r="CE243" i="21"/>
  <c r="CF243" i="21"/>
  <c r="CG240" i="21"/>
  <c r="L240" i="21" s="1"/>
  <c r="CE237" i="21"/>
  <c r="CG237" i="21" s="1"/>
  <c r="L237" i="21" s="1"/>
  <c r="CE211" i="21"/>
  <c r="CG211" i="21" s="1"/>
  <c r="L211" i="21" s="1"/>
  <c r="CF211" i="21"/>
  <c r="CE203" i="21"/>
  <c r="CF203" i="21"/>
  <c r="CE33" i="21"/>
  <c r="CF33" i="21"/>
  <c r="CE164" i="18"/>
  <c r="CF164" i="18"/>
  <c r="CF300" i="21"/>
  <c r="CG300" i="21" s="1"/>
  <c r="L300" i="21" s="1"/>
  <c r="CF291" i="21"/>
  <c r="CG291" i="21" s="1"/>
  <c r="L291" i="21" s="1"/>
  <c r="CF284" i="21"/>
  <c r="CF275" i="21"/>
  <c r="CG275" i="21" s="1"/>
  <c r="L275" i="21" s="1"/>
  <c r="CF268" i="21"/>
  <c r="CF262" i="21"/>
  <c r="CG262" i="21" s="1"/>
  <c r="L262" i="21" s="1"/>
  <c r="CE257" i="21"/>
  <c r="CG257" i="21" s="1"/>
  <c r="L257" i="21" s="1"/>
  <c r="CE231" i="21"/>
  <c r="CG231" i="21" s="1"/>
  <c r="L231" i="21" s="1"/>
  <c r="CF231" i="21"/>
  <c r="CE225" i="21"/>
  <c r="CG225" i="21" s="1"/>
  <c r="L225" i="21" s="1"/>
  <c r="CE205" i="21"/>
  <c r="CG205" i="21" s="1"/>
  <c r="L205" i="21" s="1"/>
  <c r="CG200" i="21"/>
  <c r="L200" i="21" s="1"/>
  <c r="CE190" i="21"/>
  <c r="CG190" i="21" s="1"/>
  <c r="L190" i="21" s="1"/>
  <c r="CG184" i="21"/>
  <c r="L184" i="21" s="1"/>
  <c r="CE174" i="21"/>
  <c r="CG174" i="21" s="1"/>
  <c r="L174" i="21" s="1"/>
  <c r="CG168" i="21"/>
  <c r="L168" i="21" s="1"/>
  <c r="CE61" i="21"/>
  <c r="CG61" i="21" s="1"/>
  <c r="L61" i="21" s="1"/>
  <c r="CE29" i="21"/>
  <c r="CG29" i="21" s="1"/>
  <c r="L29" i="21" s="1"/>
  <c r="CF29" i="21"/>
  <c r="CG10" i="21"/>
  <c r="L10" i="21" s="1"/>
  <c r="CF282" i="21"/>
  <c r="CG282" i="21" s="1"/>
  <c r="L282" i="21" s="1"/>
  <c r="CF266" i="21"/>
  <c r="CG266" i="21" s="1"/>
  <c r="L266" i="21" s="1"/>
  <c r="CE251" i="21"/>
  <c r="CG251" i="21" s="1"/>
  <c r="L251" i="21" s="1"/>
  <c r="CF251" i="21"/>
  <c r="CE245" i="21"/>
  <c r="CG245" i="21" s="1"/>
  <c r="L245" i="21" s="1"/>
  <c r="CE219" i="21"/>
  <c r="CG219" i="21" s="1"/>
  <c r="L219" i="21" s="1"/>
  <c r="CF219" i="21"/>
  <c r="CE213" i="21"/>
  <c r="CG213" i="21" s="1"/>
  <c r="L213" i="21" s="1"/>
  <c r="CE21" i="21"/>
  <c r="CF21" i="21"/>
  <c r="CE13" i="21"/>
  <c r="CG13" i="21" s="1"/>
  <c r="L13" i="21" s="1"/>
  <c r="CF13" i="21"/>
  <c r="CG124" i="21"/>
  <c r="L124" i="21" s="1"/>
  <c r="CE239" i="21"/>
  <c r="CF239" i="21"/>
  <c r="CE199" i="21"/>
  <c r="CF199" i="21"/>
  <c r="CE189" i="21"/>
  <c r="CG189" i="21" s="1"/>
  <c r="L189" i="21" s="1"/>
  <c r="CF189" i="21"/>
  <c r="CE183" i="21"/>
  <c r="CF183" i="21"/>
  <c r="CE173" i="21"/>
  <c r="CF173" i="21"/>
  <c r="CE167" i="21"/>
  <c r="CF167" i="21"/>
  <c r="CE60" i="21"/>
  <c r="CG60" i="21" s="1"/>
  <c r="L60" i="21" s="1"/>
  <c r="CF60" i="21"/>
  <c r="CE54" i="21"/>
  <c r="CF54" i="21"/>
  <c r="CE138" i="21"/>
  <c r="CF138" i="21"/>
  <c r="CE39" i="21"/>
  <c r="CG39" i="21" s="1"/>
  <c r="L39" i="21" s="1"/>
  <c r="CF39" i="21"/>
  <c r="CE35" i="21"/>
  <c r="CG35" i="21" s="1"/>
  <c r="L35" i="21" s="1"/>
  <c r="CF35" i="21"/>
  <c r="CE77" i="21"/>
  <c r="CF77" i="21"/>
  <c r="CG135" i="21"/>
  <c r="L135" i="21" s="1"/>
  <c r="CE126" i="21"/>
  <c r="CG126" i="21" s="1"/>
  <c r="L126" i="21" s="1"/>
  <c r="CF126" i="21"/>
  <c r="CG87" i="21"/>
  <c r="L87" i="21" s="1"/>
  <c r="CE85" i="21"/>
  <c r="CF85" i="21"/>
  <c r="CE288" i="18"/>
  <c r="CF288" i="18"/>
  <c r="CF200" i="21"/>
  <c r="CF193" i="21"/>
  <c r="CG193" i="21" s="1"/>
  <c r="L193" i="21" s="1"/>
  <c r="CF184" i="21"/>
  <c r="CF177" i="21"/>
  <c r="CG177" i="21" s="1"/>
  <c r="L177" i="21" s="1"/>
  <c r="CF168" i="21"/>
  <c r="CF64" i="21"/>
  <c r="CG64" i="21" s="1"/>
  <c r="L64" i="21" s="1"/>
  <c r="CF55" i="21"/>
  <c r="CG55" i="21" s="1"/>
  <c r="L55" i="21" s="1"/>
  <c r="CF50" i="21"/>
  <c r="CG50" i="21" s="1"/>
  <c r="L50" i="21" s="1"/>
  <c r="CF48" i="21"/>
  <c r="CE43" i="21"/>
  <c r="CG43" i="21" s="1"/>
  <c r="L43" i="21" s="1"/>
  <c r="CF43" i="21"/>
  <c r="CG40" i="21"/>
  <c r="L40" i="21" s="1"/>
  <c r="CE37" i="21"/>
  <c r="CF37" i="21"/>
  <c r="CG34" i="21"/>
  <c r="L34" i="21" s="1"/>
  <c r="CG26" i="21"/>
  <c r="L26" i="21" s="1"/>
  <c r="CG18" i="21"/>
  <c r="L18" i="21" s="1"/>
  <c r="CG155" i="21"/>
  <c r="L155" i="21" s="1"/>
  <c r="CE146" i="21"/>
  <c r="CG146" i="21" s="1"/>
  <c r="L146" i="21" s="1"/>
  <c r="CF146" i="21"/>
  <c r="CG123" i="21"/>
  <c r="L123" i="21" s="1"/>
  <c r="CG95" i="21"/>
  <c r="L95" i="21" s="1"/>
  <c r="CE93" i="21"/>
  <c r="CF93" i="21"/>
  <c r="CE74" i="21"/>
  <c r="CF74" i="21"/>
  <c r="CG248" i="18"/>
  <c r="L248" i="18" s="1"/>
  <c r="CF191" i="21"/>
  <c r="CG191" i="21" s="1"/>
  <c r="L191" i="21" s="1"/>
  <c r="CF175" i="21"/>
  <c r="CG175" i="21" s="1"/>
  <c r="L175" i="21" s="1"/>
  <c r="CF62" i="21"/>
  <c r="CF53" i="21"/>
  <c r="CG48" i="21"/>
  <c r="L48" i="21" s="1"/>
  <c r="CE9" i="21"/>
  <c r="CF9" i="21"/>
  <c r="CE134" i="21"/>
  <c r="CG134" i="21" s="1"/>
  <c r="L134" i="21" s="1"/>
  <c r="CF134" i="21"/>
  <c r="CE101" i="21"/>
  <c r="CG101" i="21" s="1"/>
  <c r="L101" i="21" s="1"/>
  <c r="CF101" i="21"/>
  <c r="CE84" i="21"/>
  <c r="CG84" i="21" s="1"/>
  <c r="L84" i="21" s="1"/>
  <c r="CF84" i="21"/>
  <c r="CF71" i="21"/>
  <c r="CE71" i="21"/>
  <c r="CE291" i="18"/>
  <c r="CG291" i="18" s="1"/>
  <c r="L291" i="18" s="1"/>
  <c r="CF291" i="18"/>
  <c r="CF269" i="18"/>
  <c r="CG269" i="18" s="1"/>
  <c r="L269" i="18" s="1"/>
  <c r="CF260" i="18"/>
  <c r="CG53" i="21"/>
  <c r="L53" i="21" s="1"/>
  <c r="CE45" i="21"/>
  <c r="CF45" i="21"/>
  <c r="CE31" i="21"/>
  <c r="CG31" i="21" s="1"/>
  <c r="L31" i="21" s="1"/>
  <c r="CF31" i="21"/>
  <c r="CE23" i="21"/>
  <c r="CF23" i="21"/>
  <c r="CE154" i="21"/>
  <c r="CF154" i="21"/>
  <c r="CE122" i="21"/>
  <c r="CF122" i="21"/>
  <c r="CE109" i="21"/>
  <c r="CG109" i="21" s="1"/>
  <c r="L109" i="21" s="1"/>
  <c r="CF109" i="21"/>
  <c r="CE92" i="21"/>
  <c r="CF92" i="21"/>
  <c r="CG260" i="18"/>
  <c r="L260" i="18" s="1"/>
  <c r="CE251" i="18"/>
  <c r="CF251" i="18"/>
  <c r="CG237" i="18"/>
  <c r="L237" i="18" s="1"/>
  <c r="CG213" i="18"/>
  <c r="L213" i="18" s="1"/>
  <c r="CE148" i="18"/>
  <c r="CG148" i="18" s="1"/>
  <c r="L148" i="18" s="1"/>
  <c r="CF148" i="18"/>
  <c r="CE25" i="21"/>
  <c r="CG25" i="21" s="1"/>
  <c r="L25" i="21" s="1"/>
  <c r="CF25" i="21"/>
  <c r="CE17" i="21"/>
  <c r="CG17" i="21" s="1"/>
  <c r="L17" i="21" s="1"/>
  <c r="CF17" i="21"/>
  <c r="CG151" i="21"/>
  <c r="L151" i="21" s="1"/>
  <c r="CE142" i="21"/>
  <c r="CF142" i="21"/>
  <c r="CG119" i="21"/>
  <c r="L119" i="21" s="1"/>
  <c r="CE117" i="21"/>
  <c r="CG117" i="21" s="1"/>
  <c r="L117" i="21" s="1"/>
  <c r="CF117" i="21"/>
  <c r="CE100" i="21"/>
  <c r="CG100" i="21" s="1"/>
  <c r="L100" i="21" s="1"/>
  <c r="CF100" i="21"/>
  <c r="CE272" i="18"/>
  <c r="CG272" i="18" s="1"/>
  <c r="L272" i="18" s="1"/>
  <c r="CF272" i="18"/>
  <c r="CE263" i="18"/>
  <c r="CG263" i="18" s="1"/>
  <c r="L263" i="18" s="1"/>
  <c r="CF263" i="18"/>
  <c r="CE196" i="18"/>
  <c r="CG196" i="18" s="1"/>
  <c r="L196" i="18" s="1"/>
  <c r="CF196" i="18"/>
  <c r="CG194" i="21"/>
  <c r="L194" i="21" s="1"/>
  <c r="CG178" i="21"/>
  <c r="L178" i="21" s="1"/>
  <c r="CG65" i="21"/>
  <c r="L65" i="21" s="1"/>
  <c r="CG30" i="21"/>
  <c r="L30" i="21" s="1"/>
  <c r="CE162" i="21"/>
  <c r="CG162" i="21" s="1"/>
  <c r="L162" i="21" s="1"/>
  <c r="CF162" i="21"/>
  <c r="CE130" i="21"/>
  <c r="CG130" i="21" s="1"/>
  <c r="L130" i="21" s="1"/>
  <c r="CF130" i="21"/>
  <c r="CE108" i="21"/>
  <c r="CG108" i="21" s="1"/>
  <c r="L108" i="21" s="1"/>
  <c r="CF108" i="21"/>
  <c r="CE285" i="18"/>
  <c r="CG285" i="18" s="1"/>
  <c r="L285" i="18" s="1"/>
  <c r="CF285" i="18"/>
  <c r="CE224" i="18"/>
  <c r="CG224" i="18" s="1"/>
  <c r="L224" i="18" s="1"/>
  <c r="CF224" i="18"/>
  <c r="CE220" i="18"/>
  <c r="CG220" i="18" s="1"/>
  <c r="L220" i="18" s="1"/>
  <c r="CF220" i="18"/>
  <c r="CG49" i="21"/>
  <c r="L49" i="21" s="1"/>
  <c r="CG44" i="21"/>
  <c r="L44" i="21" s="1"/>
  <c r="CE41" i="21"/>
  <c r="CG41" i="21" s="1"/>
  <c r="L41" i="21" s="1"/>
  <c r="CF41" i="21"/>
  <c r="CG38" i="21"/>
  <c r="L38" i="21" s="1"/>
  <c r="CG159" i="21"/>
  <c r="L159" i="21" s="1"/>
  <c r="CE150" i="21"/>
  <c r="CG150" i="21" s="1"/>
  <c r="L150" i="21" s="1"/>
  <c r="CF150" i="21"/>
  <c r="CG127" i="21"/>
  <c r="L127" i="21" s="1"/>
  <c r="CE116" i="21"/>
  <c r="CG116" i="21" s="1"/>
  <c r="L116" i="21" s="1"/>
  <c r="CF116" i="21"/>
  <c r="CG72" i="21"/>
  <c r="L72" i="21" s="1"/>
  <c r="CG294" i="18"/>
  <c r="L294" i="18" s="1"/>
  <c r="CE275" i="18"/>
  <c r="CF275" i="18"/>
  <c r="CE227" i="18"/>
  <c r="CF227" i="18"/>
  <c r="CE223" i="18"/>
  <c r="CG223" i="18" s="1"/>
  <c r="L223" i="18" s="1"/>
  <c r="CF223" i="18"/>
  <c r="CF15" i="21"/>
  <c r="CG15" i="21" s="1"/>
  <c r="L15" i="21" s="1"/>
  <c r="CF11" i="21"/>
  <c r="CG11" i="21" s="1"/>
  <c r="L11" i="21" s="1"/>
  <c r="CF164" i="21"/>
  <c r="CG164" i="21" s="1"/>
  <c r="L164" i="21" s="1"/>
  <c r="CF160" i="21"/>
  <c r="CG160" i="21" s="1"/>
  <c r="L160" i="21" s="1"/>
  <c r="CF156" i="21"/>
  <c r="CG156" i="21" s="1"/>
  <c r="L156" i="21" s="1"/>
  <c r="CF152" i="21"/>
  <c r="CG152" i="21" s="1"/>
  <c r="L152" i="21" s="1"/>
  <c r="CF148" i="21"/>
  <c r="CG148" i="21" s="1"/>
  <c r="L148" i="21" s="1"/>
  <c r="CF144" i="21"/>
  <c r="CG144" i="21" s="1"/>
  <c r="L144" i="21" s="1"/>
  <c r="CF140" i="21"/>
  <c r="CF136" i="21"/>
  <c r="CG136" i="21" s="1"/>
  <c r="L136" i="21" s="1"/>
  <c r="CF132" i="21"/>
  <c r="CG132" i="21" s="1"/>
  <c r="L132" i="21" s="1"/>
  <c r="CF128" i="21"/>
  <c r="CG128" i="21" s="1"/>
  <c r="L128" i="21" s="1"/>
  <c r="CF124" i="21"/>
  <c r="CF120" i="21"/>
  <c r="CG120" i="21" s="1"/>
  <c r="L120" i="21" s="1"/>
  <c r="CF113" i="21"/>
  <c r="CG113" i="21" s="1"/>
  <c r="L113" i="21" s="1"/>
  <c r="CF105" i="21"/>
  <c r="CG105" i="21" s="1"/>
  <c r="L105" i="21" s="1"/>
  <c r="CF97" i="21"/>
  <c r="CG97" i="21" s="1"/>
  <c r="L97" i="21" s="1"/>
  <c r="CF89" i="21"/>
  <c r="CG89" i="21" s="1"/>
  <c r="L89" i="21" s="1"/>
  <c r="CF81" i="21"/>
  <c r="CG81" i="21" s="1"/>
  <c r="L81" i="21" s="1"/>
  <c r="CE75" i="21"/>
  <c r="CG75" i="21" s="1"/>
  <c r="L75" i="21" s="1"/>
  <c r="CE287" i="18"/>
  <c r="CF287" i="18"/>
  <c r="CG284" i="18"/>
  <c r="L284" i="18" s="1"/>
  <c r="CG281" i="18"/>
  <c r="L281" i="18" s="1"/>
  <c r="CE271" i="18"/>
  <c r="CF271" i="18"/>
  <c r="CF268" i="18"/>
  <c r="CG257" i="18"/>
  <c r="L257" i="18" s="1"/>
  <c r="CG242" i="18"/>
  <c r="L242" i="18" s="1"/>
  <c r="CF239" i="18"/>
  <c r="CE239" i="18"/>
  <c r="CE236" i="18"/>
  <c r="CG236" i="18" s="1"/>
  <c r="L236" i="18" s="1"/>
  <c r="CF236" i="18"/>
  <c r="CE219" i="18"/>
  <c r="CF219" i="18"/>
  <c r="CE216" i="18"/>
  <c r="CF216" i="18"/>
  <c r="CG205" i="18"/>
  <c r="L205" i="18" s="1"/>
  <c r="CF128" i="18"/>
  <c r="CE128" i="18"/>
  <c r="CE73" i="21"/>
  <c r="CG73" i="21" s="1"/>
  <c r="L73" i="21" s="1"/>
  <c r="CF293" i="18"/>
  <c r="CF280" i="18"/>
  <c r="CF277" i="18"/>
  <c r="CG277" i="18" s="1"/>
  <c r="L277" i="18" s="1"/>
  <c r="CG268" i="18"/>
  <c r="L268" i="18" s="1"/>
  <c r="CF265" i="18"/>
  <c r="CE259" i="18"/>
  <c r="CF259" i="18"/>
  <c r="CF256" i="18"/>
  <c r="CE215" i="18"/>
  <c r="CG215" i="18" s="1"/>
  <c r="L215" i="18" s="1"/>
  <c r="CF215" i="18"/>
  <c r="CE212" i="18"/>
  <c r="CG212" i="18" s="1"/>
  <c r="L212" i="18" s="1"/>
  <c r="CF212" i="18"/>
  <c r="CE183" i="18"/>
  <c r="CG183" i="18" s="1"/>
  <c r="L183" i="18" s="1"/>
  <c r="CF183" i="18"/>
  <c r="CE180" i="18"/>
  <c r="CG180" i="18" s="1"/>
  <c r="L180" i="18" s="1"/>
  <c r="CF180" i="18"/>
  <c r="CE51" i="21"/>
  <c r="CG51" i="21" s="1"/>
  <c r="L51" i="21" s="1"/>
  <c r="CG293" i="18"/>
  <c r="L293" i="18" s="1"/>
  <c r="CE283" i="18"/>
  <c r="CG283" i="18" s="1"/>
  <c r="L283" i="18" s="1"/>
  <c r="CF283" i="18"/>
  <c r="CG280" i="18"/>
  <c r="L280" i="18" s="1"/>
  <c r="CG265" i="18"/>
  <c r="L265" i="18" s="1"/>
  <c r="CG256" i="18"/>
  <c r="L256" i="18" s="1"/>
  <c r="CF253" i="18"/>
  <c r="CF247" i="18"/>
  <c r="CE247" i="18"/>
  <c r="CG241" i="18"/>
  <c r="L241" i="18" s="1"/>
  <c r="CG229" i="18"/>
  <c r="L229" i="18" s="1"/>
  <c r="CE211" i="18"/>
  <c r="CG211" i="18" s="1"/>
  <c r="L211" i="18" s="1"/>
  <c r="CF211" i="18"/>
  <c r="CE208" i="18"/>
  <c r="CG208" i="18" s="1"/>
  <c r="L208" i="18" s="1"/>
  <c r="CF208" i="18"/>
  <c r="CG39" i="18"/>
  <c r="L39" i="18" s="1"/>
  <c r="CE267" i="18"/>
  <c r="CG267" i="18" s="1"/>
  <c r="L267" i="18" s="1"/>
  <c r="CF267" i="18"/>
  <c r="CG253" i="18"/>
  <c r="L253" i="18" s="1"/>
  <c r="CE244" i="18"/>
  <c r="CG244" i="18" s="1"/>
  <c r="L244" i="18" s="1"/>
  <c r="CF244" i="18"/>
  <c r="CE207" i="18"/>
  <c r="CG207" i="18" s="1"/>
  <c r="L207" i="18" s="1"/>
  <c r="CF207" i="18"/>
  <c r="CE204" i="18"/>
  <c r="CG204" i="18" s="1"/>
  <c r="L204" i="18" s="1"/>
  <c r="CF204" i="18"/>
  <c r="CE156" i="18"/>
  <c r="CF156" i="18"/>
  <c r="CG292" i="18"/>
  <c r="L292" i="18" s="1"/>
  <c r="CG289" i="18"/>
  <c r="L289" i="18" s="1"/>
  <c r="CE279" i="18"/>
  <c r="CG279" i="18" s="1"/>
  <c r="L279" i="18" s="1"/>
  <c r="CF279" i="18"/>
  <c r="CG276" i="18"/>
  <c r="L276" i="18" s="1"/>
  <c r="CG273" i="18"/>
  <c r="L273" i="18" s="1"/>
  <c r="CG264" i="18"/>
  <c r="L264" i="18" s="1"/>
  <c r="CF261" i="18"/>
  <c r="CG261" i="18" s="1"/>
  <c r="L261" i="18" s="1"/>
  <c r="CE255" i="18"/>
  <c r="CG255" i="18" s="1"/>
  <c r="L255" i="18" s="1"/>
  <c r="CF255" i="18"/>
  <c r="CF252" i="18"/>
  <c r="CG252" i="18" s="1"/>
  <c r="L252" i="18" s="1"/>
  <c r="CF249" i="18"/>
  <c r="CG249" i="18" s="1"/>
  <c r="L249" i="18" s="1"/>
  <c r="CG221" i="18"/>
  <c r="L221" i="18" s="1"/>
  <c r="CE203" i="18"/>
  <c r="CF203" i="18"/>
  <c r="CE200" i="18"/>
  <c r="CF200" i="18"/>
  <c r="CE145" i="18"/>
  <c r="CF145" i="18"/>
  <c r="CE62" i="18"/>
  <c r="CG62" i="18" s="1"/>
  <c r="L62" i="18" s="1"/>
  <c r="CF62" i="18"/>
  <c r="CF231" i="18"/>
  <c r="CE231" i="18"/>
  <c r="CE228" i="18"/>
  <c r="CG228" i="18" s="1"/>
  <c r="L228" i="18" s="1"/>
  <c r="CF228" i="18"/>
  <c r="CG217" i="18"/>
  <c r="L217" i="18" s="1"/>
  <c r="CE199" i="18"/>
  <c r="CF199" i="18"/>
  <c r="CE188" i="18"/>
  <c r="CF188" i="18"/>
  <c r="CE175" i="18"/>
  <c r="CF175" i="18"/>
  <c r="CF132" i="18"/>
  <c r="CE132" i="18"/>
  <c r="CG184" i="18"/>
  <c r="L184" i="18" s="1"/>
  <c r="CG149" i="18"/>
  <c r="L149" i="18" s="1"/>
  <c r="CG143" i="18"/>
  <c r="L143" i="18" s="1"/>
  <c r="CG141" i="18"/>
  <c r="L141" i="18" s="1"/>
  <c r="CG192" i="18"/>
  <c r="L192" i="18" s="1"/>
  <c r="CE179" i="18"/>
  <c r="CG179" i="18" s="1"/>
  <c r="L179" i="18" s="1"/>
  <c r="CF179" i="18"/>
  <c r="CG177" i="18"/>
  <c r="L177" i="18" s="1"/>
  <c r="CE168" i="18"/>
  <c r="CG168" i="18" s="1"/>
  <c r="L168" i="18" s="1"/>
  <c r="CF168" i="18"/>
  <c r="CG140" i="18"/>
  <c r="L140" i="18" s="1"/>
  <c r="CE118" i="18"/>
  <c r="CF118" i="18"/>
  <c r="CE44" i="18"/>
  <c r="CG44" i="18" s="1"/>
  <c r="L44" i="18" s="1"/>
  <c r="CF44" i="18"/>
  <c r="CE316" i="18"/>
  <c r="CF316" i="18"/>
  <c r="CE332" i="18"/>
  <c r="CF332" i="18"/>
  <c r="CG245" i="18"/>
  <c r="L245" i="18" s="1"/>
  <c r="CF233" i="18"/>
  <c r="CG233" i="18" s="1"/>
  <c r="L233" i="18" s="1"/>
  <c r="CE187" i="18"/>
  <c r="CG187" i="18" s="1"/>
  <c r="L187" i="18" s="1"/>
  <c r="CF187" i="18"/>
  <c r="CG185" i="18"/>
  <c r="L185" i="18" s="1"/>
  <c r="CG165" i="18"/>
  <c r="L165" i="18" s="1"/>
  <c r="CE160" i="18"/>
  <c r="CF160" i="18"/>
  <c r="CF120" i="18"/>
  <c r="CE120" i="18"/>
  <c r="CG120" i="18" s="1"/>
  <c r="L120" i="18" s="1"/>
  <c r="CF248" i="18"/>
  <c r="CE243" i="18"/>
  <c r="CG243" i="18" s="1"/>
  <c r="L243" i="18" s="1"/>
  <c r="CE191" i="18"/>
  <c r="CG191" i="18" s="1"/>
  <c r="L191" i="18" s="1"/>
  <c r="CF191" i="18"/>
  <c r="CG189" i="18"/>
  <c r="L189" i="18" s="1"/>
  <c r="CF176" i="18"/>
  <c r="CG172" i="18"/>
  <c r="L172" i="18" s="1"/>
  <c r="CG114" i="18"/>
  <c r="L114" i="18" s="1"/>
  <c r="CG88" i="18"/>
  <c r="L88" i="18" s="1"/>
  <c r="CE195" i="18"/>
  <c r="CG195" i="18" s="1"/>
  <c r="L195" i="18" s="1"/>
  <c r="CF195" i="18"/>
  <c r="CG176" i="18"/>
  <c r="L176" i="18" s="1"/>
  <c r="CE152" i="18"/>
  <c r="CF152" i="18"/>
  <c r="CG147" i="18"/>
  <c r="L147" i="18" s="1"/>
  <c r="CG144" i="18"/>
  <c r="L144" i="18" s="1"/>
  <c r="CE55" i="18"/>
  <c r="CF55" i="18"/>
  <c r="CG123" i="18"/>
  <c r="L123" i="18" s="1"/>
  <c r="CG111" i="18"/>
  <c r="L111" i="18" s="1"/>
  <c r="CE61" i="18"/>
  <c r="CG61" i="18" s="1"/>
  <c r="L61" i="18" s="1"/>
  <c r="CF61" i="18"/>
  <c r="CE54" i="18"/>
  <c r="CF54" i="18"/>
  <c r="CG48" i="18"/>
  <c r="L48" i="18" s="1"/>
  <c r="CE43" i="18"/>
  <c r="CG43" i="18" s="1"/>
  <c r="L43" i="18" s="1"/>
  <c r="CF43" i="18"/>
  <c r="CE36" i="18"/>
  <c r="CG36" i="18" s="1"/>
  <c r="L36" i="18" s="1"/>
  <c r="CF36" i="18"/>
  <c r="CG306" i="18"/>
  <c r="L306" i="18" s="1"/>
  <c r="CG324" i="18"/>
  <c r="L324" i="18" s="1"/>
  <c r="CF171" i="18"/>
  <c r="CG171" i="18" s="1"/>
  <c r="L171" i="18" s="1"/>
  <c r="CF167" i="18"/>
  <c r="CG167" i="18" s="1"/>
  <c r="L167" i="18" s="1"/>
  <c r="CF163" i="18"/>
  <c r="CG163" i="18" s="1"/>
  <c r="L163" i="18" s="1"/>
  <c r="CF159" i="18"/>
  <c r="CG159" i="18" s="1"/>
  <c r="L159" i="18" s="1"/>
  <c r="CF155" i="18"/>
  <c r="CG155" i="18" s="1"/>
  <c r="L155" i="18" s="1"/>
  <c r="CF151" i="18"/>
  <c r="CG151" i="18" s="1"/>
  <c r="L151" i="18" s="1"/>
  <c r="CE136" i="18"/>
  <c r="CG136" i="18" s="1"/>
  <c r="L136" i="18" s="1"/>
  <c r="CG131" i="18"/>
  <c r="L131" i="18" s="1"/>
  <c r="CF126" i="18"/>
  <c r="CG126" i="18" s="1"/>
  <c r="L126" i="18" s="1"/>
  <c r="CE57" i="18"/>
  <c r="CF57" i="18"/>
  <c r="CE53" i="18"/>
  <c r="CF53" i="18"/>
  <c r="CG50" i="18"/>
  <c r="L50" i="18" s="1"/>
  <c r="CE47" i="18"/>
  <c r="CG47" i="18" s="1"/>
  <c r="L47" i="18" s="1"/>
  <c r="CF47" i="18"/>
  <c r="CF31" i="18"/>
  <c r="CG31" i="18" s="1"/>
  <c r="L31" i="18" s="1"/>
  <c r="CG23" i="18"/>
  <c r="L23" i="18" s="1"/>
  <c r="CE124" i="18"/>
  <c r="CG124" i="18" s="1"/>
  <c r="L124" i="18" s="1"/>
  <c r="CF114" i="18"/>
  <c r="CE38" i="18"/>
  <c r="CG38" i="18" s="1"/>
  <c r="L38" i="18" s="1"/>
  <c r="CF38" i="18"/>
  <c r="CE10" i="18"/>
  <c r="CF10" i="18"/>
  <c r="CG46" i="18"/>
  <c r="L46" i="18" s="1"/>
  <c r="CG337" i="18"/>
  <c r="L337" i="18" s="1"/>
  <c r="CF348" i="18"/>
  <c r="CG348" i="18" s="1"/>
  <c r="L348" i="18" s="1"/>
  <c r="CG127" i="18"/>
  <c r="L127" i="18" s="1"/>
  <c r="CF122" i="18"/>
  <c r="CG122" i="18" s="1"/>
  <c r="L122" i="18" s="1"/>
  <c r="CE69" i="18"/>
  <c r="CF69" i="18"/>
  <c r="CG66" i="18"/>
  <c r="L66" i="18" s="1"/>
  <c r="CE63" i="18"/>
  <c r="CG63" i="18" s="1"/>
  <c r="L63" i="18" s="1"/>
  <c r="CF63" i="18"/>
  <c r="CG59" i="18"/>
  <c r="L59" i="18" s="1"/>
  <c r="CE45" i="18"/>
  <c r="CG45" i="18" s="1"/>
  <c r="L45" i="18" s="1"/>
  <c r="CF45" i="18"/>
  <c r="CG307" i="18"/>
  <c r="L307" i="18" s="1"/>
  <c r="CG353" i="18"/>
  <c r="L353" i="18" s="1"/>
  <c r="CG321" i="18"/>
  <c r="L321" i="18" s="1"/>
  <c r="CE26" i="18"/>
  <c r="CF26" i="18"/>
  <c r="CG19" i="18"/>
  <c r="L19" i="18" s="1"/>
  <c r="CG42" i="18"/>
  <c r="L42" i="18" s="1"/>
  <c r="CG33" i="18"/>
  <c r="L33" i="18" s="1"/>
  <c r="CF28" i="18"/>
  <c r="CG28" i="18" s="1"/>
  <c r="L28" i="18" s="1"/>
  <c r="CE17" i="18"/>
  <c r="CF17" i="18"/>
  <c r="CE352" i="18"/>
  <c r="CF352" i="18"/>
  <c r="CE331" i="18"/>
  <c r="CG331" i="18" s="1"/>
  <c r="L331" i="18" s="1"/>
  <c r="CF331" i="18"/>
  <c r="CE323" i="18"/>
  <c r="CF323" i="18"/>
  <c r="CE315" i="18"/>
  <c r="CF315" i="18"/>
  <c r="CE344" i="18"/>
  <c r="CG344" i="18" s="1"/>
  <c r="L344" i="18" s="1"/>
  <c r="CE30" i="18"/>
  <c r="CG30" i="18" s="1"/>
  <c r="L30" i="18" s="1"/>
  <c r="CF30" i="18"/>
  <c r="CF110" i="18"/>
  <c r="CG110" i="18" s="1"/>
  <c r="L110" i="18" s="1"/>
  <c r="CF106" i="18"/>
  <c r="CG106" i="18" s="1"/>
  <c r="L106" i="18" s="1"/>
  <c r="CF102" i="18"/>
  <c r="CG102" i="18" s="1"/>
  <c r="L102" i="18" s="1"/>
  <c r="CF98" i="18"/>
  <c r="CG98" i="18" s="1"/>
  <c r="L98" i="18" s="1"/>
  <c r="CF94" i="18"/>
  <c r="CG94" i="18" s="1"/>
  <c r="L94" i="18" s="1"/>
  <c r="CF90" i="18"/>
  <c r="CG90" i="18" s="1"/>
  <c r="L90" i="18" s="1"/>
  <c r="CF86" i="18"/>
  <c r="CG86" i="18" s="1"/>
  <c r="L86" i="18" s="1"/>
  <c r="CF82" i="18"/>
  <c r="CG82" i="18" s="1"/>
  <c r="L82" i="18" s="1"/>
  <c r="CF78" i="18"/>
  <c r="CG78" i="18" s="1"/>
  <c r="L78" i="18" s="1"/>
  <c r="CF74" i="18"/>
  <c r="CG74" i="18" s="1"/>
  <c r="L74" i="18" s="1"/>
  <c r="CF70" i="18"/>
  <c r="CG70" i="18" s="1"/>
  <c r="L70" i="18" s="1"/>
  <c r="CG58" i="18"/>
  <c r="L58" i="18" s="1"/>
  <c r="CF39" i="18"/>
  <c r="CF27" i="18"/>
  <c r="CG27" i="18" s="1"/>
  <c r="L27" i="18" s="1"/>
  <c r="CG25" i="18"/>
  <c r="L25" i="18" s="1"/>
  <c r="CG13" i="18"/>
  <c r="L13" i="18" s="1"/>
  <c r="CE8" i="18"/>
  <c r="CF8" i="18"/>
  <c r="CE309" i="18"/>
  <c r="CG309" i="18" s="1"/>
  <c r="L309" i="18" s="1"/>
  <c r="CG336" i="18"/>
  <c r="L336" i="18" s="1"/>
  <c r="CG328" i="18"/>
  <c r="L328" i="18" s="1"/>
  <c r="CG320" i="18"/>
  <c r="L320" i="18" s="1"/>
  <c r="CG312" i="18"/>
  <c r="L312" i="18" s="1"/>
  <c r="CE340" i="18"/>
  <c r="CG340" i="18" s="1"/>
  <c r="L340" i="18" s="1"/>
  <c r="CG65" i="18"/>
  <c r="L65" i="18" s="1"/>
  <c r="CF56" i="18"/>
  <c r="CG56" i="18" s="1"/>
  <c r="L56" i="18" s="1"/>
  <c r="CG49" i="18"/>
  <c r="L49" i="18" s="1"/>
  <c r="CF41" i="18"/>
  <c r="CG37" i="18"/>
  <c r="L37" i="18" s="1"/>
  <c r="CF32" i="18"/>
  <c r="CG32" i="18" s="1"/>
  <c r="L32" i="18" s="1"/>
  <c r="CE22" i="18"/>
  <c r="CG22" i="18" s="1"/>
  <c r="L22" i="18" s="1"/>
  <c r="CF22" i="18"/>
  <c r="CE305" i="18"/>
  <c r="CG305" i="18" s="1"/>
  <c r="L305" i="18" s="1"/>
  <c r="CG41" i="18"/>
  <c r="L41" i="18" s="1"/>
  <c r="CE34" i="18"/>
  <c r="CG34" i="18" s="1"/>
  <c r="L34" i="18" s="1"/>
  <c r="CF34" i="18"/>
  <c r="CE356" i="18"/>
  <c r="CG356" i="18" s="1"/>
  <c r="L356" i="18" s="1"/>
  <c r="CF356" i="18"/>
  <c r="CE335" i="18"/>
  <c r="CG335" i="18" s="1"/>
  <c r="L335" i="18" s="1"/>
  <c r="CF335" i="18"/>
  <c r="CE327" i="18"/>
  <c r="CG327" i="18" s="1"/>
  <c r="L327" i="18" s="1"/>
  <c r="CF327" i="18"/>
  <c r="CE319" i="18"/>
  <c r="CG319" i="18" s="1"/>
  <c r="L319" i="18" s="1"/>
  <c r="CF319" i="18"/>
  <c r="CE351" i="18"/>
  <c r="CG351" i="18" s="1"/>
  <c r="L351" i="18" s="1"/>
  <c r="CF351" i="18"/>
  <c r="CF347" i="18"/>
  <c r="CG347" i="18" s="1"/>
  <c r="L347" i="18" s="1"/>
  <c r="CF343" i="18"/>
  <c r="CG343" i="18" s="1"/>
  <c r="L343" i="18" s="1"/>
  <c r="CF339" i="18"/>
  <c r="CG339" i="18" s="1"/>
  <c r="L339" i="18" s="1"/>
  <c r="CH347" i="18" l="1"/>
  <c r="CI347" i="18"/>
  <c r="CJ347" i="18" s="1"/>
  <c r="CH86" i="18"/>
  <c r="CI86" i="18"/>
  <c r="CJ86" i="18" s="1"/>
  <c r="CH261" i="18"/>
  <c r="CI261" i="18"/>
  <c r="CJ261" i="18" s="1"/>
  <c r="CH156" i="21"/>
  <c r="CI156" i="21"/>
  <c r="CJ156" i="21" s="1"/>
  <c r="CH371" i="21"/>
  <c r="CI371" i="21"/>
  <c r="CJ371" i="21" s="1"/>
  <c r="CI119" i="11"/>
  <c r="CJ119" i="11" s="1"/>
  <c r="CH119" i="11"/>
  <c r="CH348" i="18"/>
  <c r="CI348" i="18"/>
  <c r="CJ348" i="18" s="1"/>
  <c r="CH277" i="18"/>
  <c r="CI277" i="18"/>
  <c r="CJ277" i="18" s="1"/>
  <c r="CH269" i="18"/>
  <c r="CI269" i="18"/>
  <c r="CJ269" i="18" s="1"/>
  <c r="CH175" i="21"/>
  <c r="CI175" i="21"/>
  <c r="CJ175" i="21" s="1"/>
  <c r="CH266" i="21"/>
  <c r="CI266" i="21"/>
  <c r="CJ266" i="21" s="1"/>
  <c r="CH262" i="21"/>
  <c r="CI262" i="21"/>
  <c r="CJ262" i="21" s="1"/>
  <c r="CH341" i="21"/>
  <c r="CI341" i="21"/>
  <c r="CJ341" i="21" s="1"/>
  <c r="CH369" i="21"/>
  <c r="CI369" i="21"/>
  <c r="CJ369" i="21" s="1"/>
  <c r="CH90" i="18"/>
  <c r="CI90" i="18"/>
  <c r="CJ90" i="18" s="1"/>
  <c r="CH31" i="18"/>
  <c r="CI31" i="18"/>
  <c r="CJ31" i="18" s="1"/>
  <c r="CH282" i="21"/>
  <c r="CI282" i="21"/>
  <c r="CJ282" i="21" s="1"/>
  <c r="CH98" i="18"/>
  <c r="CI98" i="18"/>
  <c r="CJ98" i="18" s="1"/>
  <c r="CH275" i="21"/>
  <c r="CI275" i="21"/>
  <c r="CJ275" i="21" s="1"/>
  <c r="CI375" i="21"/>
  <c r="CJ375" i="21" s="1"/>
  <c r="CH375" i="21"/>
  <c r="CH383" i="21"/>
  <c r="CI383" i="21"/>
  <c r="CJ383" i="21" s="1"/>
  <c r="CH27" i="18"/>
  <c r="CI27" i="18"/>
  <c r="CJ27" i="18" s="1"/>
  <c r="CH233" i="18"/>
  <c r="CI233" i="18"/>
  <c r="CJ233" i="18" s="1"/>
  <c r="CH191" i="21"/>
  <c r="CI191" i="21"/>
  <c r="CJ191" i="21" s="1"/>
  <c r="CH151" i="18"/>
  <c r="CI151" i="18"/>
  <c r="CJ151" i="18" s="1"/>
  <c r="CH249" i="18"/>
  <c r="CI249" i="18"/>
  <c r="CJ249" i="18" s="1"/>
  <c r="CH97" i="21"/>
  <c r="CI97" i="21"/>
  <c r="CJ97" i="21" s="1"/>
  <c r="CH15" i="21"/>
  <c r="CI15" i="21"/>
  <c r="CJ15" i="21" s="1"/>
  <c r="CH120" i="21"/>
  <c r="CI120" i="21"/>
  <c r="CJ120" i="21" s="1"/>
  <c r="CH55" i="21"/>
  <c r="CI55" i="21"/>
  <c r="CJ55" i="21" s="1"/>
  <c r="CH56" i="18"/>
  <c r="CI56" i="18"/>
  <c r="CJ56" i="18" s="1"/>
  <c r="CH74" i="18"/>
  <c r="CI74" i="18"/>
  <c r="CJ74" i="18" s="1"/>
  <c r="CH106" i="18"/>
  <c r="CI106" i="18"/>
  <c r="CJ106" i="18" s="1"/>
  <c r="CH252" i="18"/>
  <c r="CI252" i="18"/>
  <c r="CJ252" i="18" s="1"/>
  <c r="CH291" i="21"/>
  <c r="CI291" i="21"/>
  <c r="CJ291" i="21" s="1"/>
  <c r="CH277" i="21"/>
  <c r="CI277" i="21"/>
  <c r="CJ277" i="21" s="1"/>
  <c r="CI343" i="21"/>
  <c r="CJ343" i="21" s="1"/>
  <c r="CH343" i="21"/>
  <c r="CI377" i="21"/>
  <c r="CJ377" i="21" s="1"/>
  <c r="CH377" i="21"/>
  <c r="CH385" i="18"/>
  <c r="CI385" i="18"/>
  <c r="CJ385" i="18" s="1"/>
  <c r="CH359" i="11"/>
  <c r="CI359" i="11"/>
  <c r="CJ359" i="11" s="1"/>
  <c r="CH343" i="18"/>
  <c r="CI343" i="18"/>
  <c r="CJ343" i="18" s="1"/>
  <c r="CH152" i="21"/>
  <c r="CI152" i="21"/>
  <c r="CJ152" i="21" s="1"/>
  <c r="CH293" i="21"/>
  <c r="CI293" i="21"/>
  <c r="CJ293" i="21" s="1"/>
  <c r="CH32" i="18"/>
  <c r="CI32" i="18"/>
  <c r="CJ32" i="18" s="1"/>
  <c r="CH339" i="18"/>
  <c r="CI339" i="18"/>
  <c r="CJ339" i="18" s="1"/>
  <c r="CH78" i="18"/>
  <c r="CI78" i="18"/>
  <c r="CJ78" i="18" s="1"/>
  <c r="CH110" i="18"/>
  <c r="CI110" i="18"/>
  <c r="CJ110" i="18" s="1"/>
  <c r="CH159" i="18"/>
  <c r="CI159" i="18"/>
  <c r="CJ159" i="18" s="1"/>
  <c r="CH148" i="21"/>
  <c r="CI148" i="21"/>
  <c r="CJ148" i="21" s="1"/>
  <c r="CH50" i="21"/>
  <c r="CI50" i="21"/>
  <c r="CJ50" i="21" s="1"/>
  <c r="CH300" i="21"/>
  <c r="CI300" i="21"/>
  <c r="CJ300" i="21" s="1"/>
  <c r="CH392" i="21"/>
  <c r="CI392" i="21"/>
  <c r="CJ392" i="21" s="1"/>
  <c r="CH37" i="18"/>
  <c r="CI37" i="18"/>
  <c r="CJ37" i="18" s="1"/>
  <c r="CH111" i="18"/>
  <c r="CI111" i="18"/>
  <c r="CJ111" i="18" s="1"/>
  <c r="CH228" i="18"/>
  <c r="CI228" i="18"/>
  <c r="CJ228" i="18" s="1"/>
  <c r="CH293" i="18"/>
  <c r="CI293" i="18"/>
  <c r="CJ293" i="18" s="1"/>
  <c r="CH194" i="21"/>
  <c r="CI194" i="21"/>
  <c r="CJ194" i="21" s="1"/>
  <c r="CG9" i="21"/>
  <c r="CE405" i="21"/>
  <c r="CH233" i="21"/>
  <c r="CI233" i="21"/>
  <c r="CJ233" i="21" s="1"/>
  <c r="CH370" i="21"/>
  <c r="CI370" i="21"/>
  <c r="CJ370" i="21" s="1"/>
  <c r="CH271" i="21"/>
  <c r="CI271" i="21"/>
  <c r="CJ271" i="21" s="1"/>
  <c r="DE375" i="18"/>
  <c r="DF375" i="18"/>
  <c r="CI316" i="11"/>
  <c r="CJ316" i="11" s="1"/>
  <c r="CH316" i="11"/>
  <c r="CI399" i="11"/>
  <c r="CJ399" i="11" s="1"/>
  <c r="CH399" i="11"/>
  <c r="CH335" i="11"/>
  <c r="CI335" i="11"/>
  <c r="CJ335" i="11" s="1"/>
  <c r="CH308" i="11"/>
  <c r="CI308" i="11"/>
  <c r="CJ308" i="11" s="1"/>
  <c r="CH388" i="11"/>
  <c r="CI388" i="11"/>
  <c r="CJ388" i="11" s="1"/>
  <c r="DF67" i="11"/>
  <c r="DE67" i="11"/>
  <c r="DH43" i="11"/>
  <c r="DI43" i="11"/>
  <c r="DI293" i="11"/>
  <c r="DH293" i="11"/>
  <c r="DF60" i="11"/>
  <c r="DE60" i="11"/>
  <c r="DI175" i="11"/>
  <c r="DH175" i="11"/>
  <c r="DF215" i="11"/>
  <c r="DE215" i="11"/>
  <c r="DF18" i="11"/>
  <c r="DE18" i="11"/>
  <c r="DF165" i="11"/>
  <c r="DE165" i="11"/>
  <c r="DF75" i="11"/>
  <c r="DE75" i="11"/>
  <c r="DI77" i="11"/>
  <c r="DH77" i="11"/>
  <c r="DH183" i="11"/>
  <c r="DI183" i="11"/>
  <c r="CH328" i="18"/>
  <c r="CI328" i="18"/>
  <c r="CJ328" i="18" s="1"/>
  <c r="CH94" i="18"/>
  <c r="CI94" i="18"/>
  <c r="CJ94" i="18" s="1"/>
  <c r="CG352" i="18"/>
  <c r="L352" i="18" s="1"/>
  <c r="CG26" i="18"/>
  <c r="L26" i="18" s="1"/>
  <c r="CH337" i="18"/>
  <c r="CI337" i="18"/>
  <c r="CJ337" i="18" s="1"/>
  <c r="CG53" i="18"/>
  <c r="L53" i="18" s="1"/>
  <c r="CH123" i="18"/>
  <c r="CI123" i="18"/>
  <c r="CJ123" i="18" s="1"/>
  <c r="CG152" i="18"/>
  <c r="L152" i="18" s="1"/>
  <c r="CH245" i="18"/>
  <c r="CI245" i="18"/>
  <c r="CJ245" i="18" s="1"/>
  <c r="CG118" i="18"/>
  <c r="L118" i="18" s="1"/>
  <c r="CG175" i="18"/>
  <c r="L175" i="18" s="1"/>
  <c r="CG231" i="18"/>
  <c r="L231" i="18" s="1"/>
  <c r="CG145" i="18"/>
  <c r="L145" i="18" s="1"/>
  <c r="CH289" i="18"/>
  <c r="CI289" i="18"/>
  <c r="CJ289" i="18" s="1"/>
  <c r="CH51" i="21"/>
  <c r="CI51" i="21"/>
  <c r="CJ51" i="21" s="1"/>
  <c r="CG216" i="18"/>
  <c r="L216" i="18" s="1"/>
  <c r="CH242" i="18"/>
  <c r="CI242" i="18"/>
  <c r="CJ242" i="18" s="1"/>
  <c r="CG287" i="18"/>
  <c r="L287" i="18" s="1"/>
  <c r="CG227" i="18"/>
  <c r="L227" i="18" s="1"/>
  <c r="CG251" i="18"/>
  <c r="L251" i="18" s="1"/>
  <c r="CG122" i="21"/>
  <c r="L122" i="21" s="1"/>
  <c r="CG45" i="21"/>
  <c r="L45" i="21" s="1"/>
  <c r="CH48" i="21"/>
  <c r="CI48" i="21"/>
  <c r="CJ48" i="21" s="1"/>
  <c r="CG74" i="21"/>
  <c r="L74" i="21" s="1"/>
  <c r="CH18" i="21"/>
  <c r="CI18" i="21"/>
  <c r="CJ18" i="21" s="1"/>
  <c r="CH135" i="21"/>
  <c r="CI135" i="21"/>
  <c r="CJ135" i="21" s="1"/>
  <c r="CG167" i="21"/>
  <c r="L167" i="21" s="1"/>
  <c r="CG199" i="21"/>
  <c r="L199" i="21" s="1"/>
  <c r="CG21" i="21"/>
  <c r="L21" i="21" s="1"/>
  <c r="CH174" i="21"/>
  <c r="CI174" i="21"/>
  <c r="CJ174" i="21" s="1"/>
  <c r="CH257" i="21"/>
  <c r="CI257" i="21"/>
  <c r="CJ257" i="21" s="1"/>
  <c r="CG164" i="18"/>
  <c r="L164" i="18" s="1"/>
  <c r="CH240" i="21"/>
  <c r="CI240" i="21"/>
  <c r="CJ240" i="21" s="1"/>
  <c r="CH302" i="21"/>
  <c r="CI302" i="21"/>
  <c r="CJ302" i="21" s="1"/>
  <c r="CH299" i="21"/>
  <c r="CI299" i="21"/>
  <c r="CJ299" i="21" s="1"/>
  <c r="CH250" i="21"/>
  <c r="CI250" i="21"/>
  <c r="CJ250" i="21" s="1"/>
  <c r="CG207" i="21"/>
  <c r="L207" i="21" s="1"/>
  <c r="CH380" i="21"/>
  <c r="CI380" i="21"/>
  <c r="CJ380" i="21" s="1"/>
  <c r="CI373" i="21"/>
  <c r="CJ373" i="21" s="1"/>
  <c r="CH373" i="21"/>
  <c r="CI389" i="21"/>
  <c r="CJ389" i="21" s="1"/>
  <c r="CH389" i="21"/>
  <c r="CH368" i="21"/>
  <c r="CI368" i="21"/>
  <c r="CJ368" i="21" s="1"/>
  <c r="CY383" i="21"/>
  <c r="CZ383" i="21" s="1"/>
  <c r="DA383" i="21" s="1"/>
  <c r="N383" i="21" s="1"/>
  <c r="DB383" i="21" s="1"/>
  <c r="CY369" i="21"/>
  <c r="CZ369" i="21" s="1"/>
  <c r="DA369" i="21" s="1"/>
  <c r="N369" i="21" s="1"/>
  <c r="DB369" i="21" s="1"/>
  <c r="CG278" i="21"/>
  <c r="L278" i="21" s="1"/>
  <c r="CZ81" i="21"/>
  <c r="DA81" i="21" s="1"/>
  <c r="N81" i="21" s="1"/>
  <c r="DB81" i="21" s="1"/>
  <c r="DB405" i="21" s="1"/>
  <c r="CH377" i="18"/>
  <c r="CI377" i="18"/>
  <c r="CJ377" i="18" s="1"/>
  <c r="DH387" i="18"/>
  <c r="DI387" i="18"/>
  <c r="DF379" i="18"/>
  <c r="DE379" i="18"/>
  <c r="CY372" i="11"/>
  <c r="CZ372" i="11" s="1"/>
  <c r="DA372" i="11" s="1"/>
  <c r="N372" i="11" s="1"/>
  <c r="DB372" i="11" s="1"/>
  <c r="CH327" i="11"/>
  <c r="CI327" i="11"/>
  <c r="CJ327" i="11" s="1"/>
  <c r="CH340" i="11"/>
  <c r="CI340" i="11"/>
  <c r="CJ340" i="11" s="1"/>
  <c r="CH324" i="11"/>
  <c r="CI324" i="11"/>
  <c r="CJ324" i="11" s="1"/>
  <c r="DI67" i="11"/>
  <c r="DH67" i="11"/>
  <c r="DF43" i="11"/>
  <c r="DE43" i="11"/>
  <c r="DF293" i="11"/>
  <c r="DE293" i="11"/>
  <c r="DH126" i="11"/>
  <c r="DI126" i="11"/>
  <c r="DI52" i="11"/>
  <c r="DH52" i="11"/>
  <c r="DF175" i="11"/>
  <c r="DE175" i="11"/>
  <c r="DI21" i="11"/>
  <c r="DH21" i="11"/>
  <c r="CE405" i="11"/>
  <c r="DH229" i="11"/>
  <c r="DI229" i="11"/>
  <c r="DI141" i="11"/>
  <c r="DH141" i="11"/>
  <c r="DF77" i="11"/>
  <c r="DE77" i="11"/>
  <c r="DH64" i="11"/>
  <c r="DI64" i="11"/>
  <c r="DI247" i="11"/>
  <c r="DH247" i="11"/>
  <c r="CH336" i="18"/>
  <c r="CI336" i="18"/>
  <c r="CJ336" i="18" s="1"/>
  <c r="CH63" i="18"/>
  <c r="CI63" i="18"/>
  <c r="CJ63" i="18" s="1"/>
  <c r="CH43" i="18"/>
  <c r="CI43" i="18"/>
  <c r="CJ43" i="18" s="1"/>
  <c r="CH292" i="18"/>
  <c r="CI292" i="18"/>
  <c r="CJ292" i="18" s="1"/>
  <c r="CH75" i="21"/>
  <c r="CI75" i="21"/>
  <c r="CJ75" i="21" s="1"/>
  <c r="CH196" i="18"/>
  <c r="CI196" i="18"/>
  <c r="CJ196" i="18" s="1"/>
  <c r="CH53" i="21"/>
  <c r="CI53" i="21"/>
  <c r="CJ53" i="21" s="1"/>
  <c r="CH213" i="21"/>
  <c r="CI213" i="21"/>
  <c r="CJ213" i="21" s="1"/>
  <c r="CH316" i="21"/>
  <c r="CI316" i="21"/>
  <c r="CJ316" i="21" s="1"/>
  <c r="CH383" i="11"/>
  <c r="CI383" i="11"/>
  <c r="CJ383" i="11" s="1"/>
  <c r="CH319" i="11"/>
  <c r="CI319" i="11"/>
  <c r="CJ319" i="11" s="1"/>
  <c r="CH391" i="11"/>
  <c r="CI391" i="11"/>
  <c r="CJ391" i="11" s="1"/>
  <c r="CH372" i="11"/>
  <c r="CI372" i="11"/>
  <c r="CJ372" i="11" s="1"/>
  <c r="CF405" i="11"/>
  <c r="CI375" i="11"/>
  <c r="CJ375" i="11" s="1"/>
  <c r="CH375" i="11"/>
  <c r="CH48" i="11"/>
  <c r="CI48" i="11"/>
  <c r="CJ48" i="11" s="1"/>
  <c r="DF133" i="11"/>
  <c r="DE133" i="11"/>
  <c r="DI107" i="11"/>
  <c r="DH107" i="11"/>
  <c r="DF126" i="11"/>
  <c r="DE126" i="11"/>
  <c r="DF52" i="11"/>
  <c r="DE52" i="11"/>
  <c r="DI239" i="11"/>
  <c r="DH239" i="11"/>
  <c r="DF21" i="11"/>
  <c r="DE21" i="11"/>
  <c r="DF229" i="11"/>
  <c r="DE229" i="11"/>
  <c r="DF141" i="11"/>
  <c r="DE141" i="11"/>
  <c r="DF130" i="11"/>
  <c r="DE130" i="11"/>
  <c r="DI143" i="11"/>
  <c r="DH143" i="11"/>
  <c r="DF64" i="11"/>
  <c r="DE64" i="11"/>
  <c r="DF247" i="11"/>
  <c r="DE247" i="11"/>
  <c r="DH398" i="18"/>
  <c r="DI398" i="18"/>
  <c r="CX49" i="11"/>
  <c r="CY49" i="11" s="1"/>
  <c r="CZ49" i="11" s="1"/>
  <c r="DA49" i="11" s="1"/>
  <c r="N49" i="11" s="1"/>
  <c r="DB49" i="11" s="1"/>
  <c r="DB405" i="11" s="1"/>
  <c r="CV405" i="11"/>
  <c r="CH41" i="18"/>
  <c r="CI41" i="18"/>
  <c r="CJ41" i="18" s="1"/>
  <c r="CH309" i="18"/>
  <c r="CI309" i="18"/>
  <c r="CJ309" i="18" s="1"/>
  <c r="CH70" i="18"/>
  <c r="CI70" i="18"/>
  <c r="CJ70" i="18" s="1"/>
  <c r="CH102" i="18"/>
  <c r="CI102" i="18"/>
  <c r="CJ102" i="18" s="1"/>
  <c r="CG315" i="18"/>
  <c r="L315" i="18" s="1"/>
  <c r="CG17" i="18"/>
  <c r="L17" i="18" s="1"/>
  <c r="CH353" i="18"/>
  <c r="CI353" i="18"/>
  <c r="CJ353" i="18" s="1"/>
  <c r="CH66" i="18"/>
  <c r="CI66" i="18"/>
  <c r="CJ66" i="18" s="1"/>
  <c r="CH23" i="18"/>
  <c r="CI23" i="18"/>
  <c r="CJ23" i="18" s="1"/>
  <c r="CG57" i="18"/>
  <c r="L57" i="18" s="1"/>
  <c r="CH167" i="18"/>
  <c r="CI167" i="18"/>
  <c r="CJ167" i="18" s="1"/>
  <c r="CH48" i="18"/>
  <c r="CI48" i="18"/>
  <c r="CJ48" i="18" s="1"/>
  <c r="CG55" i="18"/>
  <c r="L55" i="18" s="1"/>
  <c r="CG160" i="18"/>
  <c r="L160" i="18" s="1"/>
  <c r="CG332" i="18"/>
  <c r="L332" i="18" s="1"/>
  <c r="CH143" i="18"/>
  <c r="CI143" i="18"/>
  <c r="CJ143" i="18" s="1"/>
  <c r="CG188" i="18"/>
  <c r="L188" i="18" s="1"/>
  <c r="CG200" i="18"/>
  <c r="L200" i="18" s="1"/>
  <c r="CH265" i="18"/>
  <c r="CI265" i="18"/>
  <c r="CJ265" i="18" s="1"/>
  <c r="CH73" i="21"/>
  <c r="CI73" i="21"/>
  <c r="CJ73" i="21" s="1"/>
  <c r="CG219" i="18"/>
  <c r="L219" i="18" s="1"/>
  <c r="CH81" i="21"/>
  <c r="CI81" i="21"/>
  <c r="CJ81" i="21" s="1"/>
  <c r="CH132" i="21"/>
  <c r="CI132" i="21"/>
  <c r="CJ132" i="21" s="1"/>
  <c r="CH164" i="21"/>
  <c r="CI164" i="21"/>
  <c r="CJ164" i="21" s="1"/>
  <c r="CG275" i="18"/>
  <c r="L275" i="18" s="1"/>
  <c r="CH159" i="21"/>
  <c r="CI159" i="21"/>
  <c r="CJ159" i="21" s="1"/>
  <c r="CH119" i="21"/>
  <c r="CI119" i="21"/>
  <c r="CJ119" i="21" s="1"/>
  <c r="CG154" i="21"/>
  <c r="L154" i="21" s="1"/>
  <c r="CG93" i="21"/>
  <c r="L93" i="21" s="1"/>
  <c r="CH34" i="21"/>
  <c r="CI34" i="21"/>
  <c r="CJ34" i="21" s="1"/>
  <c r="CG288" i="18"/>
  <c r="L288" i="18" s="1"/>
  <c r="CG77" i="21"/>
  <c r="L77" i="21" s="1"/>
  <c r="CG138" i="21"/>
  <c r="L138" i="21" s="1"/>
  <c r="CG173" i="21"/>
  <c r="L173" i="21" s="1"/>
  <c r="CG239" i="21"/>
  <c r="L239" i="21" s="1"/>
  <c r="CH190" i="21"/>
  <c r="CI190" i="21"/>
  <c r="CJ190" i="21" s="1"/>
  <c r="CG33" i="21"/>
  <c r="L33" i="21" s="1"/>
  <c r="CG243" i="21"/>
  <c r="L243" i="21" s="1"/>
  <c r="CH263" i="21"/>
  <c r="CI263" i="21"/>
  <c r="CJ263" i="21" s="1"/>
  <c r="CG19" i="21"/>
  <c r="L19" i="21" s="1"/>
  <c r="CG192" i="21"/>
  <c r="L192" i="21" s="1"/>
  <c r="CH285" i="21"/>
  <c r="CI285" i="21"/>
  <c r="CJ285" i="21" s="1"/>
  <c r="CG273" i="21"/>
  <c r="L273" i="21" s="1"/>
  <c r="CG215" i="21"/>
  <c r="L215" i="21" s="1"/>
  <c r="CG310" i="21"/>
  <c r="L310" i="21" s="1"/>
  <c r="DF360" i="21"/>
  <c r="DE360" i="21"/>
  <c r="DH388" i="18"/>
  <c r="DI388" i="18"/>
  <c r="DE398" i="18"/>
  <c r="DF398" i="18"/>
  <c r="DI399" i="18"/>
  <c r="DH399" i="18"/>
  <c r="CH396" i="11"/>
  <c r="CI396" i="11"/>
  <c r="CJ396" i="11" s="1"/>
  <c r="CY340" i="11"/>
  <c r="CZ340" i="11" s="1"/>
  <c r="DA340" i="11" s="1"/>
  <c r="N340" i="11" s="1"/>
  <c r="DB340" i="11" s="1"/>
  <c r="CH118" i="11"/>
  <c r="CI118" i="11"/>
  <c r="CJ118" i="11" s="1"/>
  <c r="CH311" i="11"/>
  <c r="CI311" i="11"/>
  <c r="CJ311" i="11" s="1"/>
  <c r="CH40" i="11"/>
  <c r="CI40" i="11"/>
  <c r="CJ40" i="11" s="1"/>
  <c r="DH133" i="11"/>
  <c r="DI133" i="11"/>
  <c r="DF107" i="11"/>
  <c r="DE107" i="11"/>
  <c r="DI108" i="11"/>
  <c r="DH108" i="11"/>
  <c r="DF239" i="11"/>
  <c r="DE239" i="11"/>
  <c r="DH85" i="11"/>
  <c r="DI85" i="11"/>
  <c r="DF35" i="11"/>
  <c r="DE35" i="11"/>
  <c r="DI301" i="11"/>
  <c r="DH301" i="11"/>
  <c r="DI205" i="11"/>
  <c r="DH205" i="11"/>
  <c r="DI130" i="11"/>
  <c r="DH130" i="11"/>
  <c r="DF143" i="11"/>
  <c r="DE143" i="11"/>
  <c r="DI53" i="11"/>
  <c r="DH53" i="11"/>
  <c r="DH325" i="11"/>
  <c r="DI325" i="11"/>
  <c r="CH356" i="18"/>
  <c r="CI356" i="18"/>
  <c r="CJ356" i="18" s="1"/>
  <c r="CH344" i="18"/>
  <c r="CI344" i="18"/>
  <c r="CJ344" i="18" s="1"/>
  <c r="CH36" i="18"/>
  <c r="CI36" i="18"/>
  <c r="CJ36" i="18" s="1"/>
  <c r="CH172" i="18"/>
  <c r="CI172" i="18"/>
  <c r="CJ172" i="18" s="1"/>
  <c r="CH204" i="18"/>
  <c r="CI204" i="18"/>
  <c r="CJ204" i="18" s="1"/>
  <c r="CH108" i="21"/>
  <c r="CI108" i="21"/>
  <c r="CJ108" i="21" s="1"/>
  <c r="CH43" i="21"/>
  <c r="CI43" i="21"/>
  <c r="CJ43" i="21" s="1"/>
  <c r="CH237" i="21"/>
  <c r="CI237" i="21"/>
  <c r="CJ237" i="21" s="1"/>
  <c r="CH252" i="21"/>
  <c r="CI252" i="21"/>
  <c r="CJ252" i="21" s="1"/>
  <c r="CH34" i="18"/>
  <c r="CI34" i="18"/>
  <c r="CJ34" i="18" s="1"/>
  <c r="CH58" i="18"/>
  <c r="CI58" i="18"/>
  <c r="CJ58" i="18" s="1"/>
  <c r="CH46" i="18"/>
  <c r="CI46" i="18"/>
  <c r="CJ46" i="18" s="1"/>
  <c r="CH176" i="18"/>
  <c r="CI176" i="18"/>
  <c r="CJ176" i="18" s="1"/>
  <c r="CH140" i="18"/>
  <c r="CI140" i="18"/>
  <c r="CJ140" i="18" s="1"/>
  <c r="CH207" i="18"/>
  <c r="CI207" i="18"/>
  <c r="CJ207" i="18" s="1"/>
  <c r="CH215" i="18"/>
  <c r="CI215" i="18"/>
  <c r="CJ215" i="18" s="1"/>
  <c r="CH257" i="18"/>
  <c r="CI257" i="18"/>
  <c r="CJ257" i="18" s="1"/>
  <c r="CH160" i="21"/>
  <c r="CI160" i="21"/>
  <c r="CJ160" i="21" s="1"/>
  <c r="CH220" i="18"/>
  <c r="CI220" i="18"/>
  <c r="CJ220" i="18" s="1"/>
  <c r="CH25" i="21"/>
  <c r="CI25" i="21"/>
  <c r="CJ25" i="21" s="1"/>
  <c r="CH84" i="21"/>
  <c r="CI84" i="21"/>
  <c r="CJ84" i="21" s="1"/>
  <c r="CH26" i="21"/>
  <c r="CI26" i="21"/>
  <c r="CJ26" i="21" s="1"/>
  <c r="CH184" i="21"/>
  <c r="CI184" i="21"/>
  <c r="CJ184" i="21" s="1"/>
  <c r="CH255" i="21"/>
  <c r="CI255" i="21"/>
  <c r="CJ255" i="21" s="1"/>
  <c r="CH261" i="21"/>
  <c r="CI261" i="21"/>
  <c r="CJ261" i="21" s="1"/>
  <c r="CH176" i="21"/>
  <c r="CI176" i="21"/>
  <c r="CJ176" i="21" s="1"/>
  <c r="CH269" i="21"/>
  <c r="CI269" i="21"/>
  <c r="CJ269" i="21" s="1"/>
  <c r="DH360" i="21"/>
  <c r="DI360" i="21"/>
  <c r="CH327" i="18"/>
  <c r="CI327" i="18"/>
  <c r="CJ327" i="18" s="1"/>
  <c r="CF405" i="18"/>
  <c r="CH126" i="18"/>
  <c r="CI126" i="18"/>
  <c r="CJ126" i="18" s="1"/>
  <c r="CH191" i="18"/>
  <c r="CI191" i="18"/>
  <c r="CJ191" i="18" s="1"/>
  <c r="CH168" i="18"/>
  <c r="CI168" i="18"/>
  <c r="CJ168" i="18" s="1"/>
  <c r="CH244" i="18"/>
  <c r="CI244" i="18"/>
  <c r="CJ244" i="18" s="1"/>
  <c r="CH180" i="18"/>
  <c r="CI180" i="18"/>
  <c r="CJ180" i="18" s="1"/>
  <c r="CH89" i="21"/>
  <c r="CI89" i="21"/>
  <c r="CJ89" i="21" s="1"/>
  <c r="CH136" i="21"/>
  <c r="CI136" i="21"/>
  <c r="CJ136" i="21" s="1"/>
  <c r="CH11" i="21"/>
  <c r="CI11" i="21"/>
  <c r="CJ11" i="21" s="1"/>
  <c r="CH294" i="18"/>
  <c r="CI294" i="18"/>
  <c r="CJ294" i="18" s="1"/>
  <c r="CH38" i="21"/>
  <c r="CI38" i="21"/>
  <c r="CJ38" i="21" s="1"/>
  <c r="CH162" i="21"/>
  <c r="CI162" i="21"/>
  <c r="CJ162" i="21" s="1"/>
  <c r="CH263" i="18"/>
  <c r="CI263" i="18"/>
  <c r="CJ263" i="18" s="1"/>
  <c r="CH148" i="18"/>
  <c r="CI148" i="18"/>
  <c r="CJ148" i="18" s="1"/>
  <c r="CH101" i="21"/>
  <c r="CI101" i="21"/>
  <c r="CJ101" i="21" s="1"/>
  <c r="CH95" i="21"/>
  <c r="CI95" i="21"/>
  <c r="CJ95" i="21" s="1"/>
  <c r="CH64" i="21"/>
  <c r="CI64" i="21"/>
  <c r="CJ64" i="21" s="1"/>
  <c r="CH124" i="21"/>
  <c r="CI124" i="21"/>
  <c r="CJ124" i="21" s="1"/>
  <c r="CH219" i="21"/>
  <c r="CI219" i="21"/>
  <c r="CJ219" i="21" s="1"/>
  <c r="CH29" i="21"/>
  <c r="CI29" i="21"/>
  <c r="CJ29" i="21" s="1"/>
  <c r="CH200" i="21"/>
  <c r="CI200" i="21"/>
  <c r="CJ200" i="21" s="1"/>
  <c r="CH260" i="21"/>
  <c r="CI260" i="21"/>
  <c r="CJ260" i="21" s="1"/>
  <c r="CH140" i="21"/>
  <c r="CI140" i="21"/>
  <c r="CJ140" i="21" s="1"/>
  <c r="CH197" i="21"/>
  <c r="CI197" i="21"/>
  <c r="CJ197" i="21" s="1"/>
  <c r="CH281" i="21"/>
  <c r="CI281" i="21"/>
  <c r="CJ281" i="21" s="1"/>
  <c r="CH232" i="21"/>
  <c r="CI232" i="21"/>
  <c r="CJ232" i="21" s="1"/>
  <c r="CH296" i="21"/>
  <c r="CI296" i="21"/>
  <c r="CJ296" i="21" s="1"/>
  <c r="CH268" i="21"/>
  <c r="CI268" i="21"/>
  <c r="CJ268" i="21" s="1"/>
  <c r="CH280" i="21"/>
  <c r="CI280" i="21"/>
  <c r="CJ280" i="21" s="1"/>
  <c r="CH198" i="21"/>
  <c r="CI198" i="21"/>
  <c r="CJ198" i="21" s="1"/>
  <c r="CH303" i="21"/>
  <c r="CI303" i="21"/>
  <c r="CJ303" i="21" s="1"/>
  <c r="CI346" i="21"/>
  <c r="CJ346" i="21" s="1"/>
  <c r="CH346" i="21"/>
  <c r="CI378" i="21"/>
  <c r="CJ378" i="21" s="1"/>
  <c r="CH378" i="21"/>
  <c r="CZ356" i="18"/>
  <c r="DA356" i="18" s="1"/>
  <c r="N356" i="18" s="1"/>
  <c r="DB356" i="18" s="1"/>
  <c r="DB405" i="18" s="1"/>
  <c r="DF388" i="18"/>
  <c r="DE388" i="18"/>
  <c r="CI380" i="11"/>
  <c r="CJ380" i="11" s="1"/>
  <c r="CH380" i="11"/>
  <c r="CH367" i="11"/>
  <c r="CI367" i="11"/>
  <c r="CJ367" i="11" s="1"/>
  <c r="CH303" i="11"/>
  <c r="CI303" i="11"/>
  <c r="CJ303" i="11" s="1"/>
  <c r="CG405" i="11"/>
  <c r="E11" i="12" s="1"/>
  <c r="M21" i="12" s="1"/>
  <c r="CH32" i="11"/>
  <c r="CI32" i="11"/>
  <c r="CJ32" i="11" s="1"/>
  <c r="DH197" i="11"/>
  <c r="DI197" i="11"/>
  <c r="DI173" i="11"/>
  <c r="DH173" i="11"/>
  <c r="DF108" i="11"/>
  <c r="DE108" i="11"/>
  <c r="DH45" i="11"/>
  <c r="DI45" i="11"/>
  <c r="DI333" i="11"/>
  <c r="DH333" i="11"/>
  <c r="DF85" i="11"/>
  <c r="DE85" i="11"/>
  <c r="DI35" i="11"/>
  <c r="DH35" i="11"/>
  <c r="DF301" i="11"/>
  <c r="DE301" i="11"/>
  <c r="DF205" i="11"/>
  <c r="DE205" i="11"/>
  <c r="DI80" i="11"/>
  <c r="DH80" i="11"/>
  <c r="DI207" i="11"/>
  <c r="DH207" i="11"/>
  <c r="DF53" i="11"/>
  <c r="DE53" i="11"/>
  <c r="DF325" i="11"/>
  <c r="DE325" i="11"/>
  <c r="CH320" i="18"/>
  <c r="CI320" i="18"/>
  <c r="CJ320" i="18" s="1"/>
  <c r="CH38" i="18"/>
  <c r="CI38" i="18"/>
  <c r="CJ38" i="18" s="1"/>
  <c r="CH120" i="18"/>
  <c r="CI120" i="18"/>
  <c r="CJ120" i="18" s="1"/>
  <c r="CH192" i="18"/>
  <c r="CI192" i="18"/>
  <c r="CJ192" i="18" s="1"/>
  <c r="CH279" i="18"/>
  <c r="CI279" i="18"/>
  <c r="CJ279" i="18" s="1"/>
  <c r="CH212" i="18"/>
  <c r="CI212" i="18"/>
  <c r="CJ212" i="18" s="1"/>
  <c r="CH127" i="21"/>
  <c r="CI127" i="21"/>
  <c r="CJ127" i="21" s="1"/>
  <c r="CH100" i="21"/>
  <c r="CI100" i="21"/>
  <c r="CJ100" i="21" s="1"/>
  <c r="CH155" i="21"/>
  <c r="CI155" i="21"/>
  <c r="CJ155" i="21" s="1"/>
  <c r="CH39" i="21"/>
  <c r="CI39" i="21"/>
  <c r="CJ39" i="21" s="1"/>
  <c r="CH231" i="21"/>
  <c r="CI231" i="21"/>
  <c r="CJ231" i="21" s="1"/>
  <c r="CH158" i="21"/>
  <c r="CI158" i="21"/>
  <c r="CJ158" i="21" s="1"/>
  <c r="CI388" i="21"/>
  <c r="CJ388" i="21" s="1"/>
  <c r="CH388" i="21"/>
  <c r="CH224" i="18"/>
  <c r="CI224" i="18"/>
  <c r="CJ224" i="18" s="1"/>
  <c r="CH340" i="18"/>
  <c r="CI340" i="18"/>
  <c r="CJ340" i="18" s="1"/>
  <c r="CG8" i="18"/>
  <c r="CE405" i="18"/>
  <c r="CG323" i="18"/>
  <c r="L323" i="18" s="1"/>
  <c r="CH33" i="18"/>
  <c r="CI33" i="18"/>
  <c r="CJ33" i="18" s="1"/>
  <c r="CH307" i="18"/>
  <c r="CI307" i="18"/>
  <c r="CJ307" i="18" s="1"/>
  <c r="CG69" i="18"/>
  <c r="L69" i="18" s="1"/>
  <c r="CG10" i="18"/>
  <c r="L10" i="18" s="1"/>
  <c r="CH131" i="18"/>
  <c r="CI131" i="18"/>
  <c r="CJ131" i="18" s="1"/>
  <c r="CH324" i="18"/>
  <c r="CI324" i="18"/>
  <c r="CJ324" i="18" s="1"/>
  <c r="CG54" i="18"/>
  <c r="L54" i="18" s="1"/>
  <c r="CH243" i="18"/>
  <c r="CI243" i="18"/>
  <c r="CJ243" i="18" s="1"/>
  <c r="CH185" i="18"/>
  <c r="CI185" i="18"/>
  <c r="CJ185" i="18" s="1"/>
  <c r="CG316" i="18"/>
  <c r="L316" i="18" s="1"/>
  <c r="CH177" i="18"/>
  <c r="CI177" i="18"/>
  <c r="CJ177" i="18" s="1"/>
  <c r="CH184" i="18"/>
  <c r="CI184" i="18"/>
  <c r="CJ184" i="18" s="1"/>
  <c r="CG199" i="18"/>
  <c r="L199" i="18" s="1"/>
  <c r="CG203" i="18"/>
  <c r="L203" i="18" s="1"/>
  <c r="CH273" i="18"/>
  <c r="CI273" i="18"/>
  <c r="CJ273" i="18" s="1"/>
  <c r="CG156" i="18"/>
  <c r="L156" i="18" s="1"/>
  <c r="CH253" i="18"/>
  <c r="CI253" i="18"/>
  <c r="CJ253" i="18" s="1"/>
  <c r="CH229" i="18"/>
  <c r="CI229" i="18"/>
  <c r="CJ229" i="18" s="1"/>
  <c r="CH280" i="18"/>
  <c r="CI280" i="18"/>
  <c r="CJ280" i="18" s="1"/>
  <c r="CG259" i="18"/>
  <c r="L259" i="18" s="1"/>
  <c r="CG128" i="18"/>
  <c r="L128" i="18" s="1"/>
  <c r="CG271" i="18"/>
  <c r="L271" i="18" s="1"/>
  <c r="CH72" i="21"/>
  <c r="CI72" i="21"/>
  <c r="CJ72" i="21" s="1"/>
  <c r="CH30" i="21"/>
  <c r="CI30" i="21"/>
  <c r="CJ30" i="21" s="1"/>
  <c r="CG142" i="21"/>
  <c r="L142" i="21" s="1"/>
  <c r="CG92" i="21"/>
  <c r="L92" i="21" s="1"/>
  <c r="CG23" i="21"/>
  <c r="L23" i="21" s="1"/>
  <c r="CH123" i="21"/>
  <c r="CI123" i="21"/>
  <c r="CJ123" i="21" s="1"/>
  <c r="CG37" i="21"/>
  <c r="L37" i="21" s="1"/>
  <c r="CG85" i="21"/>
  <c r="L85" i="21" s="1"/>
  <c r="CG54" i="21"/>
  <c r="L54" i="21" s="1"/>
  <c r="CG183" i="21"/>
  <c r="L183" i="21" s="1"/>
  <c r="CH245" i="21"/>
  <c r="CI245" i="21"/>
  <c r="CJ245" i="21" s="1"/>
  <c r="CH205" i="21"/>
  <c r="CI205" i="21"/>
  <c r="CJ205" i="21" s="1"/>
  <c r="CG203" i="21"/>
  <c r="L203" i="21" s="1"/>
  <c r="CH270" i="21"/>
  <c r="CI270" i="21"/>
  <c r="CJ270" i="21" s="1"/>
  <c r="CH220" i="21"/>
  <c r="CI220" i="21"/>
  <c r="CJ220" i="21" s="1"/>
  <c r="CH297" i="21"/>
  <c r="CI297" i="21"/>
  <c r="CJ297" i="21" s="1"/>
  <c r="CG298" i="21"/>
  <c r="L298" i="21" s="1"/>
  <c r="CH294" i="21"/>
  <c r="CI294" i="21"/>
  <c r="CJ294" i="21" s="1"/>
  <c r="CH317" i="21"/>
  <c r="CI317" i="21"/>
  <c r="CJ317" i="21" s="1"/>
  <c r="CG227" i="21"/>
  <c r="L227" i="21" s="1"/>
  <c r="CY376" i="21"/>
  <c r="CZ376" i="21" s="1"/>
  <c r="DA376" i="21" s="1"/>
  <c r="N376" i="21" s="1"/>
  <c r="DB376" i="21" s="1"/>
  <c r="CY344" i="21"/>
  <c r="CZ344" i="21" s="1"/>
  <c r="DA344" i="21" s="1"/>
  <c r="N344" i="21" s="1"/>
  <c r="DB344" i="21" s="1"/>
  <c r="CH338" i="21"/>
  <c r="CI338" i="21"/>
  <c r="CJ338" i="21" s="1"/>
  <c r="CI372" i="21"/>
  <c r="CJ372" i="21" s="1"/>
  <c r="CH372" i="21"/>
  <c r="CI374" i="21"/>
  <c r="CJ374" i="21" s="1"/>
  <c r="CH374" i="21"/>
  <c r="DI340" i="21"/>
  <c r="DH340" i="21"/>
  <c r="DI390" i="18"/>
  <c r="DH390" i="18"/>
  <c r="CH364" i="11"/>
  <c r="CI364" i="11"/>
  <c r="CJ364" i="11" s="1"/>
  <c r="CH295" i="11"/>
  <c r="CI295" i="11"/>
  <c r="CJ295" i="11" s="1"/>
  <c r="CI8" i="11"/>
  <c r="L405" i="11"/>
  <c r="CH8" i="11"/>
  <c r="CH24" i="11"/>
  <c r="CI24" i="11"/>
  <c r="CJ24" i="11" s="1"/>
  <c r="DF197" i="11"/>
  <c r="DE197" i="11"/>
  <c r="DF173" i="11"/>
  <c r="DE173" i="11"/>
  <c r="DI76" i="11"/>
  <c r="DH76" i="11"/>
  <c r="DF45" i="11"/>
  <c r="DE45" i="11"/>
  <c r="DF333" i="11"/>
  <c r="DE333" i="11"/>
  <c r="DF151" i="11"/>
  <c r="DE151" i="11"/>
  <c r="DI42" i="11"/>
  <c r="DH42" i="11"/>
  <c r="DI99" i="11"/>
  <c r="DH99" i="11"/>
  <c r="DH9" i="11"/>
  <c r="DI9" i="11"/>
  <c r="DH269" i="11"/>
  <c r="DI269" i="11"/>
  <c r="DF80" i="11"/>
  <c r="DE80" i="11"/>
  <c r="DF207" i="11"/>
  <c r="DE207" i="11"/>
  <c r="DH117" i="11"/>
  <c r="DI117" i="11"/>
  <c r="CH351" i="18"/>
  <c r="CI351" i="18"/>
  <c r="CJ351" i="18" s="1"/>
  <c r="CH59" i="18"/>
  <c r="CI59" i="18"/>
  <c r="CJ59" i="18" s="1"/>
  <c r="CH155" i="18"/>
  <c r="CI155" i="18"/>
  <c r="CJ155" i="18" s="1"/>
  <c r="CH39" i="18"/>
  <c r="CI39" i="18"/>
  <c r="CJ39" i="18" s="1"/>
  <c r="CH49" i="21"/>
  <c r="CI49" i="21"/>
  <c r="CJ49" i="21" s="1"/>
  <c r="CH17" i="21"/>
  <c r="CI17" i="21"/>
  <c r="CJ17" i="21" s="1"/>
  <c r="CH126" i="21"/>
  <c r="CI126" i="21"/>
  <c r="CJ126" i="21" s="1"/>
  <c r="CH168" i="21"/>
  <c r="CI168" i="21"/>
  <c r="CJ168" i="21" s="1"/>
  <c r="CH165" i="21"/>
  <c r="CI165" i="21"/>
  <c r="CJ165" i="21" s="1"/>
  <c r="CH259" i="21"/>
  <c r="CI259" i="21"/>
  <c r="CJ259" i="21" s="1"/>
  <c r="CH319" i="18"/>
  <c r="CI319" i="18"/>
  <c r="CJ319" i="18" s="1"/>
  <c r="CH49" i="18"/>
  <c r="CI49" i="18"/>
  <c r="CJ49" i="18" s="1"/>
  <c r="CH321" i="18"/>
  <c r="CI321" i="18"/>
  <c r="CJ321" i="18" s="1"/>
  <c r="CH124" i="18"/>
  <c r="CI124" i="18"/>
  <c r="CJ124" i="18" s="1"/>
  <c r="CH163" i="18"/>
  <c r="CI163" i="18"/>
  <c r="CJ163" i="18" s="1"/>
  <c r="CH189" i="18"/>
  <c r="CI189" i="18"/>
  <c r="CJ189" i="18" s="1"/>
  <c r="CH141" i="18"/>
  <c r="CI141" i="18"/>
  <c r="CJ141" i="18" s="1"/>
  <c r="CH255" i="18"/>
  <c r="CI255" i="18"/>
  <c r="CJ255" i="18" s="1"/>
  <c r="CH208" i="18"/>
  <c r="CI208" i="18"/>
  <c r="CJ208" i="18" s="1"/>
  <c r="CH256" i="18"/>
  <c r="CI256" i="18"/>
  <c r="CJ256" i="18" s="1"/>
  <c r="CH128" i="21"/>
  <c r="CI128" i="21"/>
  <c r="CJ128" i="21" s="1"/>
  <c r="CH150" i="21"/>
  <c r="CI150" i="21"/>
  <c r="CJ150" i="21" s="1"/>
  <c r="CH130" i="21"/>
  <c r="CI130" i="21"/>
  <c r="CJ130" i="21" s="1"/>
  <c r="CH117" i="21"/>
  <c r="CI117" i="21"/>
  <c r="CJ117" i="21" s="1"/>
  <c r="CH260" i="18"/>
  <c r="CI260" i="18"/>
  <c r="CJ260" i="18" s="1"/>
  <c r="CH10" i="21"/>
  <c r="CI10" i="21"/>
  <c r="CJ10" i="21" s="1"/>
  <c r="CH181" i="21"/>
  <c r="CI181" i="21"/>
  <c r="CJ181" i="21" s="1"/>
  <c r="CH63" i="21"/>
  <c r="CI63" i="21"/>
  <c r="CJ63" i="21" s="1"/>
  <c r="CH312" i="21"/>
  <c r="CI312" i="21"/>
  <c r="CJ312" i="21" s="1"/>
  <c r="DE387" i="18"/>
  <c r="DF387" i="18"/>
  <c r="DH379" i="18"/>
  <c r="DI379" i="18"/>
  <c r="DF399" i="18"/>
  <c r="DE399" i="18"/>
  <c r="CH305" i="18"/>
  <c r="CI305" i="18"/>
  <c r="CJ305" i="18" s="1"/>
  <c r="CH65" i="18"/>
  <c r="CI65" i="18"/>
  <c r="CJ65" i="18" s="1"/>
  <c r="CH28" i="18"/>
  <c r="CI28" i="18"/>
  <c r="CJ28" i="18" s="1"/>
  <c r="CH171" i="18"/>
  <c r="CI171" i="18"/>
  <c r="CJ171" i="18" s="1"/>
  <c r="CH195" i="18"/>
  <c r="CI195" i="18"/>
  <c r="CJ195" i="18" s="1"/>
  <c r="CH165" i="18"/>
  <c r="CI165" i="18"/>
  <c r="CJ165" i="18" s="1"/>
  <c r="CH149" i="18"/>
  <c r="CI149" i="18"/>
  <c r="CJ149" i="18" s="1"/>
  <c r="CH264" i="18"/>
  <c r="CI264" i="18"/>
  <c r="CJ264" i="18" s="1"/>
  <c r="CH211" i="18"/>
  <c r="CI211" i="18"/>
  <c r="CJ211" i="18" s="1"/>
  <c r="CH335" i="18"/>
  <c r="CI335" i="18"/>
  <c r="CJ335" i="18" s="1"/>
  <c r="CH22" i="18"/>
  <c r="CI22" i="18"/>
  <c r="CJ22" i="18" s="1"/>
  <c r="CH13" i="18"/>
  <c r="CI13" i="18"/>
  <c r="CJ13" i="18" s="1"/>
  <c r="CH82" i="18"/>
  <c r="CI82" i="18"/>
  <c r="CJ82" i="18" s="1"/>
  <c r="CH42" i="18"/>
  <c r="CI42" i="18"/>
  <c r="CJ42" i="18" s="1"/>
  <c r="CH122" i="18"/>
  <c r="CI122" i="18"/>
  <c r="CJ122" i="18" s="1"/>
  <c r="CH47" i="18"/>
  <c r="CI47" i="18"/>
  <c r="CJ47" i="18" s="1"/>
  <c r="CH136" i="18"/>
  <c r="CI136" i="18"/>
  <c r="CJ136" i="18" s="1"/>
  <c r="CH306" i="18"/>
  <c r="CI306" i="18"/>
  <c r="CJ306" i="18" s="1"/>
  <c r="CH144" i="18"/>
  <c r="CI144" i="18"/>
  <c r="CJ144" i="18" s="1"/>
  <c r="CH88" i="18"/>
  <c r="CI88" i="18"/>
  <c r="CJ88" i="18" s="1"/>
  <c r="CG132" i="18"/>
  <c r="L132" i="18" s="1"/>
  <c r="CH217" i="18"/>
  <c r="CI217" i="18"/>
  <c r="CJ217" i="18" s="1"/>
  <c r="CH221" i="18"/>
  <c r="CI221" i="18"/>
  <c r="CJ221" i="18" s="1"/>
  <c r="CH276" i="18"/>
  <c r="CI276" i="18"/>
  <c r="CJ276" i="18" s="1"/>
  <c r="CH241" i="18"/>
  <c r="CI241" i="18"/>
  <c r="CJ241" i="18" s="1"/>
  <c r="CH183" i="18"/>
  <c r="CI183" i="18"/>
  <c r="CJ183" i="18" s="1"/>
  <c r="CH236" i="18"/>
  <c r="CI236" i="18"/>
  <c r="CJ236" i="18" s="1"/>
  <c r="CH281" i="18"/>
  <c r="CI281" i="18"/>
  <c r="CJ281" i="18" s="1"/>
  <c r="CH105" i="21"/>
  <c r="CI105" i="21"/>
  <c r="CJ105" i="21" s="1"/>
  <c r="CH144" i="21"/>
  <c r="CI144" i="21"/>
  <c r="CJ144" i="21" s="1"/>
  <c r="CH41" i="21"/>
  <c r="CI41" i="21"/>
  <c r="CJ41" i="21" s="1"/>
  <c r="CH285" i="18"/>
  <c r="CI285" i="18"/>
  <c r="CJ285" i="18" s="1"/>
  <c r="CH65" i="21"/>
  <c r="CI65" i="21"/>
  <c r="CJ65" i="21" s="1"/>
  <c r="CH272" i="18"/>
  <c r="CI272" i="18"/>
  <c r="CJ272" i="18" s="1"/>
  <c r="CH151" i="21"/>
  <c r="CI151" i="21"/>
  <c r="CJ151" i="21" s="1"/>
  <c r="CH213" i="18"/>
  <c r="CI213" i="18"/>
  <c r="CJ213" i="18" s="1"/>
  <c r="CH291" i="18"/>
  <c r="CI291" i="18"/>
  <c r="CJ291" i="18" s="1"/>
  <c r="CH134" i="21"/>
  <c r="CI134" i="21"/>
  <c r="CJ134" i="21" s="1"/>
  <c r="CH40" i="21"/>
  <c r="CI40" i="21"/>
  <c r="CJ40" i="21" s="1"/>
  <c r="CH177" i="21"/>
  <c r="CI177" i="21"/>
  <c r="CJ177" i="21" s="1"/>
  <c r="CH87" i="21"/>
  <c r="CI87" i="21"/>
  <c r="CJ87" i="21" s="1"/>
  <c r="CH35" i="21"/>
  <c r="CI35" i="21"/>
  <c r="CJ35" i="21" s="1"/>
  <c r="CH225" i="21"/>
  <c r="CI225" i="21"/>
  <c r="CJ225" i="21" s="1"/>
  <c r="CH52" i="21"/>
  <c r="CI52" i="21"/>
  <c r="CJ52" i="21" s="1"/>
  <c r="CH235" i="21"/>
  <c r="CI235" i="21"/>
  <c r="CJ235" i="21" s="1"/>
  <c r="CH307" i="21"/>
  <c r="CI307" i="21"/>
  <c r="CJ307" i="21" s="1"/>
  <c r="W13" i="17"/>
  <c r="W67" i="17" s="1"/>
  <c r="N3" i="17" s="1"/>
  <c r="N21" i="19" s="1"/>
  <c r="U67" i="17"/>
  <c r="CH188" i="21"/>
  <c r="CI188" i="21"/>
  <c r="CJ188" i="21" s="1"/>
  <c r="CH247" i="21"/>
  <c r="CI247" i="21"/>
  <c r="CJ247" i="21" s="1"/>
  <c r="CH376" i="21"/>
  <c r="CI376" i="21"/>
  <c r="CJ376" i="21" s="1"/>
  <c r="CX278" i="21"/>
  <c r="CY278" i="21" s="1"/>
  <c r="CZ278" i="21" s="1"/>
  <c r="DA278" i="21" s="1"/>
  <c r="N278" i="21" s="1"/>
  <c r="DB278" i="21" s="1"/>
  <c r="CV405" i="21"/>
  <c r="DE340" i="21"/>
  <c r="DF340" i="21"/>
  <c r="CV405" i="18"/>
  <c r="DH373" i="18"/>
  <c r="DI373" i="18"/>
  <c r="DE390" i="18"/>
  <c r="DF390" i="18"/>
  <c r="CI348" i="11"/>
  <c r="CJ348" i="11" s="1"/>
  <c r="CH348" i="11"/>
  <c r="CI351" i="11"/>
  <c r="CJ351" i="11" s="1"/>
  <c r="CH351" i="11"/>
  <c r="CH287" i="11"/>
  <c r="CI287" i="11"/>
  <c r="CJ287" i="11" s="1"/>
  <c r="CU405" i="11"/>
  <c r="DH12" i="11"/>
  <c r="DI12" i="11"/>
  <c r="DI261" i="11"/>
  <c r="DH261" i="11"/>
  <c r="DH86" i="11"/>
  <c r="DI86" i="11"/>
  <c r="DI237" i="11"/>
  <c r="DH237" i="11"/>
  <c r="DF76" i="11"/>
  <c r="DE76" i="11"/>
  <c r="DI109" i="11"/>
  <c r="DH109" i="11"/>
  <c r="DI151" i="11"/>
  <c r="DH151" i="11"/>
  <c r="DF42" i="11"/>
  <c r="DE42" i="11"/>
  <c r="DF99" i="11"/>
  <c r="DE99" i="11"/>
  <c r="DF9" i="11"/>
  <c r="DE9" i="11"/>
  <c r="DF269" i="11"/>
  <c r="DE269" i="11"/>
  <c r="DH13" i="11"/>
  <c r="DI13" i="11"/>
  <c r="DI271" i="11"/>
  <c r="DH271" i="11"/>
  <c r="DF117" i="11"/>
  <c r="DE117" i="11"/>
  <c r="CH193" i="21"/>
  <c r="CI193" i="21"/>
  <c r="CJ193" i="21" s="1"/>
  <c r="CH283" i="21"/>
  <c r="CI283" i="21"/>
  <c r="CJ283" i="21" s="1"/>
  <c r="CH289" i="21"/>
  <c r="CI289" i="21"/>
  <c r="CJ289" i="21" s="1"/>
  <c r="CH309" i="21"/>
  <c r="CI309" i="21"/>
  <c r="CJ309" i="21" s="1"/>
  <c r="CH312" i="18"/>
  <c r="CI312" i="18"/>
  <c r="CJ312" i="18" s="1"/>
  <c r="CH25" i="18"/>
  <c r="CI25" i="18"/>
  <c r="CJ25" i="18" s="1"/>
  <c r="CH30" i="18"/>
  <c r="CI30" i="18"/>
  <c r="CJ30" i="18" s="1"/>
  <c r="CH331" i="18"/>
  <c r="CI331" i="18"/>
  <c r="CJ331" i="18" s="1"/>
  <c r="CH19" i="18"/>
  <c r="CI19" i="18"/>
  <c r="CJ19" i="18" s="1"/>
  <c r="CH45" i="18"/>
  <c r="CI45" i="18"/>
  <c r="CJ45" i="18" s="1"/>
  <c r="CH127" i="18"/>
  <c r="CI127" i="18"/>
  <c r="CJ127" i="18" s="1"/>
  <c r="CH50" i="18"/>
  <c r="CI50" i="18"/>
  <c r="CJ50" i="18" s="1"/>
  <c r="CH61" i="18"/>
  <c r="CI61" i="18"/>
  <c r="CJ61" i="18" s="1"/>
  <c r="CH147" i="18"/>
  <c r="CI147" i="18"/>
  <c r="CJ147" i="18" s="1"/>
  <c r="CH114" i="18"/>
  <c r="CI114" i="18"/>
  <c r="CJ114" i="18" s="1"/>
  <c r="CH187" i="18"/>
  <c r="CI187" i="18"/>
  <c r="CJ187" i="18" s="1"/>
  <c r="CH44" i="18"/>
  <c r="CI44" i="18"/>
  <c r="CJ44" i="18" s="1"/>
  <c r="CH179" i="18"/>
  <c r="CI179" i="18"/>
  <c r="CJ179" i="18" s="1"/>
  <c r="CH62" i="18"/>
  <c r="CI62" i="18"/>
  <c r="CJ62" i="18" s="1"/>
  <c r="CH267" i="18"/>
  <c r="CI267" i="18"/>
  <c r="CJ267" i="18" s="1"/>
  <c r="CG247" i="18"/>
  <c r="L247" i="18" s="1"/>
  <c r="CH283" i="18"/>
  <c r="CI283" i="18"/>
  <c r="CJ283" i="18" s="1"/>
  <c r="CH268" i="18"/>
  <c r="CI268" i="18"/>
  <c r="CJ268" i="18" s="1"/>
  <c r="CH205" i="18"/>
  <c r="CI205" i="18"/>
  <c r="CJ205" i="18" s="1"/>
  <c r="CG239" i="18"/>
  <c r="L239" i="18" s="1"/>
  <c r="CH284" i="18"/>
  <c r="CI284" i="18"/>
  <c r="CJ284" i="18" s="1"/>
  <c r="CH113" i="21"/>
  <c r="CI113" i="21"/>
  <c r="CJ113" i="21" s="1"/>
  <c r="CH223" i="18"/>
  <c r="CI223" i="18"/>
  <c r="CJ223" i="18" s="1"/>
  <c r="CH116" i="21"/>
  <c r="CI116" i="21"/>
  <c r="CJ116" i="21" s="1"/>
  <c r="CH44" i="21"/>
  <c r="CI44" i="21"/>
  <c r="CJ44" i="21" s="1"/>
  <c r="CH178" i="21"/>
  <c r="CI178" i="21"/>
  <c r="CJ178" i="21" s="1"/>
  <c r="CH237" i="18"/>
  <c r="CI237" i="18"/>
  <c r="CJ237" i="18" s="1"/>
  <c r="CH109" i="21"/>
  <c r="CI109" i="21"/>
  <c r="CJ109" i="21" s="1"/>
  <c r="CH31" i="21"/>
  <c r="CI31" i="21"/>
  <c r="CJ31" i="21" s="1"/>
  <c r="CG71" i="21"/>
  <c r="L71" i="21" s="1"/>
  <c r="CF405" i="21"/>
  <c r="CH248" i="18"/>
  <c r="CI248" i="18"/>
  <c r="CJ248" i="18" s="1"/>
  <c r="CH146" i="21"/>
  <c r="CI146" i="21"/>
  <c r="CJ146" i="21" s="1"/>
  <c r="CH60" i="21"/>
  <c r="CI60" i="21"/>
  <c r="CJ60" i="21" s="1"/>
  <c r="CH189" i="21"/>
  <c r="CI189" i="21"/>
  <c r="CJ189" i="21" s="1"/>
  <c r="CH13" i="21"/>
  <c r="CI13" i="21"/>
  <c r="CJ13" i="21" s="1"/>
  <c r="CH251" i="21"/>
  <c r="CI251" i="21"/>
  <c r="CJ251" i="21" s="1"/>
  <c r="CH61" i="21"/>
  <c r="CI61" i="21"/>
  <c r="CJ61" i="21" s="1"/>
  <c r="CH211" i="21"/>
  <c r="CI211" i="21"/>
  <c r="CJ211" i="21" s="1"/>
  <c r="CH286" i="21"/>
  <c r="CI286" i="21"/>
  <c r="CJ286" i="21" s="1"/>
  <c r="CH62" i="21"/>
  <c r="CI62" i="21"/>
  <c r="CJ62" i="21" s="1"/>
  <c r="CH223" i="21"/>
  <c r="CI223" i="21"/>
  <c r="CJ223" i="21" s="1"/>
  <c r="CH267" i="21"/>
  <c r="CI267" i="21"/>
  <c r="CJ267" i="21" s="1"/>
  <c r="CH320" i="21"/>
  <c r="CI320" i="21"/>
  <c r="CJ320" i="21" s="1"/>
  <c r="CH166" i="21"/>
  <c r="CI166" i="21"/>
  <c r="CJ166" i="21" s="1"/>
  <c r="CH221" i="21"/>
  <c r="CI221" i="21"/>
  <c r="CJ221" i="21" s="1"/>
  <c r="CH324" i="21"/>
  <c r="CI324" i="21"/>
  <c r="CJ324" i="21" s="1"/>
  <c r="CH284" i="21"/>
  <c r="CI284" i="21"/>
  <c r="CJ284" i="21" s="1"/>
  <c r="CH344" i="21"/>
  <c r="CI344" i="21"/>
  <c r="CJ344" i="21" s="1"/>
  <c r="CH182" i="21"/>
  <c r="CI182" i="21"/>
  <c r="CJ182" i="21" s="1"/>
  <c r="CH27" i="21"/>
  <c r="CI27" i="21"/>
  <c r="CJ27" i="21" s="1"/>
  <c r="CH12" i="18"/>
  <c r="CI12" i="18"/>
  <c r="CJ12" i="18" s="1"/>
  <c r="CH313" i="21"/>
  <c r="CI313" i="21"/>
  <c r="CJ313" i="21" s="1"/>
  <c r="CY341" i="21"/>
  <c r="CZ341" i="21" s="1"/>
  <c r="DA341" i="21" s="1"/>
  <c r="N341" i="21" s="1"/>
  <c r="DB341" i="21" s="1"/>
  <c r="CW278" i="21"/>
  <c r="CU405" i="21"/>
  <c r="DE373" i="18"/>
  <c r="DF373" i="18"/>
  <c r="CY119" i="11"/>
  <c r="CZ119" i="11" s="1"/>
  <c r="DA119" i="11" s="1"/>
  <c r="N119" i="11" s="1"/>
  <c r="DB119" i="11" s="1"/>
  <c r="DI375" i="18"/>
  <c r="DH375" i="18"/>
  <c r="CH332" i="11"/>
  <c r="CI332" i="11"/>
  <c r="CJ332" i="11" s="1"/>
  <c r="CH343" i="11"/>
  <c r="CI343" i="11"/>
  <c r="CJ343" i="11" s="1"/>
  <c r="CH279" i="11"/>
  <c r="CI279" i="11"/>
  <c r="CJ279" i="11" s="1"/>
  <c r="DE12" i="11"/>
  <c r="DF12" i="11"/>
  <c r="DF261" i="11"/>
  <c r="DE261" i="11"/>
  <c r="DF86" i="11"/>
  <c r="DE86" i="11"/>
  <c r="DF237" i="11"/>
  <c r="DE237" i="11"/>
  <c r="DI60" i="11"/>
  <c r="DH60" i="11"/>
  <c r="DF109" i="11"/>
  <c r="DE109" i="11"/>
  <c r="DI215" i="11"/>
  <c r="DH215" i="11"/>
  <c r="DI18" i="11"/>
  <c r="DH18" i="11"/>
  <c r="DH165" i="11"/>
  <c r="DI165" i="11"/>
  <c r="DI75" i="11"/>
  <c r="DH75" i="11"/>
  <c r="DF13" i="11"/>
  <c r="DE13" i="11"/>
  <c r="DF271" i="11"/>
  <c r="DE271" i="11"/>
  <c r="DF183" i="11"/>
  <c r="DE183" i="11"/>
  <c r="K11" i="22" l="1"/>
  <c r="J10" i="22"/>
  <c r="K11" i="19"/>
  <c r="J10" i="19"/>
  <c r="J11" i="12"/>
  <c r="L11" i="12"/>
  <c r="J11" i="19"/>
  <c r="J10" i="12"/>
  <c r="L11" i="22"/>
  <c r="J11" i="22"/>
  <c r="L11" i="19"/>
  <c r="K11" i="12"/>
  <c r="DI343" i="11"/>
  <c r="DH343" i="11"/>
  <c r="DH27" i="21"/>
  <c r="DI27" i="21"/>
  <c r="DI324" i="21"/>
  <c r="DH324" i="21"/>
  <c r="DH267" i="21"/>
  <c r="DI267" i="21"/>
  <c r="DH211" i="21"/>
  <c r="DI211" i="21"/>
  <c r="DH189" i="21"/>
  <c r="DI189" i="21"/>
  <c r="DH178" i="21"/>
  <c r="DI178" i="21"/>
  <c r="DH113" i="21"/>
  <c r="DI113" i="21"/>
  <c r="DE268" i="18"/>
  <c r="DF268" i="18"/>
  <c r="DI179" i="18"/>
  <c r="DH179" i="18"/>
  <c r="DH147" i="18"/>
  <c r="DI147" i="18"/>
  <c r="DI45" i="18"/>
  <c r="DH45" i="18"/>
  <c r="DI25" i="18"/>
  <c r="DH25" i="18"/>
  <c r="DH283" i="21"/>
  <c r="DI283" i="21"/>
  <c r="DH376" i="21"/>
  <c r="DI376" i="21"/>
  <c r="DH272" i="18"/>
  <c r="DI272" i="18"/>
  <c r="DF343" i="11"/>
  <c r="DE343" i="11"/>
  <c r="DF324" i="21"/>
  <c r="DE324" i="21"/>
  <c r="DF189" i="21"/>
  <c r="DE189" i="21"/>
  <c r="DF178" i="21"/>
  <c r="DE178" i="21"/>
  <c r="DE179" i="18"/>
  <c r="DF179" i="18"/>
  <c r="DF283" i="21"/>
  <c r="DE283" i="21"/>
  <c r="DI287" i="11"/>
  <c r="DH287" i="11"/>
  <c r="DF307" i="21"/>
  <c r="DE307" i="21"/>
  <c r="DE272" i="18"/>
  <c r="DF272" i="18"/>
  <c r="DE183" i="18"/>
  <c r="DF183" i="18"/>
  <c r="DH136" i="18"/>
  <c r="DI136" i="18"/>
  <c r="DI82" i="18"/>
  <c r="DH82" i="18"/>
  <c r="DI211" i="18"/>
  <c r="DH211" i="18"/>
  <c r="DI195" i="18"/>
  <c r="DH195" i="18"/>
  <c r="DH312" i="21"/>
  <c r="DI312" i="21"/>
  <c r="DH260" i="18"/>
  <c r="DI260" i="18"/>
  <c r="DH128" i="21"/>
  <c r="DI128" i="21"/>
  <c r="DH141" i="18"/>
  <c r="DI141" i="18"/>
  <c r="DH321" i="18"/>
  <c r="DI321" i="18"/>
  <c r="DI165" i="21"/>
  <c r="DH165" i="21"/>
  <c r="DH49" i="21"/>
  <c r="DI49" i="21"/>
  <c r="DH351" i="18"/>
  <c r="DI351" i="18"/>
  <c r="CJ8" i="11"/>
  <c r="CI405" i="11"/>
  <c r="E21" i="12" s="1"/>
  <c r="Q21" i="12" s="1"/>
  <c r="DF297" i="21"/>
  <c r="DE297" i="21"/>
  <c r="DI245" i="21"/>
  <c r="DH245" i="21"/>
  <c r="CH23" i="21"/>
  <c r="CI23" i="21"/>
  <c r="CJ23" i="21" s="1"/>
  <c r="CH128" i="18"/>
  <c r="CI128" i="18"/>
  <c r="CJ128" i="18" s="1"/>
  <c r="CH156" i="18"/>
  <c r="CI156" i="18"/>
  <c r="CJ156" i="18" s="1"/>
  <c r="DE177" i="18"/>
  <c r="DF177" i="18"/>
  <c r="DE324" i="18"/>
  <c r="DF324" i="18"/>
  <c r="DF33" i="18"/>
  <c r="DE33" i="18"/>
  <c r="DE388" i="21"/>
  <c r="DF388" i="21"/>
  <c r="DH155" i="21"/>
  <c r="DI155" i="21"/>
  <c r="DH279" i="18"/>
  <c r="DI279" i="18"/>
  <c r="DI320" i="18"/>
  <c r="DH320" i="18"/>
  <c r="DF303" i="11"/>
  <c r="DE303" i="11"/>
  <c r="DE378" i="21"/>
  <c r="DF378" i="21"/>
  <c r="DH280" i="21"/>
  <c r="DI280" i="21"/>
  <c r="DH281" i="21"/>
  <c r="DI281" i="21"/>
  <c r="DH200" i="21"/>
  <c r="DI200" i="21"/>
  <c r="DI64" i="21"/>
  <c r="DH64" i="21"/>
  <c r="DH263" i="18"/>
  <c r="DI263" i="18"/>
  <c r="DH11" i="21"/>
  <c r="DI11" i="21"/>
  <c r="DH244" i="18"/>
  <c r="DI244" i="18"/>
  <c r="DF176" i="21"/>
  <c r="DE176" i="21"/>
  <c r="DE26" i="21"/>
  <c r="DF26" i="21"/>
  <c r="DE160" i="21"/>
  <c r="DF160" i="21"/>
  <c r="DE140" i="18"/>
  <c r="DF140" i="18"/>
  <c r="DF34" i="18"/>
  <c r="DE34" i="18"/>
  <c r="DF108" i="21"/>
  <c r="DE108" i="21"/>
  <c r="DF344" i="18"/>
  <c r="DE344" i="18"/>
  <c r="DF118" i="11"/>
  <c r="DE118" i="11"/>
  <c r="DF285" i="21"/>
  <c r="DE285" i="21"/>
  <c r="DF190" i="21"/>
  <c r="DE190" i="21"/>
  <c r="CH93" i="21"/>
  <c r="CI93" i="21"/>
  <c r="CJ93" i="21" s="1"/>
  <c r="DE164" i="21"/>
  <c r="DF164" i="21"/>
  <c r="DH265" i="18"/>
  <c r="DI265" i="18"/>
  <c r="CH55" i="18"/>
  <c r="CI55" i="18"/>
  <c r="CJ55" i="18" s="1"/>
  <c r="DI66" i="18"/>
  <c r="DH66" i="18"/>
  <c r="DH70" i="18"/>
  <c r="DI70" i="18"/>
  <c r="DF372" i="11"/>
  <c r="DE372" i="11"/>
  <c r="DF316" i="21"/>
  <c r="DE316" i="21"/>
  <c r="DF75" i="21"/>
  <c r="DE75" i="21"/>
  <c r="DF336" i="18"/>
  <c r="DE336" i="18"/>
  <c r="CH278" i="21"/>
  <c r="CI278" i="21"/>
  <c r="CJ278" i="21" s="1"/>
  <c r="DI373" i="21"/>
  <c r="DH373" i="21"/>
  <c r="DH302" i="21"/>
  <c r="DI302" i="21"/>
  <c r="DF174" i="21"/>
  <c r="DE174" i="21"/>
  <c r="CH74" i="21"/>
  <c r="CI74" i="21"/>
  <c r="CJ74" i="21" s="1"/>
  <c r="DH242" i="18"/>
  <c r="DI242" i="18"/>
  <c r="CH231" i="18"/>
  <c r="CI231" i="18"/>
  <c r="CJ231" i="18" s="1"/>
  <c r="CH53" i="18"/>
  <c r="CI53" i="18"/>
  <c r="CJ53" i="18" s="1"/>
  <c r="DF328" i="18"/>
  <c r="DE328" i="18"/>
  <c r="DF388" i="11"/>
  <c r="DE388" i="11"/>
  <c r="DI316" i="11"/>
  <c r="DH316" i="11"/>
  <c r="DF233" i="21"/>
  <c r="DE233" i="21"/>
  <c r="DE228" i="18"/>
  <c r="DF228" i="18"/>
  <c r="DF392" i="21"/>
  <c r="DE392" i="21"/>
  <c r="DE159" i="18"/>
  <c r="DF159" i="18"/>
  <c r="DE32" i="18"/>
  <c r="DF32" i="18"/>
  <c r="DF359" i="11"/>
  <c r="DE359" i="11"/>
  <c r="DF277" i="21"/>
  <c r="DE277" i="21"/>
  <c r="DF74" i="18"/>
  <c r="DE74" i="18"/>
  <c r="DH15" i="21"/>
  <c r="DI15" i="21"/>
  <c r="DH191" i="21"/>
  <c r="DI191" i="21"/>
  <c r="DF375" i="21"/>
  <c r="DE375" i="21"/>
  <c r="DI31" i="18"/>
  <c r="DH31" i="18"/>
  <c r="DI262" i="21"/>
  <c r="DH262" i="21"/>
  <c r="DH277" i="18"/>
  <c r="DI277" i="18"/>
  <c r="DH156" i="21"/>
  <c r="DI156" i="21"/>
  <c r="DE27" i="21"/>
  <c r="DF27" i="21"/>
  <c r="DF267" i="21"/>
  <c r="DE267" i="21"/>
  <c r="DF211" i="21"/>
  <c r="DE211" i="21"/>
  <c r="CH71" i="21"/>
  <c r="CI71" i="21"/>
  <c r="CJ71" i="21" s="1"/>
  <c r="DE113" i="21"/>
  <c r="DF113" i="21"/>
  <c r="DH283" i="18"/>
  <c r="DI283" i="18"/>
  <c r="DE147" i="18"/>
  <c r="DF147" i="18"/>
  <c r="DE45" i="18"/>
  <c r="DF45" i="18"/>
  <c r="DF25" i="18"/>
  <c r="DE25" i="18"/>
  <c r="DF376" i="21"/>
  <c r="DE376" i="21"/>
  <c r="DE35" i="21"/>
  <c r="DF35" i="21"/>
  <c r="DE134" i="21"/>
  <c r="DF134" i="21"/>
  <c r="DE144" i="21"/>
  <c r="DF144" i="21"/>
  <c r="DE217" i="18"/>
  <c r="DF217" i="18"/>
  <c r="DH305" i="18"/>
  <c r="DI305" i="18"/>
  <c r="DI332" i="11"/>
  <c r="DH332" i="11"/>
  <c r="DI182" i="21"/>
  <c r="DH182" i="21"/>
  <c r="DH221" i="21"/>
  <c r="DI221" i="21"/>
  <c r="DH223" i="21"/>
  <c r="DI223" i="21"/>
  <c r="DH61" i="21"/>
  <c r="DI61" i="21"/>
  <c r="DH60" i="21"/>
  <c r="DI60" i="21"/>
  <c r="DH31" i="21"/>
  <c r="DI31" i="21"/>
  <c r="DI44" i="21"/>
  <c r="DH44" i="21"/>
  <c r="DH284" i="18"/>
  <c r="DI284" i="18"/>
  <c r="DF283" i="18"/>
  <c r="DE283" i="18"/>
  <c r="DI44" i="18"/>
  <c r="DH44" i="18"/>
  <c r="DI61" i="18"/>
  <c r="DH61" i="18"/>
  <c r="DH19" i="18"/>
  <c r="DI19" i="18"/>
  <c r="DH312" i="18"/>
  <c r="DI312" i="18"/>
  <c r="DH193" i="21"/>
  <c r="DI193" i="21"/>
  <c r="DF287" i="11"/>
  <c r="DE287" i="11"/>
  <c r="DI247" i="21"/>
  <c r="DH247" i="21"/>
  <c r="DH235" i="21"/>
  <c r="DI235" i="21"/>
  <c r="DI87" i="21"/>
  <c r="DH87" i="21"/>
  <c r="DI291" i="18"/>
  <c r="DH291" i="18"/>
  <c r="DH65" i="21"/>
  <c r="DI65" i="21"/>
  <c r="DH105" i="21"/>
  <c r="DI105" i="21"/>
  <c r="DH241" i="18"/>
  <c r="DI241" i="18"/>
  <c r="CH132" i="18"/>
  <c r="CI132" i="18"/>
  <c r="CJ132" i="18" s="1"/>
  <c r="DE136" i="18"/>
  <c r="DF136" i="18"/>
  <c r="DE82" i="18"/>
  <c r="DF82" i="18"/>
  <c r="DE211" i="18"/>
  <c r="DF211" i="18"/>
  <c r="DE195" i="18"/>
  <c r="DF195" i="18"/>
  <c r="DE305" i="18"/>
  <c r="DF305" i="18"/>
  <c r="DE312" i="21"/>
  <c r="DF312" i="21"/>
  <c r="DE260" i="18"/>
  <c r="DF260" i="18"/>
  <c r="DE128" i="21"/>
  <c r="DF128" i="21"/>
  <c r="DE141" i="18"/>
  <c r="DF141" i="18"/>
  <c r="DE321" i="18"/>
  <c r="DF321" i="18"/>
  <c r="DF165" i="21"/>
  <c r="DE165" i="21"/>
  <c r="DE49" i="21"/>
  <c r="DF49" i="21"/>
  <c r="DE351" i="18"/>
  <c r="DF351" i="18"/>
  <c r="DH295" i="11"/>
  <c r="DI295" i="11"/>
  <c r="DF374" i="21"/>
  <c r="DE374" i="21"/>
  <c r="CH227" i="21"/>
  <c r="CI227" i="21"/>
  <c r="CJ227" i="21" s="1"/>
  <c r="DI220" i="21"/>
  <c r="DH220" i="21"/>
  <c r="DF245" i="21"/>
  <c r="DE245" i="21"/>
  <c r="CH92" i="21"/>
  <c r="CI92" i="21"/>
  <c r="CJ92" i="21" s="1"/>
  <c r="CH259" i="18"/>
  <c r="CI259" i="18"/>
  <c r="CJ259" i="18" s="1"/>
  <c r="DH273" i="18"/>
  <c r="DI273" i="18"/>
  <c r="CH316" i="18"/>
  <c r="CI316" i="18"/>
  <c r="CJ316" i="18" s="1"/>
  <c r="DH131" i="18"/>
  <c r="DI131" i="18"/>
  <c r="CH323" i="18"/>
  <c r="CI323" i="18"/>
  <c r="CJ323" i="18" s="1"/>
  <c r="DI388" i="21"/>
  <c r="DH388" i="21"/>
  <c r="DF155" i="21"/>
  <c r="DE155" i="21"/>
  <c r="DF279" i="18"/>
  <c r="DE279" i="18"/>
  <c r="DF320" i="18"/>
  <c r="DE320" i="18"/>
  <c r="DH367" i="11"/>
  <c r="DI367" i="11"/>
  <c r="DH378" i="21"/>
  <c r="DI378" i="21"/>
  <c r="DF280" i="21"/>
  <c r="DE280" i="21"/>
  <c r="DF281" i="21"/>
  <c r="DE281" i="21"/>
  <c r="DE200" i="21"/>
  <c r="DF200" i="21"/>
  <c r="DF64" i="21"/>
  <c r="DE64" i="21"/>
  <c r="DE263" i="18"/>
  <c r="DF263" i="18"/>
  <c r="DE11" i="21"/>
  <c r="DF11" i="21"/>
  <c r="DE244" i="18"/>
  <c r="DF244" i="18"/>
  <c r="DH327" i="18"/>
  <c r="DI327" i="18"/>
  <c r="DH261" i="21"/>
  <c r="DI261" i="21"/>
  <c r="DI84" i="21"/>
  <c r="DH84" i="21"/>
  <c r="DH257" i="18"/>
  <c r="DI257" i="18"/>
  <c r="DH176" i="18"/>
  <c r="DI176" i="18"/>
  <c r="DH252" i="21"/>
  <c r="DI252" i="21"/>
  <c r="DH204" i="18"/>
  <c r="DI204" i="18"/>
  <c r="DH356" i="18"/>
  <c r="DI356" i="18"/>
  <c r="CH192" i="21"/>
  <c r="CI192" i="21"/>
  <c r="CJ192" i="21" s="1"/>
  <c r="CH239" i="21"/>
  <c r="CI239" i="21"/>
  <c r="CJ239" i="21" s="1"/>
  <c r="CH154" i="21"/>
  <c r="CI154" i="21"/>
  <c r="CJ154" i="21" s="1"/>
  <c r="DH132" i="21"/>
  <c r="DI132" i="21"/>
  <c r="DE265" i="18"/>
  <c r="DF265" i="18"/>
  <c r="DH48" i="18"/>
  <c r="DI48" i="18"/>
  <c r="DE66" i="18"/>
  <c r="DF66" i="18"/>
  <c r="DE70" i="18"/>
  <c r="DF70" i="18"/>
  <c r="DI391" i="11"/>
  <c r="DH391" i="11"/>
  <c r="DH213" i="21"/>
  <c r="DI213" i="21"/>
  <c r="DH292" i="18"/>
  <c r="DI292" i="18"/>
  <c r="DI380" i="21"/>
  <c r="DH380" i="21"/>
  <c r="DF302" i="21"/>
  <c r="DE302" i="21"/>
  <c r="CH21" i="21"/>
  <c r="CI21" i="21"/>
  <c r="CJ21" i="21" s="1"/>
  <c r="DI48" i="21"/>
  <c r="DH48" i="21"/>
  <c r="DE242" i="18"/>
  <c r="DF242" i="18"/>
  <c r="CH175" i="18"/>
  <c r="CI175" i="18"/>
  <c r="CJ175" i="18" s="1"/>
  <c r="DH337" i="18"/>
  <c r="DI337" i="18"/>
  <c r="DI308" i="11"/>
  <c r="DH308" i="11"/>
  <c r="DH111" i="18"/>
  <c r="DI111" i="18"/>
  <c r="DI300" i="21"/>
  <c r="DH300" i="21"/>
  <c r="DH110" i="18"/>
  <c r="DI110" i="18"/>
  <c r="DI293" i="21"/>
  <c r="DH293" i="21"/>
  <c r="DH385" i="18"/>
  <c r="DI385" i="18"/>
  <c r="DI291" i="21"/>
  <c r="DH291" i="21"/>
  <c r="DH56" i="18"/>
  <c r="DI56" i="18"/>
  <c r="DF15" i="21"/>
  <c r="DE15" i="21"/>
  <c r="DF191" i="21"/>
  <c r="DE191" i="21"/>
  <c r="DI375" i="21"/>
  <c r="DH375" i="21"/>
  <c r="DF31" i="18"/>
  <c r="DE31" i="18"/>
  <c r="DF262" i="21"/>
  <c r="DE262" i="21"/>
  <c r="DE277" i="18"/>
  <c r="DF277" i="18"/>
  <c r="DE156" i="21"/>
  <c r="DF156" i="21"/>
  <c r="DF332" i="11"/>
  <c r="DE332" i="11"/>
  <c r="DF221" i="21"/>
  <c r="DE221" i="21"/>
  <c r="DE44" i="18"/>
  <c r="DF44" i="18"/>
  <c r="DI100" i="21"/>
  <c r="DH100" i="21"/>
  <c r="DF367" i="11"/>
  <c r="DE367" i="11"/>
  <c r="DH197" i="21"/>
  <c r="DI197" i="21"/>
  <c r="DI95" i="21"/>
  <c r="DH95" i="21"/>
  <c r="DH136" i="21"/>
  <c r="DI136" i="21"/>
  <c r="DE327" i="18"/>
  <c r="DF327" i="18"/>
  <c r="DF84" i="21"/>
  <c r="DE84" i="21"/>
  <c r="DF176" i="18"/>
  <c r="DE176" i="18"/>
  <c r="DF204" i="18"/>
  <c r="DE204" i="18"/>
  <c r="DI396" i="11"/>
  <c r="DH396" i="11"/>
  <c r="CH19" i="21"/>
  <c r="CI19" i="21"/>
  <c r="CJ19" i="21" s="1"/>
  <c r="DH119" i="21"/>
  <c r="DI119" i="21"/>
  <c r="DF132" i="21"/>
  <c r="DE132" i="21"/>
  <c r="DI309" i="18"/>
  <c r="DH309" i="18"/>
  <c r="DI240" i="21"/>
  <c r="DH240" i="21"/>
  <c r="DF48" i="21"/>
  <c r="DE48" i="21"/>
  <c r="CH216" i="18"/>
  <c r="CI216" i="18"/>
  <c r="CJ216" i="18" s="1"/>
  <c r="DE337" i="18"/>
  <c r="DF337" i="18"/>
  <c r="DF308" i="11"/>
  <c r="DE308" i="11"/>
  <c r="L9" i="21"/>
  <c r="CG405" i="21"/>
  <c r="E11" i="22" s="1"/>
  <c r="M21" i="22" s="1"/>
  <c r="DF300" i="21"/>
  <c r="DE300" i="21"/>
  <c r="DF293" i="21"/>
  <c r="DE293" i="21"/>
  <c r="DF291" i="21"/>
  <c r="DE291" i="21"/>
  <c r="DH97" i="21"/>
  <c r="DI97" i="21"/>
  <c r="DH275" i="21"/>
  <c r="DI275" i="21"/>
  <c r="DH266" i="21"/>
  <c r="DI266" i="21"/>
  <c r="DI348" i="18"/>
  <c r="DH348" i="18"/>
  <c r="DI313" i="21"/>
  <c r="DH313" i="21"/>
  <c r="DI166" i="21"/>
  <c r="DH166" i="21"/>
  <c r="DH251" i="21"/>
  <c r="DI251" i="21"/>
  <c r="DH109" i="21"/>
  <c r="DI109" i="21"/>
  <c r="CH239" i="18"/>
  <c r="CI239" i="18"/>
  <c r="CJ239" i="18" s="1"/>
  <c r="DI187" i="18"/>
  <c r="DH187" i="18"/>
  <c r="DH331" i="18"/>
  <c r="DI331" i="18"/>
  <c r="DI309" i="21"/>
  <c r="DH309" i="21"/>
  <c r="DI351" i="11"/>
  <c r="DH351" i="11"/>
  <c r="DI188" i="21"/>
  <c r="DH188" i="21"/>
  <c r="DH52" i="21"/>
  <c r="DI52" i="21"/>
  <c r="DH177" i="21"/>
  <c r="DI177" i="21"/>
  <c r="DH213" i="18"/>
  <c r="DI213" i="18"/>
  <c r="DH285" i="18"/>
  <c r="DI285" i="18"/>
  <c r="DI281" i="18"/>
  <c r="DH281" i="18"/>
  <c r="DH276" i="18"/>
  <c r="DI276" i="18"/>
  <c r="DF88" i="18"/>
  <c r="DE88" i="18"/>
  <c r="DF47" i="18"/>
  <c r="DE47" i="18"/>
  <c r="DE13" i="18"/>
  <c r="DF13" i="18"/>
  <c r="DE264" i="18"/>
  <c r="DF264" i="18"/>
  <c r="DE171" i="18"/>
  <c r="DF171" i="18"/>
  <c r="DF63" i="21"/>
  <c r="DE63" i="21"/>
  <c r="DF117" i="21"/>
  <c r="DE117" i="21"/>
  <c r="DE256" i="18"/>
  <c r="DF256" i="18"/>
  <c r="DE189" i="18"/>
  <c r="DF189" i="18"/>
  <c r="DF49" i="18"/>
  <c r="DE49" i="18"/>
  <c r="DE168" i="21"/>
  <c r="DF168" i="21"/>
  <c r="DF39" i="18"/>
  <c r="DE39" i="18"/>
  <c r="DI364" i="11"/>
  <c r="DH364" i="11"/>
  <c r="DE372" i="21"/>
  <c r="DF372" i="21"/>
  <c r="DF317" i="21"/>
  <c r="DE317" i="21"/>
  <c r="DI270" i="21"/>
  <c r="DH270" i="21"/>
  <c r="CH54" i="21"/>
  <c r="CI54" i="21"/>
  <c r="CJ54" i="21" s="1"/>
  <c r="DI30" i="21"/>
  <c r="DH30" i="21"/>
  <c r="DF280" i="18"/>
  <c r="DE280" i="18"/>
  <c r="CH203" i="18"/>
  <c r="CI203" i="18"/>
  <c r="CJ203" i="18" s="1"/>
  <c r="DE185" i="18"/>
  <c r="DF185" i="18"/>
  <c r="CH10" i="18"/>
  <c r="CI10" i="18"/>
  <c r="CJ10" i="18" s="1"/>
  <c r="L8" i="18"/>
  <c r="CG405" i="18"/>
  <c r="E11" i="19" s="1"/>
  <c r="M21" i="19" s="1"/>
  <c r="DE158" i="21"/>
  <c r="DF158" i="21"/>
  <c r="DF100" i="21"/>
  <c r="DE100" i="21"/>
  <c r="DF192" i="18"/>
  <c r="DE192" i="18"/>
  <c r="DF380" i="11"/>
  <c r="DE380" i="11"/>
  <c r="DH346" i="21"/>
  <c r="DI346" i="21"/>
  <c r="DF268" i="21"/>
  <c r="DE268" i="21"/>
  <c r="DF197" i="21"/>
  <c r="DE197" i="21"/>
  <c r="DE29" i="21"/>
  <c r="DF29" i="21"/>
  <c r="DE95" i="21"/>
  <c r="DF95" i="21"/>
  <c r="DE162" i="21"/>
  <c r="DF162" i="21"/>
  <c r="DE136" i="21"/>
  <c r="DF136" i="21"/>
  <c r="DF168" i="18"/>
  <c r="DE168" i="18"/>
  <c r="DH255" i="21"/>
  <c r="DI255" i="21"/>
  <c r="DH25" i="21"/>
  <c r="DI25" i="21"/>
  <c r="DI215" i="18"/>
  <c r="DH215" i="18"/>
  <c r="DH46" i="18"/>
  <c r="DI46" i="18"/>
  <c r="DH237" i="21"/>
  <c r="DI237" i="21"/>
  <c r="DH172" i="18"/>
  <c r="DI172" i="18"/>
  <c r="DI40" i="11"/>
  <c r="DH40" i="11"/>
  <c r="DF396" i="11"/>
  <c r="DE396" i="11"/>
  <c r="DH263" i="21"/>
  <c r="DI263" i="21"/>
  <c r="CH138" i="21"/>
  <c r="CI138" i="21"/>
  <c r="CJ138" i="21" s="1"/>
  <c r="DE119" i="21"/>
  <c r="DF119" i="21"/>
  <c r="DH81" i="21"/>
  <c r="DI81" i="21"/>
  <c r="CH188" i="18"/>
  <c r="CI188" i="18"/>
  <c r="CJ188" i="18" s="1"/>
  <c r="DI167" i="18"/>
  <c r="DH167" i="18"/>
  <c r="DE353" i="18"/>
  <c r="DF353" i="18"/>
  <c r="DE309" i="18"/>
  <c r="DF309" i="18"/>
  <c r="DF48" i="11"/>
  <c r="DE48" i="11"/>
  <c r="DI319" i="11"/>
  <c r="DH319" i="11"/>
  <c r="DH53" i="21"/>
  <c r="DI53" i="21"/>
  <c r="DI43" i="18"/>
  <c r="DH43" i="18"/>
  <c r="DF324" i="11"/>
  <c r="DE324" i="11"/>
  <c r="DH368" i="21"/>
  <c r="DI368" i="21"/>
  <c r="CH207" i="21"/>
  <c r="CI207" i="21"/>
  <c r="CJ207" i="21" s="1"/>
  <c r="DF240" i="21"/>
  <c r="DE240" i="21"/>
  <c r="CH167" i="21"/>
  <c r="CI167" i="21"/>
  <c r="CJ167" i="21" s="1"/>
  <c r="CH45" i="21"/>
  <c r="CI45" i="21"/>
  <c r="CJ45" i="21" s="1"/>
  <c r="DI51" i="21"/>
  <c r="DH51" i="21"/>
  <c r="DH245" i="18"/>
  <c r="DI245" i="18"/>
  <c r="CH26" i="18"/>
  <c r="CI26" i="18"/>
  <c r="CJ26" i="18" s="1"/>
  <c r="DH335" i="11"/>
  <c r="DI335" i="11"/>
  <c r="DH271" i="21"/>
  <c r="DI271" i="21"/>
  <c r="DH194" i="21"/>
  <c r="DI194" i="21"/>
  <c r="DH37" i="18"/>
  <c r="DI37" i="18"/>
  <c r="DH50" i="21"/>
  <c r="DI50" i="21"/>
  <c r="DH78" i="18"/>
  <c r="DI78" i="18"/>
  <c r="DH152" i="21"/>
  <c r="DI152" i="21"/>
  <c r="DF377" i="21"/>
  <c r="DE377" i="21"/>
  <c r="DH252" i="18"/>
  <c r="DI252" i="18"/>
  <c r="DH55" i="21"/>
  <c r="DI55" i="21"/>
  <c r="DE97" i="21"/>
  <c r="DF97" i="21"/>
  <c r="DE233" i="18"/>
  <c r="DF233" i="18"/>
  <c r="DF275" i="21"/>
  <c r="DE275" i="21"/>
  <c r="DF90" i="18"/>
  <c r="DE90" i="18"/>
  <c r="DF266" i="21"/>
  <c r="DE266" i="21"/>
  <c r="DF348" i="18"/>
  <c r="DE348" i="18"/>
  <c r="DE261" i="18"/>
  <c r="DF261" i="18"/>
  <c r="DF182" i="21"/>
  <c r="DE182" i="21"/>
  <c r="DF223" i="21"/>
  <c r="DE223" i="21"/>
  <c r="DE61" i="21"/>
  <c r="DF61" i="21"/>
  <c r="DE60" i="21"/>
  <c r="DF60" i="21"/>
  <c r="DF31" i="21"/>
  <c r="DE31" i="21"/>
  <c r="DE44" i="21"/>
  <c r="DF44" i="21"/>
  <c r="DE284" i="18"/>
  <c r="DF284" i="18"/>
  <c r="CH247" i="18"/>
  <c r="CI247" i="18"/>
  <c r="CJ247" i="18" s="1"/>
  <c r="DE61" i="18"/>
  <c r="DF61" i="18"/>
  <c r="DE19" i="18"/>
  <c r="DF19" i="18"/>
  <c r="DF312" i="18"/>
  <c r="DE312" i="18"/>
  <c r="DF193" i="21"/>
  <c r="DE193" i="21"/>
  <c r="DF351" i="11"/>
  <c r="DE351" i="11"/>
  <c r="DF235" i="21"/>
  <c r="DE235" i="21"/>
  <c r="DE291" i="18"/>
  <c r="DF291" i="18"/>
  <c r="DE105" i="21"/>
  <c r="DF105" i="21"/>
  <c r="DH88" i="18"/>
  <c r="DI88" i="18"/>
  <c r="DI13" i="18"/>
  <c r="DH13" i="18"/>
  <c r="DI171" i="18"/>
  <c r="DH171" i="18"/>
  <c r="DH117" i="21"/>
  <c r="DI117" i="21"/>
  <c r="DH189" i="18"/>
  <c r="DI189" i="18"/>
  <c r="DI168" i="21"/>
  <c r="DH168" i="21"/>
  <c r="DF295" i="11"/>
  <c r="DE295" i="11"/>
  <c r="DI317" i="21"/>
  <c r="DH317" i="21"/>
  <c r="DF220" i="21"/>
  <c r="DE220" i="21"/>
  <c r="CH142" i="21"/>
  <c r="CI142" i="21"/>
  <c r="CJ142" i="21" s="1"/>
  <c r="DE273" i="18"/>
  <c r="DF273" i="18"/>
  <c r="DH185" i="18"/>
  <c r="DI185" i="18"/>
  <c r="DI158" i="21"/>
  <c r="DH158" i="21"/>
  <c r="DH192" i="18"/>
  <c r="DI192" i="18"/>
  <c r="DE346" i="21"/>
  <c r="DF346" i="21"/>
  <c r="DI29" i="21"/>
  <c r="DH29" i="21"/>
  <c r="DH162" i="21"/>
  <c r="DI162" i="21"/>
  <c r="DH168" i="18"/>
  <c r="DI168" i="18"/>
  <c r="DF261" i="21"/>
  <c r="DE261" i="21"/>
  <c r="DE257" i="18"/>
  <c r="DF257" i="18"/>
  <c r="DF252" i="21"/>
  <c r="DE252" i="21"/>
  <c r="DE356" i="18"/>
  <c r="DF356" i="18"/>
  <c r="CH173" i="21"/>
  <c r="CI173" i="21"/>
  <c r="CJ173" i="21" s="1"/>
  <c r="CH200" i="18"/>
  <c r="CI200" i="18"/>
  <c r="CJ200" i="18" s="1"/>
  <c r="DF48" i="18"/>
  <c r="DE48" i="18"/>
  <c r="DH353" i="18"/>
  <c r="DI353" i="18"/>
  <c r="DI48" i="11"/>
  <c r="DH48" i="11"/>
  <c r="DF391" i="11"/>
  <c r="DE391" i="11"/>
  <c r="DF213" i="21"/>
  <c r="DE213" i="21"/>
  <c r="DI324" i="11"/>
  <c r="DH324" i="11"/>
  <c r="DE380" i="21"/>
  <c r="DF380" i="21"/>
  <c r="CH199" i="21"/>
  <c r="CI199" i="21"/>
  <c r="CJ199" i="21" s="1"/>
  <c r="CH118" i="18"/>
  <c r="CI118" i="18"/>
  <c r="CJ118" i="18" s="1"/>
  <c r="DF111" i="18"/>
  <c r="DE111" i="18"/>
  <c r="DE110" i="18"/>
  <c r="DF110" i="18"/>
  <c r="DE385" i="18"/>
  <c r="DF385" i="18"/>
  <c r="DF56" i="18"/>
  <c r="DE56" i="18"/>
  <c r="DH233" i="18"/>
  <c r="DI233" i="18"/>
  <c r="DI90" i="18"/>
  <c r="DH90" i="18"/>
  <c r="DH261" i="18"/>
  <c r="DI261" i="18"/>
  <c r="DH344" i="21"/>
  <c r="DI344" i="21"/>
  <c r="DI62" i="21"/>
  <c r="DH62" i="21"/>
  <c r="DH146" i="21"/>
  <c r="DI146" i="21"/>
  <c r="DH116" i="21"/>
  <c r="DI116" i="21"/>
  <c r="DH267" i="18"/>
  <c r="DI267" i="18"/>
  <c r="DI50" i="18"/>
  <c r="DH50" i="18"/>
  <c r="DF313" i="21"/>
  <c r="DE313" i="21"/>
  <c r="DF344" i="21"/>
  <c r="DE344" i="21"/>
  <c r="DF166" i="21"/>
  <c r="DE166" i="21"/>
  <c r="DE62" i="21"/>
  <c r="DF62" i="21"/>
  <c r="DF251" i="21"/>
  <c r="DE251" i="21"/>
  <c r="DE146" i="21"/>
  <c r="DF146" i="21"/>
  <c r="DF109" i="21"/>
  <c r="DE109" i="21"/>
  <c r="DE116" i="21"/>
  <c r="DF116" i="21"/>
  <c r="DH205" i="18"/>
  <c r="DI205" i="18"/>
  <c r="DE267" i="18"/>
  <c r="DF267" i="18"/>
  <c r="DE187" i="18"/>
  <c r="DF187" i="18"/>
  <c r="DE50" i="18"/>
  <c r="DF50" i="18"/>
  <c r="DF331" i="18"/>
  <c r="DE331" i="18"/>
  <c r="DF309" i="21"/>
  <c r="DE309" i="21"/>
  <c r="DF348" i="11"/>
  <c r="DE348" i="11"/>
  <c r="DF188" i="21"/>
  <c r="DE188" i="21"/>
  <c r="DE52" i="21"/>
  <c r="DF52" i="21"/>
  <c r="DF177" i="21"/>
  <c r="DE177" i="21"/>
  <c r="DE213" i="18"/>
  <c r="DF213" i="18"/>
  <c r="DE285" i="18"/>
  <c r="DF285" i="18"/>
  <c r="DE281" i="18"/>
  <c r="DF281" i="18"/>
  <c r="DE276" i="18"/>
  <c r="DF276" i="18"/>
  <c r="DH144" i="18"/>
  <c r="DI144" i="18"/>
  <c r="DH122" i="18"/>
  <c r="DI122" i="18"/>
  <c r="DH22" i="18"/>
  <c r="DI22" i="18"/>
  <c r="DH149" i="18"/>
  <c r="DI149" i="18"/>
  <c r="DI28" i="18"/>
  <c r="DH28" i="18"/>
  <c r="DI181" i="21"/>
  <c r="DH181" i="21"/>
  <c r="DH130" i="21"/>
  <c r="DI130" i="21"/>
  <c r="DH208" i="18"/>
  <c r="DI208" i="18"/>
  <c r="DI163" i="18"/>
  <c r="DH163" i="18"/>
  <c r="DH319" i="18"/>
  <c r="DI319" i="18"/>
  <c r="DI126" i="21"/>
  <c r="DH126" i="21"/>
  <c r="DH155" i="18"/>
  <c r="DI155" i="18"/>
  <c r="DH24" i="11"/>
  <c r="DI24" i="11"/>
  <c r="DF364" i="11"/>
  <c r="DE364" i="11"/>
  <c r="DI372" i="21"/>
  <c r="DH372" i="21"/>
  <c r="DI294" i="21"/>
  <c r="DH294" i="21"/>
  <c r="DF270" i="21"/>
  <c r="DE270" i="21"/>
  <c r="CH85" i="21"/>
  <c r="CI85" i="21"/>
  <c r="CJ85" i="21" s="1"/>
  <c r="DF30" i="21"/>
  <c r="DE30" i="21"/>
  <c r="DH229" i="18"/>
  <c r="DI229" i="18"/>
  <c r="CH199" i="18"/>
  <c r="CI199" i="18"/>
  <c r="CJ199" i="18" s="1"/>
  <c r="DH243" i="18"/>
  <c r="DI243" i="18"/>
  <c r="CH69" i="18"/>
  <c r="CI69" i="18"/>
  <c r="CJ69" i="18" s="1"/>
  <c r="DI340" i="18"/>
  <c r="DH340" i="18"/>
  <c r="DH231" i="21"/>
  <c r="DI231" i="21"/>
  <c r="DH127" i="21"/>
  <c r="DI127" i="21"/>
  <c r="DH120" i="18"/>
  <c r="DI120" i="18"/>
  <c r="DH32" i="11"/>
  <c r="DI32" i="11"/>
  <c r="DI380" i="11"/>
  <c r="DH380" i="11"/>
  <c r="DH303" i="21"/>
  <c r="DI303" i="21"/>
  <c r="DI296" i="21"/>
  <c r="DH296" i="21"/>
  <c r="DH140" i="21"/>
  <c r="DI140" i="21"/>
  <c r="DH219" i="21"/>
  <c r="DI219" i="21"/>
  <c r="DI101" i="21"/>
  <c r="DH101" i="21"/>
  <c r="DH38" i="21"/>
  <c r="DI38" i="21"/>
  <c r="DH89" i="21"/>
  <c r="DI89" i="21"/>
  <c r="DI191" i="18"/>
  <c r="DH191" i="18"/>
  <c r="DF255" i="21"/>
  <c r="DE255" i="21"/>
  <c r="DE25" i="21"/>
  <c r="DF25" i="21"/>
  <c r="DF215" i="18"/>
  <c r="DE215" i="18"/>
  <c r="DE46" i="18"/>
  <c r="DF46" i="18"/>
  <c r="DF237" i="21"/>
  <c r="DE237" i="21"/>
  <c r="DF172" i="18"/>
  <c r="DE172" i="18"/>
  <c r="DF40" i="11"/>
  <c r="DE40" i="11"/>
  <c r="CH310" i="21"/>
  <c r="CI310" i="21"/>
  <c r="CJ310" i="21" s="1"/>
  <c r="DF263" i="21"/>
  <c r="DE263" i="21"/>
  <c r="CH77" i="21"/>
  <c r="CI77" i="21"/>
  <c r="CJ77" i="21" s="1"/>
  <c r="DH159" i="21"/>
  <c r="DI159" i="21"/>
  <c r="DE81" i="21"/>
  <c r="DF81" i="21"/>
  <c r="DH143" i="18"/>
  <c r="DI143" i="18"/>
  <c r="DE167" i="18"/>
  <c r="DF167" i="18"/>
  <c r="CH17" i="18"/>
  <c r="CI17" i="18"/>
  <c r="CJ17" i="18" s="1"/>
  <c r="DI41" i="18"/>
  <c r="DH41" i="18"/>
  <c r="DF375" i="11"/>
  <c r="DE375" i="11"/>
  <c r="DF319" i="11"/>
  <c r="DE319" i="11"/>
  <c r="DE53" i="21"/>
  <c r="DF53" i="21"/>
  <c r="DE43" i="18"/>
  <c r="DF43" i="18"/>
  <c r="DI340" i="11"/>
  <c r="DH340" i="11"/>
  <c r="DF368" i="21"/>
  <c r="DE368" i="21"/>
  <c r="DH250" i="21"/>
  <c r="DI250" i="21"/>
  <c r="CH164" i="18"/>
  <c r="CI164" i="18"/>
  <c r="CJ164" i="18" s="1"/>
  <c r="DH135" i="21"/>
  <c r="DI135" i="21"/>
  <c r="CH122" i="21"/>
  <c r="CI122" i="21"/>
  <c r="CJ122" i="21" s="1"/>
  <c r="DE51" i="21"/>
  <c r="DF51" i="21"/>
  <c r="DE245" i="18"/>
  <c r="DF245" i="18"/>
  <c r="CH352" i="18"/>
  <c r="CI352" i="18"/>
  <c r="CJ352" i="18" s="1"/>
  <c r="DF335" i="11"/>
  <c r="DE335" i="11"/>
  <c r="DE271" i="21"/>
  <c r="DF271" i="21"/>
  <c r="DF194" i="21"/>
  <c r="DE194" i="21"/>
  <c r="DE37" i="18"/>
  <c r="DF37" i="18"/>
  <c r="DE50" i="21"/>
  <c r="DF50" i="21"/>
  <c r="DF78" i="18"/>
  <c r="DE78" i="18"/>
  <c r="DE152" i="21"/>
  <c r="DF152" i="21"/>
  <c r="DH377" i="21"/>
  <c r="DI377" i="21"/>
  <c r="DE252" i="18"/>
  <c r="DF252" i="18"/>
  <c r="DE55" i="21"/>
  <c r="DF55" i="21"/>
  <c r="DH249" i="18"/>
  <c r="DI249" i="18"/>
  <c r="DI27" i="18"/>
  <c r="DH27" i="18"/>
  <c r="DI98" i="18"/>
  <c r="DH98" i="18"/>
  <c r="DH369" i="21"/>
  <c r="DI369" i="21"/>
  <c r="DI175" i="21"/>
  <c r="DH175" i="21"/>
  <c r="DE119" i="11"/>
  <c r="DF119" i="11"/>
  <c r="DH86" i="18"/>
  <c r="DI86" i="18"/>
  <c r="DE247" i="21"/>
  <c r="DF247" i="21"/>
  <c r="DE87" i="21"/>
  <c r="DF87" i="21"/>
  <c r="DF65" i="21"/>
  <c r="DE65" i="21"/>
  <c r="DE241" i="18"/>
  <c r="DF241" i="18"/>
  <c r="DI47" i="18"/>
  <c r="DH47" i="18"/>
  <c r="DH264" i="18"/>
  <c r="DI264" i="18"/>
  <c r="DI63" i="21"/>
  <c r="DH63" i="21"/>
  <c r="DH256" i="18"/>
  <c r="DI256" i="18"/>
  <c r="DI49" i="18"/>
  <c r="DH49" i="18"/>
  <c r="DI39" i="18"/>
  <c r="DH39" i="18"/>
  <c r="DI374" i="21"/>
  <c r="DH374" i="21"/>
  <c r="CH183" i="21"/>
  <c r="CI183" i="21"/>
  <c r="CJ183" i="21" s="1"/>
  <c r="DI280" i="18"/>
  <c r="DH280" i="18"/>
  <c r="DE131" i="18"/>
  <c r="DF131" i="18"/>
  <c r="DH268" i="21"/>
  <c r="DI268" i="21"/>
  <c r="DE292" i="18"/>
  <c r="DF292" i="18"/>
  <c r="DI279" i="11"/>
  <c r="DH279" i="11"/>
  <c r="DI12" i="18"/>
  <c r="DH12" i="18"/>
  <c r="DH284" i="21"/>
  <c r="DI284" i="21"/>
  <c r="DH320" i="21"/>
  <c r="DI320" i="21"/>
  <c r="DH286" i="21"/>
  <c r="DI286" i="21"/>
  <c r="DI13" i="21"/>
  <c r="DH13" i="21"/>
  <c r="DH248" i="18"/>
  <c r="DI248" i="18"/>
  <c r="DH237" i="18"/>
  <c r="DI237" i="18"/>
  <c r="DH223" i="18"/>
  <c r="DI223" i="18"/>
  <c r="DE205" i="18"/>
  <c r="DF205" i="18"/>
  <c r="DH62" i="18"/>
  <c r="DI62" i="18"/>
  <c r="DH114" i="18"/>
  <c r="DI114" i="18"/>
  <c r="DH127" i="18"/>
  <c r="DI127" i="18"/>
  <c r="DH30" i="18"/>
  <c r="DI30" i="18"/>
  <c r="DH289" i="21"/>
  <c r="DI289" i="21"/>
  <c r="DI348" i="11"/>
  <c r="DH348" i="11"/>
  <c r="DH225" i="21"/>
  <c r="DI225" i="21"/>
  <c r="DH40" i="21"/>
  <c r="DI40" i="21"/>
  <c r="DH151" i="21"/>
  <c r="DI151" i="21"/>
  <c r="DI41" i="21"/>
  <c r="DH41" i="21"/>
  <c r="DH236" i="18"/>
  <c r="DI236" i="18"/>
  <c r="DH221" i="18"/>
  <c r="DI221" i="18"/>
  <c r="DE144" i="18"/>
  <c r="DF144" i="18"/>
  <c r="DE122" i="18"/>
  <c r="DF122" i="18"/>
  <c r="DF22" i="18"/>
  <c r="DE22" i="18"/>
  <c r="DE149" i="18"/>
  <c r="DF149" i="18"/>
  <c r="DF28" i="18"/>
  <c r="DE28" i="18"/>
  <c r="DF181" i="21"/>
  <c r="DE181" i="21"/>
  <c r="DE130" i="21"/>
  <c r="DF130" i="21"/>
  <c r="DF208" i="18"/>
  <c r="DE208" i="18"/>
  <c r="DE163" i="18"/>
  <c r="DF163" i="18"/>
  <c r="DE319" i="18"/>
  <c r="DF319" i="18"/>
  <c r="DE126" i="21"/>
  <c r="DF126" i="21"/>
  <c r="DE155" i="18"/>
  <c r="DF155" i="18"/>
  <c r="DE24" i="11"/>
  <c r="DF24" i="11"/>
  <c r="DH338" i="21"/>
  <c r="DI338" i="21"/>
  <c r="DF294" i="21"/>
  <c r="DE294" i="21"/>
  <c r="CH203" i="21"/>
  <c r="CI203" i="21"/>
  <c r="CJ203" i="21" s="1"/>
  <c r="CH37" i="21"/>
  <c r="CI37" i="21"/>
  <c r="CJ37" i="21" s="1"/>
  <c r="DI72" i="21"/>
  <c r="DH72" i="21"/>
  <c r="DE229" i="18"/>
  <c r="DF229" i="18"/>
  <c r="DH184" i="18"/>
  <c r="DI184" i="18"/>
  <c r="DE243" i="18"/>
  <c r="DF243" i="18"/>
  <c r="DH307" i="18"/>
  <c r="DI307" i="18"/>
  <c r="DE340" i="18"/>
  <c r="DF340" i="18"/>
  <c r="DE231" i="21"/>
  <c r="DF231" i="21"/>
  <c r="DE127" i="21"/>
  <c r="DF127" i="21"/>
  <c r="DE120" i="18"/>
  <c r="DF120" i="18"/>
  <c r="DF32" i="11"/>
  <c r="DE32" i="11"/>
  <c r="DF303" i="21"/>
  <c r="DE303" i="21"/>
  <c r="DF296" i="21"/>
  <c r="DE296" i="21"/>
  <c r="DE140" i="21"/>
  <c r="DF140" i="21"/>
  <c r="DF219" i="21"/>
  <c r="DE219" i="21"/>
  <c r="DF101" i="21"/>
  <c r="DE101" i="21"/>
  <c r="DE38" i="21"/>
  <c r="DF38" i="21"/>
  <c r="DE89" i="21"/>
  <c r="DF89" i="21"/>
  <c r="DE191" i="18"/>
  <c r="DF191" i="18"/>
  <c r="DH269" i="21"/>
  <c r="DI269" i="21"/>
  <c r="DH184" i="21"/>
  <c r="DI184" i="21"/>
  <c r="DH220" i="18"/>
  <c r="DI220" i="18"/>
  <c r="DI207" i="18"/>
  <c r="DH207" i="18"/>
  <c r="DI58" i="18"/>
  <c r="DH58" i="18"/>
  <c r="DH43" i="21"/>
  <c r="DI43" i="21"/>
  <c r="DI36" i="18"/>
  <c r="DH36" i="18"/>
  <c r="DH311" i="11"/>
  <c r="DI311" i="11"/>
  <c r="CH215" i="21"/>
  <c r="CI215" i="21"/>
  <c r="CJ215" i="21" s="1"/>
  <c r="CH243" i="21"/>
  <c r="CI243" i="21"/>
  <c r="CJ243" i="21" s="1"/>
  <c r="CH288" i="18"/>
  <c r="CI288" i="18"/>
  <c r="CJ288" i="18" s="1"/>
  <c r="DE159" i="21"/>
  <c r="DF159" i="21"/>
  <c r="CH219" i="18"/>
  <c r="CI219" i="18"/>
  <c r="CJ219" i="18" s="1"/>
  <c r="DE143" i="18"/>
  <c r="DF143" i="18"/>
  <c r="CH57" i="18"/>
  <c r="CI57" i="18"/>
  <c r="CJ57" i="18" s="1"/>
  <c r="CH315" i="18"/>
  <c r="CI315" i="18"/>
  <c r="CJ315" i="18" s="1"/>
  <c r="DF41" i="18"/>
  <c r="DE41" i="18"/>
  <c r="DI375" i="11"/>
  <c r="DH375" i="11"/>
  <c r="DI383" i="11"/>
  <c r="DH383" i="11"/>
  <c r="DH196" i="18"/>
  <c r="DI196" i="18"/>
  <c r="DH63" i="18"/>
  <c r="DI63" i="18"/>
  <c r="DF340" i="11"/>
  <c r="DE340" i="11"/>
  <c r="DH377" i="18"/>
  <c r="DI377" i="18"/>
  <c r="DE389" i="21"/>
  <c r="DF389" i="21"/>
  <c r="DF250" i="21"/>
  <c r="DE250" i="21"/>
  <c r="DH257" i="21"/>
  <c r="DI257" i="21"/>
  <c r="DE135" i="21"/>
  <c r="DF135" i="21"/>
  <c r="CH251" i="18"/>
  <c r="CI251" i="18"/>
  <c r="CJ251" i="18" s="1"/>
  <c r="DH289" i="18"/>
  <c r="DI289" i="18"/>
  <c r="CH152" i="18"/>
  <c r="CI152" i="18"/>
  <c r="CJ152" i="18" s="1"/>
  <c r="DH94" i="18"/>
  <c r="DI94" i="18"/>
  <c r="DF399" i="11"/>
  <c r="DE399" i="11"/>
  <c r="DI370" i="21"/>
  <c r="DH370" i="21"/>
  <c r="DH293" i="18"/>
  <c r="DI293" i="18"/>
  <c r="DH148" i="21"/>
  <c r="DI148" i="21"/>
  <c r="DI339" i="18"/>
  <c r="DH339" i="18"/>
  <c r="DH343" i="18"/>
  <c r="DI343" i="18"/>
  <c r="DF343" i="21"/>
  <c r="DE343" i="21"/>
  <c r="DH106" i="18"/>
  <c r="DI106" i="18"/>
  <c r="DH120" i="21"/>
  <c r="DI120" i="21"/>
  <c r="DE249" i="18"/>
  <c r="DF249" i="18"/>
  <c r="DE27" i="18"/>
  <c r="DF27" i="18"/>
  <c r="DF98" i="18"/>
  <c r="DE98" i="18"/>
  <c r="DF369" i="21"/>
  <c r="DE369" i="21"/>
  <c r="DF175" i="21"/>
  <c r="DE175" i="21"/>
  <c r="DH119" i="11"/>
  <c r="DI119" i="11"/>
  <c r="DF86" i="18"/>
  <c r="DE86" i="18"/>
  <c r="DF279" i="11"/>
  <c r="DE279" i="11"/>
  <c r="DE12" i="18"/>
  <c r="DF12" i="18"/>
  <c r="DF284" i="21"/>
  <c r="DE284" i="21"/>
  <c r="DF320" i="21"/>
  <c r="DE320" i="21"/>
  <c r="DF286" i="21"/>
  <c r="DE286" i="21"/>
  <c r="DE13" i="21"/>
  <c r="DF13" i="21"/>
  <c r="DE248" i="18"/>
  <c r="DF248" i="18"/>
  <c r="DE237" i="18"/>
  <c r="DF237" i="18"/>
  <c r="DE223" i="18"/>
  <c r="DF223" i="18"/>
  <c r="DH268" i="18"/>
  <c r="DI268" i="18"/>
  <c r="DF62" i="18"/>
  <c r="DE62" i="18"/>
  <c r="DE114" i="18"/>
  <c r="DF114" i="18"/>
  <c r="DE127" i="18"/>
  <c r="DF127" i="18"/>
  <c r="DE30" i="18"/>
  <c r="DF30" i="18"/>
  <c r="DF289" i="21"/>
  <c r="DE289" i="21"/>
  <c r="DF225" i="21"/>
  <c r="DE225" i="21"/>
  <c r="DF40" i="21"/>
  <c r="DE40" i="21"/>
  <c r="DE151" i="21"/>
  <c r="DF151" i="21"/>
  <c r="DE41" i="21"/>
  <c r="DF41" i="21"/>
  <c r="DE236" i="18"/>
  <c r="DF236" i="18"/>
  <c r="DE221" i="18"/>
  <c r="DF221" i="18"/>
  <c r="DI306" i="18"/>
  <c r="DH306" i="18"/>
  <c r="DI42" i="18"/>
  <c r="DH42" i="18"/>
  <c r="DH335" i="18"/>
  <c r="DI335" i="18"/>
  <c r="DH165" i="18"/>
  <c r="DI165" i="18"/>
  <c r="DI65" i="18"/>
  <c r="DH65" i="18"/>
  <c r="DH10" i="21"/>
  <c r="DI10" i="21"/>
  <c r="DI150" i="21"/>
  <c r="DH150" i="21"/>
  <c r="DH255" i="18"/>
  <c r="DI255" i="18"/>
  <c r="DH124" i="18"/>
  <c r="DI124" i="18"/>
  <c r="DH259" i="21"/>
  <c r="DI259" i="21"/>
  <c r="DH17" i="21"/>
  <c r="DI17" i="21"/>
  <c r="DI59" i="18"/>
  <c r="DH59" i="18"/>
  <c r="CH405" i="11"/>
  <c r="DF8" i="11"/>
  <c r="DF405" i="11" s="1"/>
  <c r="E15" i="12" s="1"/>
  <c r="DE8" i="11"/>
  <c r="DE338" i="21"/>
  <c r="DF338" i="21"/>
  <c r="CH298" i="21"/>
  <c r="CI298" i="21"/>
  <c r="CJ298" i="21" s="1"/>
  <c r="DH205" i="21"/>
  <c r="DI205" i="21"/>
  <c r="DH123" i="21"/>
  <c r="DI123" i="21"/>
  <c r="DE72" i="21"/>
  <c r="DF72" i="21"/>
  <c r="DH253" i="18"/>
  <c r="DI253" i="18"/>
  <c r="DF184" i="18"/>
  <c r="DE184" i="18"/>
  <c r="CH54" i="18"/>
  <c r="CI54" i="18"/>
  <c r="CJ54" i="18" s="1"/>
  <c r="DE307" i="18"/>
  <c r="DF307" i="18"/>
  <c r="DH224" i="18"/>
  <c r="DI224" i="18"/>
  <c r="DH39" i="21"/>
  <c r="DI39" i="21"/>
  <c r="DH212" i="18"/>
  <c r="DI212" i="18"/>
  <c r="DH38" i="18"/>
  <c r="DI38" i="18"/>
  <c r="DH198" i="21"/>
  <c r="DI198" i="21"/>
  <c r="DH232" i="21"/>
  <c r="DI232" i="21"/>
  <c r="DH260" i="21"/>
  <c r="DI260" i="21"/>
  <c r="DH124" i="21"/>
  <c r="DI124" i="21"/>
  <c r="DH148" i="18"/>
  <c r="DI148" i="18"/>
  <c r="DH294" i="18"/>
  <c r="DI294" i="18"/>
  <c r="DH180" i="18"/>
  <c r="DI180" i="18"/>
  <c r="DH126" i="18"/>
  <c r="DI126" i="18"/>
  <c r="DF269" i="21"/>
  <c r="DE269" i="21"/>
  <c r="DE184" i="21"/>
  <c r="DF184" i="21"/>
  <c r="DE220" i="18"/>
  <c r="DF220" i="18"/>
  <c r="DE207" i="18"/>
  <c r="DF207" i="18"/>
  <c r="DE58" i="18"/>
  <c r="DF58" i="18"/>
  <c r="DE43" i="21"/>
  <c r="DF43" i="21"/>
  <c r="DF36" i="18"/>
  <c r="DE36" i="18"/>
  <c r="DF311" i="11"/>
  <c r="DE311" i="11"/>
  <c r="CH273" i="21"/>
  <c r="CI273" i="21"/>
  <c r="CJ273" i="21" s="1"/>
  <c r="CH33" i="21"/>
  <c r="CI33" i="21"/>
  <c r="CJ33" i="21" s="1"/>
  <c r="DI34" i="21"/>
  <c r="DH34" i="21"/>
  <c r="CH275" i="18"/>
  <c r="CI275" i="18"/>
  <c r="CJ275" i="18" s="1"/>
  <c r="DH73" i="21"/>
  <c r="DI73" i="21"/>
  <c r="CH332" i="18"/>
  <c r="CI332" i="18"/>
  <c r="CJ332" i="18" s="1"/>
  <c r="DI23" i="18"/>
  <c r="DH23" i="18"/>
  <c r="DH102" i="18"/>
  <c r="DI102" i="18"/>
  <c r="DF383" i="11"/>
  <c r="DE383" i="11"/>
  <c r="DF196" i="18"/>
  <c r="DE196" i="18"/>
  <c r="DF63" i="18"/>
  <c r="DE63" i="18"/>
  <c r="DH327" i="11"/>
  <c r="DI327" i="11"/>
  <c r="DE377" i="18"/>
  <c r="DF377" i="18"/>
  <c r="DI389" i="21"/>
  <c r="DH389" i="21"/>
  <c r="DI299" i="21"/>
  <c r="DH299" i="21"/>
  <c r="DF257" i="21"/>
  <c r="DE257" i="21"/>
  <c r="DI18" i="21"/>
  <c r="DH18" i="21"/>
  <c r="CH227" i="18"/>
  <c r="CI227" i="18"/>
  <c r="CJ227" i="18" s="1"/>
  <c r="DE289" i="18"/>
  <c r="DF289" i="18"/>
  <c r="DI123" i="18"/>
  <c r="DH123" i="18"/>
  <c r="DE94" i="18"/>
  <c r="DF94" i="18"/>
  <c r="DI399" i="11"/>
  <c r="DH399" i="11"/>
  <c r="DF370" i="21"/>
  <c r="DE370" i="21"/>
  <c r="DE293" i="18"/>
  <c r="DF293" i="18"/>
  <c r="DF148" i="21"/>
  <c r="DE148" i="21"/>
  <c r="DF339" i="18"/>
  <c r="DE339" i="18"/>
  <c r="DE343" i="18"/>
  <c r="DF343" i="18"/>
  <c r="DH343" i="21"/>
  <c r="DI343" i="21"/>
  <c r="DE106" i="18"/>
  <c r="DF106" i="18"/>
  <c r="DE120" i="21"/>
  <c r="DF120" i="21"/>
  <c r="DH151" i="18"/>
  <c r="DI151" i="18"/>
  <c r="DI383" i="21"/>
  <c r="DH383" i="21"/>
  <c r="DH282" i="21"/>
  <c r="DI282" i="21"/>
  <c r="DH341" i="21"/>
  <c r="DI341" i="21"/>
  <c r="DH269" i="18"/>
  <c r="DI269" i="18"/>
  <c r="DI371" i="21"/>
  <c r="DH371" i="21"/>
  <c r="DI347" i="18"/>
  <c r="DH347" i="18"/>
  <c r="DI307" i="21"/>
  <c r="DH307" i="21"/>
  <c r="DH35" i="21"/>
  <c r="DI35" i="21"/>
  <c r="DI134" i="21"/>
  <c r="DH134" i="21"/>
  <c r="DH144" i="21"/>
  <c r="DI144" i="21"/>
  <c r="DI183" i="18"/>
  <c r="DH183" i="18"/>
  <c r="DH217" i="18"/>
  <c r="DI217" i="18"/>
  <c r="DE306" i="18"/>
  <c r="DF306" i="18"/>
  <c r="DF42" i="18"/>
  <c r="DE42" i="18"/>
  <c r="DE335" i="18"/>
  <c r="DF335" i="18"/>
  <c r="DE165" i="18"/>
  <c r="DF165" i="18"/>
  <c r="DF65" i="18"/>
  <c r="DE65" i="18"/>
  <c r="DE10" i="21"/>
  <c r="DF10" i="21"/>
  <c r="DE150" i="21"/>
  <c r="DF150" i="21"/>
  <c r="DE255" i="18"/>
  <c r="DF255" i="18"/>
  <c r="DE124" i="18"/>
  <c r="DF124" i="18"/>
  <c r="DF259" i="21"/>
  <c r="DE259" i="21"/>
  <c r="DE17" i="21"/>
  <c r="DF17" i="21"/>
  <c r="DE59" i="18"/>
  <c r="DF59" i="18"/>
  <c r="DH297" i="21"/>
  <c r="DI297" i="21"/>
  <c r="DF205" i="21"/>
  <c r="DE205" i="21"/>
  <c r="DF123" i="21"/>
  <c r="DE123" i="21"/>
  <c r="CH271" i="18"/>
  <c r="CI271" i="18"/>
  <c r="CJ271" i="18" s="1"/>
  <c r="DE253" i="18"/>
  <c r="DF253" i="18"/>
  <c r="DH177" i="18"/>
  <c r="DI177" i="18"/>
  <c r="DI324" i="18"/>
  <c r="DH324" i="18"/>
  <c r="DI33" i="18"/>
  <c r="DH33" i="18"/>
  <c r="DE224" i="18"/>
  <c r="DF224" i="18"/>
  <c r="DF39" i="21"/>
  <c r="DE39" i="21"/>
  <c r="DF212" i="18"/>
  <c r="DE212" i="18"/>
  <c r="DF38" i="18"/>
  <c r="DE38" i="18"/>
  <c r="DI303" i="11"/>
  <c r="DH303" i="11"/>
  <c r="DF198" i="21"/>
  <c r="DE198" i="21"/>
  <c r="DE232" i="21"/>
  <c r="DF232" i="21"/>
  <c r="DF260" i="21"/>
  <c r="DE260" i="21"/>
  <c r="DF124" i="21"/>
  <c r="DE124" i="21"/>
  <c r="DE148" i="18"/>
  <c r="DF148" i="18"/>
  <c r="DF294" i="18"/>
  <c r="DE294" i="18"/>
  <c r="DF180" i="18"/>
  <c r="DE180" i="18"/>
  <c r="DE126" i="18"/>
  <c r="DF126" i="18"/>
  <c r="DI176" i="21"/>
  <c r="DH176" i="21"/>
  <c r="DI26" i="21"/>
  <c r="DH26" i="21"/>
  <c r="DI160" i="21"/>
  <c r="DH160" i="21"/>
  <c r="DH140" i="18"/>
  <c r="DI140" i="18"/>
  <c r="DI34" i="18"/>
  <c r="DH34" i="18"/>
  <c r="DH108" i="21"/>
  <c r="DI108" i="21"/>
  <c r="DI344" i="18"/>
  <c r="DH344" i="18"/>
  <c r="DI118" i="11"/>
  <c r="DH118" i="11"/>
  <c r="DH285" i="21"/>
  <c r="DI285" i="21"/>
  <c r="DH190" i="21"/>
  <c r="DI190" i="21"/>
  <c r="DE34" i="21"/>
  <c r="DF34" i="21"/>
  <c r="DI164" i="21"/>
  <c r="DH164" i="21"/>
  <c r="DE73" i="21"/>
  <c r="DF73" i="21"/>
  <c r="CH160" i="18"/>
  <c r="CI160" i="18"/>
  <c r="CJ160" i="18" s="1"/>
  <c r="DF23" i="18"/>
  <c r="DE23" i="18"/>
  <c r="DE102" i="18"/>
  <c r="DF102" i="18"/>
  <c r="DI372" i="11"/>
  <c r="DH372" i="11"/>
  <c r="DI316" i="21"/>
  <c r="DH316" i="21"/>
  <c r="DI75" i="21"/>
  <c r="DH75" i="21"/>
  <c r="DI336" i="18"/>
  <c r="DH336" i="18"/>
  <c r="DF327" i="11"/>
  <c r="DE327" i="11"/>
  <c r="DE373" i="21"/>
  <c r="DF373" i="21"/>
  <c r="DF299" i="21"/>
  <c r="DE299" i="21"/>
  <c r="DI174" i="21"/>
  <c r="DH174" i="21"/>
  <c r="DE18" i="21"/>
  <c r="DF18" i="21"/>
  <c r="CH287" i="18"/>
  <c r="CI287" i="18"/>
  <c r="CJ287" i="18" s="1"/>
  <c r="CH145" i="18"/>
  <c r="CI145" i="18"/>
  <c r="CJ145" i="18" s="1"/>
  <c r="DE123" i="18"/>
  <c r="DF123" i="18"/>
  <c r="DH328" i="18"/>
  <c r="DI328" i="18"/>
  <c r="DI388" i="11"/>
  <c r="DH388" i="11"/>
  <c r="DF316" i="11"/>
  <c r="DE316" i="11"/>
  <c r="DH233" i="21"/>
  <c r="DI233" i="21"/>
  <c r="DH228" i="18"/>
  <c r="DI228" i="18"/>
  <c r="DH392" i="21"/>
  <c r="DI392" i="21"/>
  <c r="DH159" i="18"/>
  <c r="DI159" i="18"/>
  <c r="DH32" i="18"/>
  <c r="DI32" i="18"/>
  <c r="DI359" i="11"/>
  <c r="DH359" i="11"/>
  <c r="DH277" i="21"/>
  <c r="DI277" i="21"/>
  <c r="DI74" i="18"/>
  <c r="DH74" i="18"/>
  <c r="DE151" i="18"/>
  <c r="DF151" i="18"/>
  <c r="DF383" i="21"/>
  <c r="DE383" i="21"/>
  <c r="DF282" i="21"/>
  <c r="DE282" i="21"/>
  <c r="DE341" i="21"/>
  <c r="DF341" i="21"/>
  <c r="DE269" i="18"/>
  <c r="DF269" i="18"/>
  <c r="DF371" i="21"/>
  <c r="DE371" i="21"/>
  <c r="DF347" i="18"/>
  <c r="DE347" i="18"/>
  <c r="DH287" i="18" l="1"/>
  <c r="DI287" i="18"/>
  <c r="DH160" i="18"/>
  <c r="DI160" i="18"/>
  <c r="DE287" i="18"/>
  <c r="DF287" i="18"/>
  <c r="DE160" i="18"/>
  <c r="DF160" i="18"/>
  <c r="DE227" i="18"/>
  <c r="DF227" i="18"/>
  <c r="DF332" i="18"/>
  <c r="DE332" i="18"/>
  <c r="DE33" i="21"/>
  <c r="DF33" i="21"/>
  <c r="DH251" i="18"/>
  <c r="DI251" i="18"/>
  <c r="DI315" i="18"/>
  <c r="DH315" i="18"/>
  <c r="DI17" i="18"/>
  <c r="DH17" i="18"/>
  <c r="DH199" i="21"/>
  <c r="DI199" i="21"/>
  <c r="DH200" i="18"/>
  <c r="DI200" i="18"/>
  <c r="DH247" i="18"/>
  <c r="DI247" i="18"/>
  <c r="DH45" i="21"/>
  <c r="DI45" i="21"/>
  <c r="DH138" i="21"/>
  <c r="DI138" i="21"/>
  <c r="DH54" i="21"/>
  <c r="DI54" i="21"/>
  <c r="DH239" i="18"/>
  <c r="DI239" i="18"/>
  <c r="DI71" i="21"/>
  <c r="DH71" i="21"/>
  <c r="DH55" i="18"/>
  <c r="DI55" i="18"/>
  <c r="DI23" i="21"/>
  <c r="DH23" i="21"/>
  <c r="DH273" i="21"/>
  <c r="DI273" i="21"/>
  <c r="DH298" i="21"/>
  <c r="DI298" i="21"/>
  <c r="DE251" i="18"/>
  <c r="DF251" i="18"/>
  <c r="DF315" i="18"/>
  <c r="DE315" i="18"/>
  <c r="DF17" i="18"/>
  <c r="DE17" i="18"/>
  <c r="DE199" i="21"/>
  <c r="DF199" i="21"/>
  <c r="DF200" i="18"/>
  <c r="DE200" i="18"/>
  <c r="DE247" i="18"/>
  <c r="DF247" i="18"/>
  <c r="DE45" i="21"/>
  <c r="DF45" i="21"/>
  <c r="DE138" i="21"/>
  <c r="DF138" i="21"/>
  <c r="DE54" i="21"/>
  <c r="DF54" i="21"/>
  <c r="DE239" i="18"/>
  <c r="DF239" i="18"/>
  <c r="CH9" i="21"/>
  <c r="CI9" i="21"/>
  <c r="L405" i="21"/>
  <c r="DE71" i="21"/>
  <c r="DF71" i="21"/>
  <c r="DF55" i="18"/>
  <c r="DE55" i="18"/>
  <c r="DE23" i="21"/>
  <c r="DF23" i="21"/>
  <c r="DI57" i="18"/>
  <c r="DH57" i="18"/>
  <c r="DH288" i="18"/>
  <c r="DI288" i="18"/>
  <c r="DH183" i="21"/>
  <c r="DI183" i="21"/>
  <c r="DH122" i="21"/>
  <c r="DI122" i="21"/>
  <c r="DI77" i="21"/>
  <c r="DH77" i="21"/>
  <c r="DI69" i="18"/>
  <c r="DH69" i="18"/>
  <c r="DI173" i="21"/>
  <c r="DH173" i="21"/>
  <c r="DI26" i="18"/>
  <c r="DH26" i="18"/>
  <c r="DI167" i="21"/>
  <c r="DH167" i="21"/>
  <c r="DH188" i="18"/>
  <c r="DI188" i="18"/>
  <c r="DI203" i="18"/>
  <c r="DH203" i="18"/>
  <c r="DH19" i="21"/>
  <c r="DI19" i="21"/>
  <c r="DH154" i="21"/>
  <c r="DI154" i="21"/>
  <c r="DI323" i="18"/>
  <c r="DH323" i="18"/>
  <c r="DI259" i="18"/>
  <c r="DH259" i="18"/>
  <c r="DH227" i="21"/>
  <c r="DI227" i="21"/>
  <c r="DH132" i="18"/>
  <c r="DI132" i="18"/>
  <c r="DH74" i="21"/>
  <c r="DI74" i="21"/>
  <c r="DI278" i="21"/>
  <c r="DH278" i="21"/>
  <c r="DI275" i="18"/>
  <c r="DH275" i="18"/>
  <c r="DF57" i="18"/>
  <c r="DE57" i="18"/>
  <c r="DF288" i="18"/>
  <c r="DE288" i="18"/>
  <c r="DE183" i="21"/>
  <c r="DF183" i="21"/>
  <c r="DE122" i="21"/>
  <c r="DF122" i="21"/>
  <c r="DF77" i="21"/>
  <c r="DE77" i="21"/>
  <c r="DE69" i="18"/>
  <c r="DF69" i="18"/>
  <c r="DF173" i="21"/>
  <c r="DE173" i="21"/>
  <c r="DE26" i="18"/>
  <c r="DF26" i="18"/>
  <c r="DE167" i="21"/>
  <c r="DF167" i="21"/>
  <c r="DF188" i="18"/>
  <c r="DE188" i="18"/>
  <c r="DE203" i="18"/>
  <c r="DF203" i="18"/>
  <c r="DE19" i="21"/>
  <c r="DF19" i="21"/>
  <c r="DE154" i="21"/>
  <c r="DF154" i="21"/>
  <c r="DF323" i="18"/>
  <c r="DE323" i="18"/>
  <c r="DE259" i="18"/>
  <c r="DF259" i="18"/>
  <c r="DF227" i="21"/>
  <c r="DE227" i="21"/>
  <c r="DE132" i="18"/>
  <c r="DF132" i="18"/>
  <c r="DE74" i="21"/>
  <c r="DF74" i="21"/>
  <c r="DF278" i="21"/>
  <c r="DE278" i="21"/>
  <c r="DE271" i="18"/>
  <c r="DF271" i="18"/>
  <c r="DF298" i="21"/>
  <c r="DE298" i="21"/>
  <c r="DH152" i="18"/>
  <c r="DI152" i="18"/>
  <c r="DH243" i="21"/>
  <c r="DI243" i="21"/>
  <c r="DH37" i="21"/>
  <c r="DI37" i="21"/>
  <c r="DH352" i="18"/>
  <c r="DI352" i="18"/>
  <c r="DI85" i="21"/>
  <c r="DH85" i="21"/>
  <c r="DI142" i="21"/>
  <c r="DH142" i="21"/>
  <c r="DH21" i="21"/>
  <c r="DI21" i="21"/>
  <c r="DI239" i="21"/>
  <c r="DH239" i="21"/>
  <c r="DI92" i="21"/>
  <c r="DH92" i="21"/>
  <c r="DI53" i="18"/>
  <c r="DH53" i="18"/>
  <c r="DH156" i="18"/>
  <c r="DI156" i="18"/>
  <c r="DE145" i="18"/>
  <c r="DF145" i="18"/>
  <c r="DF273" i="21"/>
  <c r="DE273" i="21"/>
  <c r="DE275" i="18"/>
  <c r="DF275" i="18"/>
  <c r="DH145" i="18"/>
  <c r="DI145" i="18"/>
  <c r="DH271" i="18"/>
  <c r="DI271" i="18"/>
  <c r="DH54" i="18"/>
  <c r="DI54" i="18"/>
  <c r="DE405" i="11"/>
  <c r="E14" i="12" s="1"/>
  <c r="DE152" i="18"/>
  <c r="DF152" i="18"/>
  <c r="DF243" i="21"/>
  <c r="DE243" i="21"/>
  <c r="DE37" i="21"/>
  <c r="DF37" i="21"/>
  <c r="DE352" i="18"/>
  <c r="DF352" i="18"/>
  <c r="DF85" i="21"/>
  <c r="DE85" i="21"/>
  <c r="DE142" i="21"/>
  <c r="DF142" i="21"/>
  <c r="CH8" i="18"/>
  <c r="L405" i="18"/>
  <c r="CI8" i="18"/>
  <c r="DE21" i="21"/>
  <c r="DF21" i="21"/>
  <c r="DF239" i="21"/>
  <c r="DE239" i="21"/>
  <c r="DF92" i="21"/>
  <c r="DE92" i="21"/>
  <c r="DE53" i="18"/>
  <c r="DF53" i="18"/>
  <c r="DE156" i="18"/>
  <c r="DF156" i="18"/>
  <c r="DH219" i="18"/>
  <c r="DI219" i="18"/>
  <c r="DH215" i="21"/>
  <c r="DI215" i="21"/>
  <c r="DH203" i="21"/>
  <c r="DI203" i="21"/>
  <c r="DH164" i="18"/>
  <c r="DI164" i="18"/>
  <c r="DI310" i="21"/>
  <c r="DH310" i="21"/>
  <c r="DI199" i="18"/>
  <c r="DH199" i="18"/>
  <c r="DH118" i="18"/>
  <c r="DI118" i="18"/>
  <c r="DH207" i="21"/>
  <c r="DI207" i="21"/>
  <c r="DI10" i="18"/>
  <c r="DH10" i="18"/>
  <c r="DH216" i="18"/>
  <c r="DI216" i="18"/>
  <c r="DI175" i="18"/>
  <c r="DH175" i="18"/>
  <c r="DH192" i="21"/>
  <c r="DI192" i="21"/>
  <c r="DH316" i="18"/>
  <c r="DI316" i="18"/>
  <c r="DH231" i="18"/>
  <c r="DI231" i="18"/>
  <c r="DI93" i="21"/>
  <c r="DH93" i="21"/>
  <c r="DH128" i="18"/>
  <c r="DI128" i="18"/>
  <c r="DF54" i="18"/>
  <c r="DE54" i="18"/>
  <c r="DH227" i="18"/>
  <c r="DI227" i="18"/>
  <c r="DH332" i="18"/>
  <c r="DI332" i="18"/>
  <c r="DI33" i="21"/>
  <c r="DH33" i="21"/>
  <c r="BA9" i="16"/>
  <c r="E10" i="12"/>
  <c r="L21" i="12" s="1"/>
  <c r="DE219" i="18"/>
  <c r="DF219" i="18"/>
  <c r="DE215" i="21"/>
  <c r="DF215" i="21"/>
  <c r="DF203" i="21"/>
  <c r="DE203" i="21"/>
  <c r="DF164" i="18"/>
  <c r="DE164" i="18"/>
  <c r="DF310" i="21"/>
  <c r="DE310" i="21"/>
  <c r="DE199" i="18"/>
  <c r="DF199" i="18"/>
  <c r="DE118" i="18"/>
  <c r="DF118" i="18"/>
  <c r="DF207" i="21"/>
  <c r="DE207" i="21"/>
  <c r="DF10" i="18"/>
  <c r="DE10" i="18"/>
  <c r="DE216" i="18"/>
  <c r="DF216" i="18"/>
  <c r="DE175" i="18"/>
  <c r="DF175" i="18"/>
  <c r="DF192" i="21"/>
  <c r="DE192" i="21"/>
  <c r="DF316" i="18"/>
  <c r="DE316" i="18"/>
  <c r="DE231" i="18"/>
  <c r="DF231" i="18"/>
  <c r="DF93" i="21"/>
  <c r="DE93" i="21"/>
  <c r="DE128" i="18"/>
  <c r="DF128" i="18"/>
  <c r="DI8" i="11"/>
  <c r="DI405" i="11" s="1"/>
  <c r="E25" i="12" s="1"/>
  <c r="S21" i="12" s="1"/>
  <c r="CJ405" i="11"/>
  <c r="E20" i="12" s="1"/>
  <c r="P21" i="12" s="1"/>
  <c r="DH8" i="11"/>
  <c r="DH405" i="11" s="1"/>
  <c r="E24" i="12" s="1"/>
  <c r="R21" i="12" s="1"/>
  <c r="BD13" i="16" l="1"/>
  <c r="BD17" i="16"/>
  <c r="BD15" i="16"/>
  <c r="BD11" i="16"/>
  <c r="BD9" i="16"/>
  <c r="CH405" i="18"/>
  <c r="DF8" i="18"/>
  <c r="DF405" i="18" s="1"/>
  <c r="E15" i="19" s="1"/>
  <c r="DE8" i="18"/>
  <c r="DE405" i="18" s="1"/>
  <c r="E14" i="19" s="1"/>
  <c r="CI405" i="18"/>
  <c r="E21" i="19" s="1"/>
  <c r="Q21" i="19" s="1"/>
  <c r="CJ8" i="18"/>
  <c r="CJ9" i="21"/>
  <c r="CI405" i="21"/>
  <c r="E21" i="22" s="1"/>
  <c r="Q21" i="22" s="1"/>
  <c r="DE9" i="21"/>
  <c r="DE405" i="21" s="1"/>
  <c r="E14" i="22" s="1"/>
  <c r="DF9" i="21"/>
  <c r="DF405" i="21" s="1"/>
  <c r="E15" i="22" s="1"/>
  <c r="CH405" i="21"/>
  <c r="DH9" i="21" l="1"/>
  <c r="DH405" i="21" s="1"/>
  <c r="E24" i="22" s="1"/>
  <c r="R21" i="22" s="1"/>
  <c r="DI9" i="21"/>
  <c r="DI405" i="21" s="1"/>
  <c r="E25" i="22" s="1"/>
  <c r="S21" i="22" s="1"/>
  <c r="CJ405" i="21"/>
  <c r="E20" i="22" s="1"/>
  <c r="P21" i="22" s="1"/>
  <c r="BE17" i="16"/>
  <c r="BH17" i="16"/>
  <c r="E10" i="22"/>
  <c r="L21" i="22" s="1"/>
  <c r="BA9" i="20"/>
  <c r="BE15" i="16"/>
  <c r="BH15" i="16"/>
  <c r="BA9" i="17"/>
  <c r="E10" i="19"/>
  <c r="L21" i="19" s="1"/>
  <c r="BE9" i="16"/>
  <c r="BH9" i="16"/>
  <c r="DI8" i="18"/>
  <c r="DI405" i="18" s="1"/>
  <c r="E25" i="19" s="1"/>
  <c r="S21" i="19" s="1"/>
  <c r="DH8" i="18"/>
  <c r="DH405" i="18" s="1"/>
  <c r="E24" i="19" s="1"/>
  <c r="R21" i="19" s="1"/>
  <c r="CJ405" i="18"/>
  <c r="E20" i="19" s="1"/>
  <c r="P21" i="19" s="1"/>
  <c r="BH11" i="16"/>
  <c r="BE11" i="16"/>
  <c r="BH13" i="16"/>
  <c r="BE13" i="16"/>
  <c r="BJ15" i="16" l="1"/>
  <c r="BI15" i="16"/>
  <c r="BD11" i="20"/>
  <c r="BD9" i="20"/>
  <c r="BD13" i="20"/>
  <c r="BD17" i="20"/>
  <c r="BD15" i="20"/>
  <c r="BI13" i="16"/>
  <c r="BJ13" i="16"/>
  <c r="BF15" i="16"/>
  <c r="BG15" i="16"/>
  <c r="BF11" i="16"/>
  <c r="BG11" i="16" s="1"/>
  <c r="BI11" i="16"/>
  <c r="BJ11" i="16"/>
  <c r="BI9" i="16"/>
  <c r="BJ9" i="16"/>
  <c r="BI17" i="16"/>
  <c r="BJ17" i="16" s="1"/>
  <c r="BF13" i="16"/>
  <c r="BG13" i="16"/>
  <c r="BF9" i="16"/>
  <c r="BG9" i="16"/>
  <c r="BF17" i="16"/>
  <c r="BG17" i="16"/>
  <c r="BD9" i="17"/>
  <c r="BD15" i="17"/>
  <c r="BD11" i="17"/>
  <c r="BD13" i="17"/>
  <c r="BD17" i="17"/>
  <c r="BH15" i="20" l="1"/>
  <c r="BE15" i="20"/>
  <c r="BF22" i="16"/>
  <c r="O9" i="16" s="1"/>
  <c r="N9" i="16" s="1"/>
  <c r="BH13" i="20"/>
  <c r="BE13" i="20"/>
  <c r="BE9" i="20"/>
  <c r="BH9" i="20"/>
  <c r="BE17" i="20"/>
  <c r="BH17" i="20"/>
  <c r="BH11" i="20"/>
  <c r="BE11" i="20"/>
  <c r="BI22" i="16"/>
  <c r="O10" i="16" s="1"/>
  <c r="N10" i="16" s="1"/>
  <c r="BE17" i="17"/>
  <c r="BH17" i="17"/>
  <c r="BE13" i="17"/>
  <c r="BH13" i="17"/>
  <c r="BE11" i="17"/>
  <c r="BH11" i="17"/>
  <c r="BE15" i="17"/>
  <c r="BH15" i="17"/>
  <c r="BE9" i="17"/>
  <c r="BH9" i="17"/>
  <c r="BF9" i="17" l="1"/>
  <c r="BG9" i="17"/>
  <c r="BF13" i="20"/>
  <c r="BG13" i="20"/>
  <c r="BI15" i="17"/>
  <c r="BJ15" i="17"/>
  <c r="BF15" i="17"/>
  <c r="BG15" i="17" s="1"/>
  <c r="BF11" i="20"/>
  <c r="BG11" i="20"/>
  <c r="BF11" i="17"/>
  <c r="BG11" i="17"/>
  <c r="BI17" i="20"/>
  <c r="BJ17" i="20"/>
  <c r="BI15" i="20"/>
  <c r="BJ15" i="20" s="1"/>
  <c r="BI13" i="17"/>
  <c r="BJ13" i="17"/>
  <c r="BF17" i="20"/>
  <c r="BG17" i="20"/>
  <c r="BF13" i="17"/>
  <c r="BG13" i="17"/>
  <c r="BI9" i="20"/>
  <c r="BI22" i="20" s="1"/>
  <c r="O10" i="20" s="1"/>
  <c r="N10" i="20" s="1"/>
  <c r="BI9" i="17"/>
  <c r="BI22" i="17" s="1"/>
  <c r="O10" i="17" s="1"/>
  <c r="N10" i="17" s="1"/>
  <c r="BI17" i="17"/>
  <c r="BJ17" i="17"/>
  <c r="BF9" i="20"/>
  <c r="BG9" i="20"/>
  <c r="BF17" i="17"/>
  <c r="BG17" i="17" s="1"/>
  <c r="BI13" i="20"/>
  <c r="BJ13" i="20"/>
  <c r="BI11" i="17"/>
  <c r="BJ11" i="17"/>
  <c r="BI11" i="20"/>
  <c r="BJ11" i="20"/>
  <c r="BF15" i="20"/>
  <c r="BG15" i="20" s="1"/>
  <c r="BJ9" i="20" l="1"/>
  <c r="BF22" i="20"/>
  <c r="O9" i="20" s="1"/>
  <c r="N9" i="20" s="1"/>
  <c r="BJ9" i="17"/>
  <c r="BF22" i="17"/>
  <c r="O9" i="17" s="1"/>
  <c r="N9" i="17" s="1"/>
</calcChain>
</file>

<file path=xl/sharedStrings.xml><?xml version="1.0" encoding="utf-8"?>
<sst xmlns="http://schemas.openxmlformats.org/spreadsheetml/2006/main" count="591" uniqueCount="132">
  <si>
    <t>Cognoms,  nom</t>
  </si>
  <si>
    <t>Espai reservat per l'administració</t>
  </si>
  <si>
    <t>Codi del contracte</t>
  </si>
  <si>
    <t>M - M. Mental</t>
  </si>
  <si>
    <t>F - Física</t>
  </si>
  <si>
    <t>P - Psíquica</t>
  </si>
  <si>
    <t>PC - Paràlisi Cerebral</t>
  </si>
  <si>
    <t>A - Sensorial Auditiva</t>
  </si>
  <si>
    <t>V - Sensorial Visual</t>
  </si>
  <si>
    <t>P - M</t>
  </si>
  <si>
    <t>F - S</t>
  </si>
  <si>
    <t>SUMATORI</t>
  </si>
  <si>
    <t>IMPORT % JORNADA x MÒDUL</t>
  </si>
  <si>
    <t>MISSATGE ERROR</t>
  </si>
  <si>
    <t>Mòdul Ajut 1</t>
  </si>
  <si>
    <t>Entitat:</t>
  </si>
  <si>
    <t>Núm. Treballadors</t>
  </si>
  <si>
    <t>Cognoms, nom</t>
  </si>
  <si>
    <t>Tècnic</t>
  </si>
  <si>
    <t xml:space="preserve">Monitor </t>
  </si>
  <si>
    <t>Resum:</t>
  </si>
  <si>
    <t>Monitor</t>
  </si>
  <si>
    <t xml:space="preserve">TIPUS </t>
  </si>
  <si>
    <t>DE DISCAPACITAT</t>
  </si>
  <si>
    <r>
      <t xml:space="preserve">Data d'alta  </t>
    </r>
    <r>
      <rPr>
        <sz val="8"/>
        <rFont val="Arial"/>
        <family val="2"/>
      </rPr>
      <t>dd/mm/aaaa</t>
    </r>
  </si>
  <si>
    <r>
      <t xml:space="preserve">Data de baixa  </t>
    </r>
    <r>
      <rPr>
        <sz val="8"/>
        <rFont val="Arial"/>
        <family val="2"/>
      </rPr>
      <t>dd/mm/aaaa</t>
    </r>
  </si>
  <si>
    <t>ERROR TIPUS DISCAPACITAT</t>
  </si>
  <si>
    <t>ERROR % JORNADA</t>
  </si>
  <si>
    <r>
      <t xml:space="preserve">Tipus de discapacitat  </t>
    </r>
    <r>
      <rPr>
        <sz val="8"/>
        <rFont val="Arial"/>
        <family val="2"/>
      </rPr>
      <t>(fer servir opcions de la llista desplegable)</t>
    </r>
  </si>
  <si>
    <t>Import brut nòmina</t>
  </si>
  <si>
    <t>Base Cont. Com. y AT/EP. Nòmina/TCs</t>
  </si>
  <si>
    <t>Import Contingències Comunes a càrrec empresa</t>
  </si>
  <si>
    <t>Import AT/EP a càrrec empresa</t>
  </si>
  <si>
    <t>Import Atur a càrrec empresa</t>
  </si>
  <si>
    <t>Import Fons garantia salarial (Fogasa) a càrrec empresa</t>
  </si>
  <si>
    <t>Import FP a càrrec empresa</t>
  </si>
  <si>
    <t>TOTAL Seg. Soc. A càrrec empresa</t>
  </si>
  <si>
    <t>Import Despesa total professional CET</t>
  </si>
  <si>
    <t>% dedicació al projecte USAP</t>
  </si>
  <si>
    <t>Import Total Despesa professional USAP</t>
  </si>
  <si>
    <t>2 ERRORS A</t>
  </si>
  <si>
    <t>2 ERRORS B</t>
  </si>
  <si>
    <t>2 ERRORS A-B</t>
  </si>
  <si>
    <t>MANCA SELECCIONAR TIPUS DISCAPACITAT</t>
  </si>
  <si>
    <t>F - S  MISSATGE ERROR</t>
  </si>
  <si>
    <t>TOTAL ERRORS (1)</t>
  </si>
  <si>
    <t>P - M - PC  MISSATGE ERROR</t>
  </si>
  <si>
    <t>TOTAL ERRORS (2)</t>
  </si>
  <si>
    <t>TOTAL ERRORS FINAL (1 + 2)</t>
  </si>
  <si>
    <t>Núm. Ordre</t>
  </si>
  <si>
    <t>2 ERRORS C</t>
  </si>
  <si>
    <t>2 ERRORS D</t>
  </si>
  <si>
    <t>1) Tipus de discapacitat: Fer servir llista desplegable</t>
  </si>
  <si>
    <t>3) Físic ó Sensorial &lt; 65% (No és subvencionable)</t>
  </si>
  <si>
    <t>4) M.Mental, Psíquica ó Paràlisi Cerebral &lt; 33% (No és subvencionable)</t>
  </si>
  <si>
    <t>5) Error % Jornada: No feu servir número en percentatge</t>
  </si>
  <si>
    <t>NÚM.</t>
  </si>
  <si>
    <t>DNI / NIE</t>
  </si>
  <si>
    <t>NIF:</t>
  </si>
  <si>
    <t>T.JUST.</t>
  </si>
  <si>
    <t>I.JUST.</t>
  </si>
  <si>
    <t>I.DESP.</t>
  </si>
  <si>
    <t>2) Tipus de discapacitat: Manca seleccionar de la llista desplegable</t>
  </si>
  <si>
    <t>T.JUSTC</t>
  </si>
  <si>
    <t>I.JUSTC</t>
  </si>
  <si>
    <t>jklmnop</t>
  </si>
  <si>
    <t>Equip / Tasca</t>
  </si>
  <si>
    <t xml:space="preserve">Import          </t>
  </si>
  <si>
    <r>
      <t xml:space="preserve">% Jornada </t>
    </r>
    <r>
      <rPr>
        <sz val="8"/>
        <rFont val="Arial"/>
        <family val="2"/>
      </rPr>
      <t>(no posar símbol %)</t>
    </r>
  </si>
  <si>
    <r>
      <t xml:space="preserve">% Grau de discapacitat </t>
    </r>
    <r>
      <rPr>
        <sz val="8"/>
        <rFont val="Arial"/>
        <family val="2"/>
      </rPr>
      <t>(no posar símbol %)</t>
    </r>
  </si>
  <si>
    <t>Entitat i centre de treball:</t>
  </si>
  <si>
    <t>Núm. 
Ordre</t>
  </si>
  <si>
    <t>Espai reservat per a l'Administració</t>
  </si>
  <si>
    <r>
      <t xml:space="preserve">       </t>
    </r>
    <r>
      <rPr>
        <b/>
        <sz val="9"/>
        <color theme="1"/>
        <rFont val="Arial"/>
        <family val="2"/>
      </rPr>
      <t>2.</t>
    </r>
    <r>
      <rPr>
        <sz val="9"/>
        <color theme="1"/>
        <rFont val="Arial"/>
        <family val="2"/>
      </rPr>
      <t xml:space="preserve"> Núm. d'hores totals setmanals segons contracte </t>
    </r>
  </si>
  <si>
    <r>
      <t xml:space="preserve">       </t>
    </r>
    <r>
      <rPr>
        <b/>
        <sz val="9"/>
        <color theme="1"/>
        <rFont val="Arial"/>
        <family val="2"/>
      </rPr>
      <t>3.</t>
    </r>
    <r>
      <rPr>
        <sz val="9"/>
        <color theme="1"/>
        <rFont val="Arial"/>
        <family val="2"/>
      </rPr>
      <t xml:space="preserve"> Import  del TC amb el concepte "Bon. C. Esp. Empleo" (només en cas d'haver-hi)</t>
    </r>
  </si>
  <si>
    <t>0 (M /P / PC) ó 1 (F / SA /SV)</t>
  </si>
  <si>
    <t>Espai reservat per l'adm. (Núm. Treb.)</t>
  </si>
  <si>
    <t>8 a 20 / 21 a 33 / 34 a 42</t>
  </si>
  <si>
    <t>ERROR</t>
  </si>
  <si>
    <r>
      <t xml:space="preserve">       </t>
    </r>
    <r>
      <rPr>
        <b/>
        <sz val="9"/>
        <color theme="1"/>
        <rFont val="Arial"/>
        <family val="2"/>
      </rPr>
      <t>4.</t>
    </r>
    <r>
      <rPr>
        <sz val="9"/>
        <color theme="1"/>
        <rFont val="Arial"/>
        <family val="2"/>
      </rPr>
      <t xml:space="preserve"> Import sol·licitat de subvenció Programa 2 per aquest professional (només en cas d'haver-la sol·licitat)</t>
    </r>
  </si>
  <si>
    <r>
      <t xml:space="preserve">Núm. d'hores setmanals jornada al CET </t>
    </r>
    <r>
      <rPr>
        <b/>
        <vertAlign val="superscript"/>
        <sz val="10"/>
        <rFont val="Arial"/>
        <family val="2"/>
      </rPr>
      <t>2</t>
    </r>
  </si>
  <si>
    <r>
      <t xml:space="preserve">Import TCs Bonifcació Centre Esp. Treball (en cas d'haver-hi) </t>
    </r>
    <r>
      <rPr>
        <b/>
        <vertAlign val="superscript"/>
        <sz val="10"/>
        <color theme="1"/>
        <rFont val="Arial"/>
        <family val="2"/>
      </rPr>
      <t>3</t>
    </r>
  </si>
  <si>
    <r>
      <t xml:space="preserve">Import Subvencionat Programa 2 (en cas d'haver-hi) </t>
    </r>
    <r>
      <rPr>
        <b/>
        <vertAlign val="superscript"/>
        <sz val="10"/>
        <color theme="1"/>
        <rFont val="Arial"/>
        <family val="2"/>
      </rPr>
      <t>4</t>
    </r>
  </si>
  <si>
    <t>Total hores setmanals</t>
  </si>
  <si>
    <t>temps tècnic</t>
  </si>
  <si>
    <t>temps monitor</t>
  </si>
  <si>
    <t>absolut</t>
  </si>
  <si>
    <t xml:space="preserve">hores </t>
  </si>
  <si>
    <t>minuts</t>
  </si>
  <si>
    <t>hores</t>
  </si>
  <si>
    <t>entre  1 i 15</t>
  </si>
  <si>
    <t>entre 16 i 30</t>
  </si>
  <si>
    <t>entre 31 i 45</t>
  </si>
  <si>
    <t>entre 46 i 60</t>
  </si>
  <si>
    <t>més de 61</t>
  </si>
  <si>
    <t>Hores mínimes segons ràtio</t>
  </si>
  <si>
    <r>
      <t xml:space="preserve">Núm. d'hores setmanals USAP Programa 1 </t>
    </r>
    <r>
      <rPr>
        <b/>
        <vertAlign val="superscript"/>
        <sz val="10"/>
        <rFont val="Arial"/>
        <family val="2"/>
      </rPr>
      <t>1</t>
    </r>
  </si>
  <si>
    <r>
      <t xml:space="preserve">       </t>
    </r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Núm. d'hores setmanals dedicades a les USAP Programa 1</t>
    </r>
  </si>
  <si>
    <t>Document 2</t>
  </si>
  <si>
    <t>Total treballadors/ores USAP Programa 1</t>
  </si>
  <si>
    <t>Total subvenció USAP Programa 1</t>
  </si>
  <si>
    <t xml:space="preserve">Relació de despeses salarials del personal de les USAP Programa 1 contractats pel CET    </t>
  </si>
  <si>
    <t>Import Total Despesa Personal USAP Programa 1</t>
  </si>
  <si>
    <r>
      <rPr>
        <b/>
        <sz val="9"/>
        <rFont val="Arial"/>
        <family val="2"/>
      </rPr>
      <t>Sexe</t>
    </r>
    <r>
      <rPr>
        <b/>
        <sz val="10"/>
        <rFont val="Arial"/>
        <family val="2"/>
      </rPr>
      <t xml:space="preserve">       </t>
    </r>
    <r>
      <rPr>
        <sz val="8"/>
        <rFont val="Arial"/>
        <family val="2"/>
      </rPr>
      <t>(fer servir llista     desplegable)</t>
    </r>
  </si>
  <si>
    <t>Sexe</t>
  </si>
  <si>
    <t>Home</t>
  </si>
  <si>
    <t>Dona</t>
  </si>
  <si>
    <t>Homes</t>
  </si>
  <si>
    <t>Dones</t>
  </si>
  <si>
    <t>Homes reservat adm</t>
  </si>
  <si>
    <t>Dones reservat per l'administració</t>
  </si>
  <si>
    <t>TP          200-299</t>
  </si>
  <si>
    <t>TP          500-599</t>
  </si>
  <si>
    <t>C. TP</t>
  </si>
  <si>
    <t>C. TP - 100% JORNADA</t>
  </si>
  <si>
    <t>TOTAL ERRORS FINAL (1 + 2+ TP-100%)</t>
  </si>
  <si>
    <t xml:space="preserve">ERROR   TP-J100% </t>
  </si>
  <si>
    <t>6) Contracte a Temps Parcial no compatible amb 100% Jornada</t>
  </si>
  <si>
    <t>H</t>
  </si>
  <si>
    <t>D</t>
  </si>
  <si>
    <t>Titulació Acadèmica</t>
  </si>
  <si>
    <r>
      <t xml:space="preserve">Data contracte  </t>
    </r>
    <r>
      <rPr>
        <sz val="8"/>
        <color theme="1"/>
        <rFont val="Arial"/>
        <family val="2"/>
      </rPr>
      <t>dd/mm/aaaa</t>
    </r>
  </si>
  <si>
    <t xml:space="preserve">        Resum_Document 2</t>
  </si>
  <si>
    <t>Document 1 Despeses</t>
  </si>
  <si>
    <t>Octubre</t>
  </si>
  <si>
    <t>Relació de programes personals subvencionats</t>
  </si>
  <si>
    <t xml:space="preserve">Novembre </t>
  </si>
  <si>
    <t>Novembre</t>
  </si>
  <si>
    <t>Desembre + extra desembre</t>
  </si>
  <si>
    <t>2021 mes de:</t>
  </si>
  <si>
    <t>2021 Justificació mes de:</t>
  </si>
  <si>
    <t xml:space="preserve">2021 Resum Justificació mes de: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</si>
</sst>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403];[Red]\-#,##0.00\ [$€-403]"/>
    <numFmt numFmtId="165" formatCode="#,##0.00\ [$€-403]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7"/>
      <name val="Arial"/>
      <family val="2"/>
    </font>
    <font>
      <sz val="10"/>
      <name val="Helvetica Light*"/>
    </font>
    <font>
      <sz val="7"/>
      <name val="Helvetica Light*"/>
    </font>
    <font>
      <sz val="10"/>
      <color theme="0" tint="-0.34998626667073579"/>
      <name val="Arial"/>
      <family val="2"/>
    </font>
    <font>
      <b/>
      <vertAlign val="superscript"/>
      <sz val="10"/>
      <name val="Arial"/>
      <family val="2"/>
    </font>
    <font>
      <sz val="6"/>
      <name val="Arial"/>
      <family val="2"/>
    </font>
    <font>
      <sz val="10"/>
      <name val="Wingdings 2"/>
      <family val="1"/>
      <charset val="2"/>
    </font>
    <font>
      <sz val="12"/>
      <name val="Wingdings"/>
      <charset val="2"/>
    </font>
    <font>
      <sz val="13"/>
      <name val="Wingdings 2"/>
      <family val="1"/>
      <charset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5" fillId="0" borderId="0"/>
    <xf numFmtId="0" fontId="1" fillId="0" borderId="0"/>
    <xf numFmtId="0" fontId="35" fillId="0" borderId="0"/>
  </cellStyleXfs>
  <cellXfs count="429">
    <xf numFmtId="0" fontId="0" fillId="0" borderId="0" xfId="0"/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4" fontId="12" fillId="6" borderId="0" xfId="0" applyNumberFormat="1" applyFont="1" applyFill="1" applyAlignment="1" applyProtection="1">
      <alignment horizontal="center"/>
      <protection hidden="1"/>
    </xf>
    <xf numFmtId="2" fontId="12" fillId="6" borderId="0" xfId="0" applyNumberFormat="1" applyFont="1" applyFill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16" fillId="0" borderId="0" xfId="0" applyFont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5" fillId="0" borderId="16" xfId="0" applyFont="1" applyFill="1" applyBorder="1" applyAlignment="1" applyProtection="1">
      <alignment horizontal="center" vertical="center" wrapText="1"/>
      <protection hidden="1"/>
    </xf>
    <xf numFmtId="0" fontId="1" fillId="0" borderId="18" xfId="0" applyFont="1" applyBorder="1" applyProtection="1"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Protection="1">
      <protection hidden="1"/>
    </xf>
    <xf numFmtId="0" fontId="8" fillId="0" borderId="13" xfId="0" applyFont="1" applyBorder="1" applyAlignment="1" applyProtection="1">
      <alignment horizontal="center"/>
      <protection hidden="1"/>
    </xf>
    <xf numFmtId="0" fontId="1" fillId="0" borderId="13" xfId="0" applyFont="1" applyBorder="1" applyProtection="1">
      <protection hidden="1"/>
    </xf>
    <xf numFmtId="0" fontId="1" fillId="0" borderId="13" xfId="0" applyFont="1" applyBorder="1" applyAlignment="1" applyProtection="1">
      <alignment horizontal="center"/>
      <protection hidden="1"/>
    </xf>
    <xf numFmtId="0" fontId="1" fillId="0" borderId="24" xfId="0" applyFont="1" applyBorder="1" applyAlignment="1" applyProtection="1">
      <alignment horizontal="center"/>
      <protection hidden="1"/>
    </xf>
    <xf numFmtId="4" fontId="1" fillId="0" borderId="24" xfId="0" applyNumberFormat="1" applyFont="1" applyBorder="1" applyAlignment="1" applyProtection="1">
      <alignment horizontal="center"/>
      <protection hidden="1"/>
    </xf>
    <xf numFmtId="1" fontId="1" fillId="0" borderId="24" xfId="0" applyNumberFormat="1" applyFont="1" applyBorder="1" applyAlignment="1" applyProtection="1">
      <alignment horizontal="center"/>
      <protection hidden="1"/>
    </xf>
    <xf numFmtId="2" fontId="1" fillId="0" borderId="24" xfId="0" applyNumberFormat="1" applyFont="1" applyBorder="1" applyAlignment="1" applyProtection="1">
      <alignment horizontal="center"/>
      <protection hidden="1"/>
    </xf>
    <xf numFmtId="3" fontId="1" fillId="0" borderId="0" xfId="0" applyNumberFormat="1" applyFont="1" applyAlignment="1" applyProtection="1">
      <alignment horizontal="center"/>
      <protection hidden="1"/>
    </xf>
    <xf numFmtId="4" fontId="1" fillId="5" borderId="31" xfId="0" applyNumberFormat="1" applyFont="1" applyFill="1" applyBorder="1" applyAlignment="1" applyProtection="1">
      <alignment horizontal="center" vertical="center"/>
      <protection hidden="1"/>
    </xf>
    <xf numFmtId="4" fontId="1" fillId="5" borderId="23" xfId="0" applyNumberFormat="1" applyFont="1" applyFill="1" applyBorder="1" applyAlignment="1" applyProtection="1">
      <alignment horizontal="center" vertical="center"/>
      <protection hidden="1"/>
    </xf>
    <xf numFmtId="4" fontId="1" fillId="5" borderId="30" xfId="0" applyNumberFormat="1" applyFont="1" applyFill="1" applyBorder="1" applyAlignment="1" applyProtection="1">
      <alignment horizontal="center" vertical="center"/>
      <protection hidden="1"/>
    </xf>
    <xf numFmtId="4" fontId="1" fillId="5" borderId="25" xfId="0" applyNumberFormat="1" applyFont="1" applyFill="1" applyBorder="1" applyAlignment="1" applyProtection="1">
      <alignment horizontal="center" vertical="center"/>
      <protection hidden="1"/>
    </xf>
    <xf numFmtId="0" fontId="25" fillId="6" borderId="0" xfId="0" applyFont="1" applyFill="1" applyProtection="1">
      <protection hidden="1"/>
    </xf>
    <xf numFmtId="4" fontId="25" fillId="6" borderId="0" xfId="0" applyNumberFormat="1" applyFont="1" applyFill="1" applyAlignment="1" applyProtection="1">
      <alignment horizontal="center"/>
      <protection hidden="1"/>
    </xf>
    <xf numFmtId="4" fontId="26" fillId="6" borderId="0" xfId="0" applyNumberFormat="1" applyFont="1" applyFill="1" applyAlignment="1" applyProtection="1">
      <alignment horizontal="center"/>
      <protection hidden="1"/>
    </xf>
    <xf numFmtId="0" fontId="4" fillId="6" borderId="0" xfId="0" applyFont="1" applyFill="1" applyBorder="1" applyAlignment="1" applyProtection="1">
      <alignment horizontal="left" vertical="center"/>
      <protection hidden="1"/>
    </xf>
    <xf numFmtId="0" fontId="1" fillId="6" borderId="0" xfId="0" applyFont="1" applyFill="1" applyAlignment="1" applyProtection="1">
      <protection hidden="1"/>
    </xf>
    <xf numFmtId="0" fontId="1" fillId="6" borderId="0" xfId="0" applyFont="1" applyFill="1" applyProtection="1">
      <protection hidden="1"/>
    </xf>
    <xf numFmtId="0" fontId="4" fillId="6" borderId="0" xfId="0" applyFont="1" applyFill="1" applyBorder="1" applyAlignment="1" applyProtection="1">
      <protection hidden="1"/>
    </xf>
    <xf numFmtId="0" fontId="1" fillId="6" borderId="6" xfId="0" applyFont="1" applyFill="1" applyBorder="1" applyAlignment="1" applyProtection="1">
      <alignment horizontal="center"/>
      <protection hidden="1"/>
    </xf>
    <xf numFmtId="0" fontId="1" fillId="0" borderId="0" xfId="0" applyFont="1" applyBorder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0" borderId="0" xfId="0" applyFill="1" applyProtection="1">
      <protection hidden="1"/>
    </xf>
    <xf numFmtId="0" fontId="1" fillId="6" borderId="0" xfId="0" applyFont="1" applyFill="1" applyBorder="1" applyProtection="1">
      <protection hidden="1"/>
    </xf>
    <xf numFmtId="0" fontId="1" fillId="6" borderId="0" xfId="0" applyFont="1" applyFill="1" applyBorder="1" applyAlignment="1" applyProtection="1">
      <alignment horizontal="center"/>
      <protection hidden="1"/>
    </xf>
    <xf numFmtId="0" fontId="1" fillId="0" borderId="0" xfId="0" applyFont="1" applyFill="1" applyProtection="1">
      <protection hidden="1"/>
    </xf>
    <xf numFmtId="0" fontId="0" fillId="6" borderId="0" xfId="0" applyFill="1" applyBorder="1" applyProtection="1">
      <protection hidden="1"/>
    </xf>
    <xf numFmtId="0" fontId="24" fillId="0" borderId="0" xfId="0" applyFont="1" applyAlignment="1" applyProtection="1">
      <alignment horizontal="left" vertical="center"/>
      <protection locked="0"/>
    </xf>
    <xf numFmtId="0" fontId="24" fillId="0" borderId="6" xfId="0" applyFont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protection hidden="1"/>
    </xf>
    <xf numFmtId="0" fontId="4" fillId="2" borderId="0" xfId="0" applyFont="1" applyFill="1" applyBorder="1" applyAlignment="1" applyProtection="1">
      <alignment horizontal="left"/>
      <protection hidden="1"/>
    </xf>
    <xf numFmtId="0" fontId="0" fillId="6" borderId="2" xfId="0" applyFill="1" applyBorder="1" applyProtection="1">
      <protection hidden="1"/>
    </xf>
    <xf numFmtId="0" fontId="0" fillId="0" borderId="6" xfId="0" applyBorder="1" applyAlignment="1" applyProtection="1">
      <protection hidden="1"/>
    </xf>
    <xf numFmtId="0" fontId="23" fillId="0" borderId="29" xfId="0" applyFont="1" applyBorder="1" applyAlignment="1" applyProtection="1">
      <alignment horizontal="center" vertical="center" wrapText="1"/>
      <protection hidden="1"/>
    </xf>
    <xf numFmtId="0" fontId="4" fillId="2" borderId="29" xfId="0" applyFont="1" applyFill="1" applyBorder="1" applyAlignment="1" applyProtection="1">
      <alignment horizontal="center" vertical="center" wrapText="1"/>
      <protection hidden="1"/>
    </xf>
    <xf numFmtId="0" fontId="4" fillId="5" borderId="29" xfId="0" applyFont="1" applyFill="1" applyBorder="1" applyAlignment="1" applyProtection="1">
      <alignment horizontal="center" vertical="center" wrapText="1"/>
      <protection hidden="1"/>
    </xf>
    <xf numFmtId="0" fontId="0" fillId="0" borderId="13" xfId="0" applyFill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24" xfId="0" applyBorder="1" applyProtection="1">
      <protection hidden="1"/>
    </xf>
    <xf numFmtId="0" fontId="0" fillId="0" borderId="0" xfId="0" applyBorder="1" applyProtection="1">
      <protection hidden="1"/>
    </xf>
    <xf numFmtId="0" fontId="1" fillId="6" borderId="0" xfId="0" applyFont="1" applyFill="1" applyAlignment="1" applyProtection="1">
      <alignment horizontal="center"/>
      <protection hidden="1"/>
    </xf>
    <xf numFmtId="0" fontId="3" fillId="6" borderId="0" xfId="0" applyFont="1" applyFill="1" applyProtection="1">
      <protection hidden="1"/>
    </xf>
    <xf numFmtId="0" fontId="3" fillId="6" borderId="2" xfId="0" applyFont="1" applyFill="1" applyBorder="1" applyAlignment="1" applyProtection="1">
      <alignment horizontal="center"/>
      <protection hidden="1"/>
    </xf>
    <xf numFmtId="49" fontId="4" fillId="6" borderId="0" xfId="0" applyNumberFormat="1" applyFont="1" applyFill="1" applyBorder="1" applyAlignment="1" applyProtection="1">
      <alignment horizontal="right" wrapText="1"/>
      <protection hidden="1"/>
    </xf>
    <xf numFmtId="0" fontId="4" fillId="6" borderId="0" xfId="0" applyFont="1" applyFill="1" applyBorder="1" applyAlignment="1" applyProtection="1">
      <alignment horizontal="left"/>
      <protection hidden="1"/>
    </xf>
    <xf numFmtId="0" fontId="1" fillId="6" borderId="0" xfId="0" applyFont="1" applyFill="1" applyBorder="1" applyAlignment="1" applyProtection="1">
      <alignment horizontal="left"/>
      <protection hidden="1"/>
    </xf>
    <xf numFmtId="0" fontId="7" fillId="6" borderId="0" xfId="0" applyFont="1" applyFill="1" applyAlignment="1" applyProtection="1">
      <alignment horizontal="left"/>
      <protection hidden="1"/>
    </xf>
    <xf numFmtId="0" fontId="9" fillId="6" borderId="0" xfId="0" applyFont="1" applyFill="1" applyAlignment="1" applyProtection="1">
      <alignment horizontal="left"/>
      <protection hidden="1"/>
    </xf>
    <xf numFmtId="0" fontId="14" fillId="6" borderId="0" xfId="0" applyFont="1" applyFill="1" applyAlignment="1" applyProtection="1">
      <alignment horizontal="left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6" xfId="0" applyFont="1" applyFill="1" applyBorder="1" applyAlignment="1" applyProtection="1">
      <alignment horizontal="center" vertical="center"/>
      <protection hidden="1"/>
    </xf>
    <xf numFmtId="0" fontId="5" fillId="0" borderId="34" xfId="0" applyFont="1" applyFill="1" applyBorder="1" applyAlignment="1" applyProtection="1">
      <alignment horizontal="center" vertical="center" wrapText="1"/>
      <protection hidden="1"/>
    </xf>
    <xf numFmtId="0" fontId="5" fillId="0" borderId="35" xfId="0" applyFont="1" applyFill="1" applyBorder="1" applyAlignment="1" applyProtection="1">
      <alignment horizontal="center" vertical="center" wrapText="1"/>
      <protection hidden="1"/>
    </xf>
    <xf numFmtId="0" fontId="1" fillId="0" borderId="21" xfId="0" applyFont="1" applyFill="1" applyBorder="1" applyAlignment="1" applyProtection="1">
      <alignment horizontal="center" vertical="center" wrapText="1"/>
      <protection hidden="1"/>
    </xf>
    <xf numFmtId="0" fontId="1" fillId="0" borderId="17" xfId="0" applyFont="1" applyBorder="1" applyAlignment="1" applyProtection="1">
      <alignment horizontal="center"/>
      <protection hidden="1"/>
    </xf>
    <xf numFmtId="4" fontId="1" fillId="0" borderId="17" xfId="0" applyNumberFormat="1" applyFont="1" applyBorder="1" applyAlignment="1" applyProtection="1">
      <alignment horizontal="center"/>
      <protection hidden="1"/>
    </xf>
    <xf numFmtId="1" fontId="1" fillId="0" borderId="17" xfId="0" applyNumberFormat="1" applyFont="1" applyBorder="1" applyAlignment="1" applyProtection="1">
      <alignment horizontal="center"/>
      <protection hidden="1"/>
    </xf>
    <xf numFmtId="2" fontId="1" fillId="0" borderId="32" xfId="0" applyNumberFormat="1" applyFont="1" applyBorder="1" applyAlignment="1" applyProtection="1">
      <alignment horizontal="center"/>
      <protection hidden="1"/>
    </xf>
    <xf numFmtId="1" fontId="1" fillId="0" borderId="32" xfId="0" applyNumberFormat="1" applyFont="1" applyBorder="1" applyAlignment="1" applyProtection="1">
      <alignment horizontal="center"/>
      <protection hidden="1"/>
    </xf>
    <xf numFmtId="0" fontId="1" fillId="0" borderId="11" xfId="0" applyFont="1" applyFill="1" applyBorder="1" applyAlignment="1" applyProtection="1">
      <alignment horizontal="center" vertical="center" wrapText="1"/>
      <protection hidden="1"/>
    </xf>
    <xf numFmtId="2" fontId="1" fillId="0" borderId="17" xfId="0" applyNumberFormat="1" applyFont="1" applyBorder="1" applyAlignment="1" applyProtection="1">
      <alignment horizontal="center"/>
      <protection hidden="1"/>
    </xf>
    <xf numFmtId="0" fontId="1" fillId="0" borderId="19" xfId="0" applyFont="1" applyBorder="1" applyProtection="1"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6" borderId="0" xfId="0" applyFont="1" applyFill="1" applyBorder="1" applyAlignment="1" applyProtection="1">
      <alignment horizontal="right"/>
      <protection hidden="1"/>
    </xf>
    <xf numFmtId="0" fontId="4" fillId="6" borderId="0" xfId="0" applyFont="1" applyFill="1" applyBorder="1" applyAlignment="1" applyProtection="1">
      <alignment horizontal="right" vertical="center"/>
      <protection hidden="1"/>
    </xf>
    <xf numFmtId="0" fontId="1" fillId="6" borderId="42" xfId="0" applyFont="1" applyFill="1" applyBorder="1" applyProtection="1">
      <protection hidden="1"/>
    </xf>
    <xf numFmtId="0" fontId="5" fillId="6" borderId="42" xfId="0" applyFont="1" applyFill="1" applyBorder="1" applyAlignment="1" applyProtection="1">
      <alignment horizontal="center"/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5" fillId="6" borderId="49" xfId="0" applyFont="1" applyFill="1" applyBorder="1" applyAlignment="1" applyProtection="1">
      <alignment horizontal="center"/>
      <protection hidden="1"/>
    </xf>
    <xf numFmtId="0" fontId="1" fillId="6" borderId="49" xfId="0" applyFont="1" applyFill="1" applyBorder="1" applyProtection="1">
      <protection hidden="1"/>
    </xf>
    <xf numFmtId="0" fontId="6" fillId="6" borderId="0" xfId="0" applyFont="1" applyFill="1" applyBorder="1" applyAlignment="1" applyProtection="1">
      <alignment horizontal="center" wrapText="1"/>
      <protection hidden="1"/>
    </xf>
    <xf numFmtId="0" fontId="19" fillId="6" borderId="0" xfId="0" applyFont="1" applyFill="1" applyBorder="1" applyAlignment="1" applyProtection="1">
      <alignment horizontal="left"/>
      <protection hidden="1"/>
    </xf>
    <xf numFmtId="1" fontId="18" fillId="6" borderId="37" xfId="0" applyNumberFormat="1" applyFont="1" applyFill="1" applyBorder="1" applyAlignment="1" applyProtection="1">
      <alignment horizontal="center" wrapText="1"/>
      <protection hidden="1"/>
    </xf>
    <xf numFmtId="0" fontId="19" fillId="6" borderId="37" xfId="0" applyFont="1" applyFill="1" applyBorder="1" applyAlignment="1" applyProtection="1">
      <alignment horizontal="left"/>
      <protection hidden="1"/>
    </xf>
    <xf numFmtId="0" fontId="1" fillId="6" borderId="46" xfId="0" applyFont="1" applyFill="1" applyBorder="1" applyProtection="1">
      <protection hidden="1"/>
    </xf>
    <xf numFmtId="0" fontId="1" fillId="6" borderId="39" xfId="0" applyFont="1" applyFill="1" applyBorder="1" applyProtection="1">
      <protection hidden="1"/>
    </xf>
    <xf numFmtId="0" fontId="1" fillId="6" borderId="39" xfId="0" applyFont="1" applyFill="1" applyBorder="1" applyAlignment="1" applyProtection="1">
      <alignment horizontal="center" wrapText="1"/>
      <protection hidden="1"/>
    </xf>
    <xf numFmtId="0" fontId="1" fillId="6" borderId="0" xfId="0" applyFont="1" applyFill="1" applyBorder="1" applyAlignment="1" applyProtection="1">
      <alignment horizontal="center" wrapText="1"/>
      <protection hidden="1"/>
    </xf>
    <xf numFmtId="0" fontId="4" fillId="6" borderId="42" xfId="0" applyFont="1" applyFill="1" applyBorder="1" applyAlignment="1" applyProtection="1">
      <alignment horizontal="left"/>
      <protection hidden="1"/>
    </xf>
    <xf numFmtId="0" fontId="1" fillId="6" borderId="42" xfId="0" applyFont="1" applyFill="1" applyBorder="1" applyAlignment="1" applyProtection="1">
      <alignment horizontal="center" wrapText="1"/>
      <protection hidden="1"/>
    </xf>
    <xf numFmtId="0" fontId="1" fillId="6" borderId="0" xfId="0" applyFont="1" applyFill="1" applyBorder="1" applyAlignment="1" applyProtection="1">
      <protection hidden="1"/>
    </xf>
    <xf numFmtId="0" fontId="18" fillId="6" borderId="0" xfId="0" applyFont="1" applyFill="1" applyBorder="1" applyAlignment="1" applyProtection="1">
      <alignment horizontal="left" wrapText="1"/>
      <protection hidden="1"/>
    </xf>
    <xf numFmtId="1" fontId="18" fillId="6" borderId="0" xfId="0" applyNumberFormat="1" applyFont="1" applyFill="1" applyBorder="1" applyAlignment="1" applyProtection="1">
      <alignment horizontal="center" wrapText="1"/>
      <protection hidden="1"/>
    </xf>
    <xf numFmtId="0" fontId="22" fillId="6" borderId="42" xfId="0" applyFont="1" applyFill="1" applyBorder="1" applyProtection="1">
      <protection hidden="1"/>
    </xf>
    <xf numFmtId="0" fontId="27" fillId="6" borderId="40" xfId="0" applyFont="1" applyFill="1" applyBorder="1" applyProtection="1">
      <protection hidden="1"/>
    </xf>
    <xf numFmtId="0" fontId="22" fillId="6" borderId="39" xfId="0" applyFont="1" applyFill="1" applyBorder="1" applyProtection="1">
      <protection hidden="1"/>
    </xf>
    <xf numFmtId="0" fontId="22" fillId="6" borderId="39" xfId="0" applyFont="1" applyFill="1" applyBorder="1" applyAlignment="1" applyProtection="1">
      <alignment horizontal="center" wrapText="1"/>
      <protection hidden="1"/>
    </xf>
    <xf numFmtId="0" fontId="21" fillId="6" borderId="39" xfId="0" applyFont="1" applyFill="1" applyBorder="1" applyAlignment="1" applyProtection="1">
      <alignment horizontal="left"/>
      <protection hidden="1"/>
    </xf>
    <xf numFmtId="0" fontId="10" fillId="6" borderId="0" xfId="0" applyFont="1" applyFill="1" applyBorder="1" applyProtection="1">
      <protection hidden="1"/>
    </xf>
    <xf numFmtId="0" fontId="20" fillId="6" borderId="0" xfId="0" applyFont="1" applyFill="1" applyBorder="1" applyAlignment="1" applyProtection="1">
      <alignment horizontal="center"/>
      <protection hidden="1"/>
    </xf>
    <xf numFmtId="0" fontId="4" fillId="6" borderId="0" xfId="0" applyFont="1" applyFill="1" applyBorder="1" applyAlignment="1" applyProtection="1">
      <alignment horizontal="right" vertical="center"/>
      <protection hidden="1"/>
    </xf>
    <xf numFmtId="0" fontId="1" fillId="6" borderId="0" xfId="0" applyFont="1" applyFill="1" applyBorder="1" applyAlignment="1" applyProtection="1">
      <alignment horizontal="left"/>
      <protection hidden="1"/>
    </xf>
    <xf numFmtId="0" fontId="5" fillId="3" borderId="16" xfId="0" applyFont="1" applyFill="1" applyBorder="1" applyAlignment="1" applyProtection="1">
      <alignment horizontal="center" vertical="center" wrapText="1"/>
      <protection hidden="1"/>
    </xf>
    <xf numFmtId="0" fontId="22" fillId="6" borderId="0" xfId="0" applyFont="1" applyFill="1" applyBorder="1" applyProtection="1">
      <protection hidden="1"/>
    </xf>
    <xf numFmtId="0" fontId="22" fillId="6" borderId="0" xfId="0" applyFont="1" applyFill="1" applyBorder="1" applyAlignment="1" applyProtection="1">
      <alignment horizontal="center" wrapText="1"/>
      <protection hidden="1"/>
    </xf>
    <xf numFmtId="0" fontId="4" fillId="6" borderId="22" xfId="0" applyFont="1" applyFill="1" applyBorder="1" applyAlignment="1" applyProtection="1">
      <alignment horizontal="right" vertical="center"/>
      <protection hidden="1"/>
    </xf>
    <xf numFmtId="0" fontId="4" fillId="6" borderId="22" xfId="0" applyFont="1" applyFill="1" applyBorder="1" applyAlignment="1" applyProtection="1">
      <alignment vertical="center"/>
      <protection hidden="1"/>
    </xf>
    <xf numFmtId="0" fontId="1" fillId="6" borderId="22" xfId="0" applyFont="1" applyFill="1" applyBorder="1" applyProtection="1">
      <protection hidden="1"/>
    </xf>
    <xf numFmtId="0" fontId="1" fillId="6" borderId="38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right"/>
      <protection hidden="1"/>
    </xf>
    <xf numFmtId="0" fontId="3" fillId="6" borderId="0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right"/>
      <protection hidden="1"/>
    </xf>
    <xf numFmtId="0" fontId="0" fillId="6" borderId="0" xfId="0" applyFill="1" applyBorder="1" applyAlignment="1"/>
    <xf numFmtId="0" fontId="8" fillId="6" borderId="0" xfId="0" applyFont="1" applyFill="1" applyBorder="1" applyAlignment="1" applyProtection="1">
      <alignment horizontal="center"/>
      <protection hidden="1"/>
    </xf>
    <xf numFmtId="0" fontId="0" fillId="6" borderId="0" xfId="0" applyFont="1" applyFill="1" applyBorder="1" applyAlignment="1" applyProtection="1">
      <alignment horizontal="left" vertical="center"/>
      <protection hidden="1"/>
    </xf>
    <xf numFmtId="0" fontId="23" fillId="6" borderId="3" xfId="0" applyFont="1" applyFill="1" applyBorder="1" applyAlignment="1" applyProtection="1">
      <alignment horizontal="right"/>
      <protection hidden="1"/>
    </xf>
    <xf numFmtId="0" fontId="23" fillId="6" borderId="4" xfId="0" applyFont="1" applyFill="1" applyBorder="1" applyAlignment="1" applyProtection="1">
      <alignment horizontal="right"/>
      <protection hidden="1"/>
    </xf>
    <xf numFmtId="0" fontId="23" fillId="6" borderId="2" xfId="0" applyFont="1" applyFill="1" applyBorder="1" applyAlignment="1" applyProtection="1">
      <alignment horizontal="right"/>
      <protection hidden="1"/>
    </xf>
    <xf numFmtId="0" fontId="0" fillId="6" borderId="0" xfId="0" applyFill="1" applyBorder="1" applyAlignment="1" applyProtection="1">
      <protection hidden="1"/>
    </xf>
    <xf numFmtId="0" fontId="24" fillId="6" borderId="2" xfId="0" applyFont="1" applyFill="1" applyBorder="1" applyAlignment="1" applyProtection="1">
      <alignment horizontal="left"/>
      <protection hidden="1"/>
    </xf>
    <xf numFmtId="0" fontId="5" fillId="2" borderId="26" xfId="0" applyFont="1" applyFill="1" applyBorder="1" applyAlignment="1" applyProtection="1">
      <alignment horizontal="center" vertical="center" wrapText="1"/>
      <protection hidden="1"/>
    </xf>
    <xf numFmtId="14" fontId="5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4" fillId="6" borderId="0" xfId="0" applyFont="1" applyFill="1" applyBorder="1" applyAlignment="1" applyProtection="1">
      <alignment horizontal="left"/>
      <protection hidden="1"/>
    </xf>
    <xf numFmtId="0" fontId="7" fillId="6" borderId="0" xfId="0" applyFont="1" applyFill="1" applyBorder="1" applyAlignment="1" applyProtection="1">
      <alignment horizontal="justify" wrapText="1"/>
      <protection hidden="1"/>
    </xf>
    <xf numFmtId="0" fontId="0" fillId="6" borderId="37" xfId="0" applyFill="1" applyBorder="1" applyAlignment="1" applyProtection="1">
      <alignment horizontal="left"/>
      <protection hidden="1"/>
    </xf>
    <xf numFmtId="0" fontId="24" fillId="0" borderId="3" xfId="0" applyFont="1" applyBorder="1" applyAlignment="1" applyProtection="1">
      <alignment horizontal="center" vertical="center"/>
      <protection hidden="1"/>
    </xf>
    <xf numFmtId="0" fontId="24" fillId="0" borderId="5" xfId="0" applyFont="1" applyBorder="1" applyAlignment="1" applyProtection="1">
      <alignment horizontal="center" vertical="center"/>
      <protection hidden="1"/>
    </xf>
    <xf numFmtId="0" fontId="1" fillId="6" borderId="10" xfId="0" applyFont="1" applyFill="1" applyBorder="1" applyAlignment="1" applyProtection="1">
      <alignment horizontal="left" vertical="center"/>
      <protection hidden="1"/>
    </xf>
    <xf numFmtId="0" fontId="30" fillId="6" borderId="0" xfId="0" applyFont="1" applyFill="1" applyBorder="1" applyAlignment="1" applyProtection="1">
      <protection hidden="1"/>
    </xf>
    <xf numFmtId="0" fontId="30" fillId="6" borderId="0" xfId="0" applyFont="1" applyFill="1" applyAlignment="1" applyProtection="1">
      <protection hidden="1"/>
    </xf>
    <xf numFmtId="0" fontId="0" fillId="6" borderId="0" xfId="0" applyFill="1" applyAlignment="1" applyProtection="1">
      <protection hidden="1"/>
    </xf>
    <xf numFmtId="4" fontId="24" fillId="0" borderId="0" xfId="0" applyNumberFormat="1" applyFont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left" vertical="center"/>
      <protection locked="0"/>
    </xf>
    <xf numFmtId="0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/>
      <protection locked="0"/>
    </xf>
    <xf numFmtId="14" fontId="1" fillId="0" borderId="14" xfId="0" applyNumberFormat="1" applyFont="1" applyFill="1" applyBorder="1" applyAlignment="1" applyProtection="1">
      <alignment horizontal="center" vertical="center"/>
      <protection locked="0"/>
    </xf>
    <xf numFmtId="1" fontId="1" fillId="0" borderId="16" xfId="0" applyNumberFormat="1" applyFont="1" applyFill="1" applyBorder="1" applyAlignment="1" applyProtection="1">
      <alignment horizontal="center" vertical="center"/>
      <protection locked="0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4" fontId="1" fillId="0" borderId="33" xfId="0" applyNumberFormat="1" applyFont="1" applyFill="1" applyBorder="1" applyAlignment="1" applyProtection="1">
      <alignment horizontal="center" vertical="center"/>
      <protection hidden="1"/>
    </xf>
    <xf numFmtId="14" fontId="1" fillId="0" borderId="13" xfId="0" applyNumberFormat="1" applyFont="1" applyFill="1" applyBorder="1" applyAlignment="1" applyProtection="1">
      <alignment horizontal="center" vertical="center"/>
      <protection locked="0"/>
    </xf>
    <xf numFmtId="1" fontId="1" fillId="0" borderId="13" xfId="0" applyNumberFormat="1" applyFont="1" applyFill="1" applyBorder="1" applyAlignment="1" applyProtection="1">
      <alignment horizontal="center" vertical="center"/>
      <protection locked="0"/>
    </xf>
    <xf numFmtId="2" fontId="1" fillId="0" borderId="12" xfId="0" applyNumberFormat="1" applyFont="1" applyFill="1" applyBorder="1" applyAlignment="1" applyProtection="1">
      <alignment horizontal="center" vertical="center"/>
      <protection locked="0"/>
    </xf>
    <xf numFmtId="4" fontId="1" fillId="0" borderId="36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/>
      <protection locked="0"/>
    </xf>
    <xf numFmtId="0" fontId="27" fillId="3" borderId="53" xfId="0" applyFont="1" applyFill="1" applyBorder="1" applyAlignment="1" applyProtection="1">
      <alignment horizontal="center" vertical="center"/>
      <protection hidden="1"/>
    </xf>
    <xf numFmtId="0" fontId="27" fillId="3" borderId="54" xfId="0" applyFont="1" applyFill="1" applyBorder="1" applyAlignment="1" applyProtection="1">
      <alignment horizontal="center" vertical="center"/>
      <protection hidden="1"/>
    </xf>
    <xf numFmtId="0" fontId="27" fillId="6" borderId="39" xfId="0" applyFont="1" applyFill="1" applyBorder="1" applyAlignment="1" applyProtection="1">
      <alignment horizontal="center" vertical="center"/>
      <protection hidden="1"/>
    </xf>
    <xf numFmtId="0" fontId="27" fillId="3" borderId="55" xfId="0" applyFont="1" applyFill="1" applyBorder="1" applyAlignment="1" applyProtection="1">
      <alignment horizontal="center" vertical="center"/>
      <protection hidden="1"/>
    </xf>
    <xf numFmtId="4" fontId="28" fillId="6" borderId="44" xfId="0" applyNumberFormat="1" applyFont="1" applyFill="1" applyBorder="1" applyAlignment="1" applyProtection="1">
      <alignment horizontal="center" vertical="center"/>
      <protection hidden="1"/>
    </xf>
    <xf numFmtId="4" fontId="28" fillId="3" borderId="51" xfId="0" applyNumberFormat="1" applyFont="1" applyFill="1" applyBorder="1" applyAlignment="1" applyProtection="1">
      <alignment horizontal="center" vertical="center"/>
      <protection hidden="1"/>
    </xf>
    <xf numFmtId="0" fontId="9" fillId="6" borderId="0" xfId="0" applyFont="1" applyFill="1" applyBorder="1" applyAlignment="1" applyProtection="1">
      <alignment horizontal="left"/>
      <protection hidden="1"/>
    </xf>
    <xf numFmtId="0" fontId="9" fillId="6" borderId="0" xfId="0" applyFont="1" applyFill="1" applyBorder="1" applyAlignment="1" applyProtection="1">
      <alignment horizontal="right"/>
      <protection hidden="1"/>
    </xf>
    <xf numFmtId="0" fontId="10" fillId="6" borderId="2" xfId="0" applyFont="1" applyFill="1" applyBorder="1" applyProtection="1">
      <protection hidden="1"/>
    </xf>
    <xf numFmtId="0" fontId="11" fillId="6" borderId="2" xfId="0" applyFont="1" applyFill="1" applyBorder="1" applyProtection="1">
      <protection hidden="1"/>
    </xf>
    <xf numFmtId="0" fontId="9" fillId="6" borderId="2" xfId="0" applyFont="1" applyFill="1" applyBorder="1" applyAlignment="1" applyProtection="1">
      <alignment horizontal="right"/>
      <protection hidden="1"/>
    </xf>
    <xf numFmtId="0" fontId="0" fillId="0" borderId="13" xfId="0" applyBorder="1" applyAlignment="1" applyProtection="1">
      <alignment vertical="center"/>
      <protection hidden="1"/>
    </xf>
    <xf numFmtId="0" fontId="0" fillId="0" borderId="29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4" fontId="1" fillId="0" borderId="13" xfId="0" applyNumberFormat="1" applyFont="1" applyBorder="1" applyAlignment="1" applyProtection="1">
      <alignment horizont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32" xfId="0" applyFont="1" applyFill="1" applyBorder="1" applyAlignment="1" applyProtection="1">
      <alignment horizontal="center" vertical="center" wrapText="1"/>
      <protection hidden="1"/>
    </xf>
    <xf numFmtId="0" fontId="23" fillId="0" borderId="8" xfId="0" applyFont="1" applyBorder="1" applyAlignment="1" applyProtection="1">
      <alignment horizontal="center" vertical="center" wrapText="1"/>
      <protection hidden="1"/>
    </xf>
    <xf numFmtId="0" fontId="7" fillId="6" borderId="2" xfId="0" applyFont="1" applyFill="1" applyBorder="1" applyAlignment="1" applyProtection="1">
      <alignment horizontal="justify" wrapText="1"/>
      <protection hidden="1"/>
    </xf>
    <xf numFmtId="0" fontId="24" fillId="0" borderId="6" xfId="0" applyNumberFormat="1" applyFont="1" applyBorder="1" applyAlignment="1" applyProtection="1">
      <alignment horizontal="center" vertical="center"/>
      <protection locked="0"/>
    </xf>
    <xf numFmtId="0" fontId="24" fillId="0" borderId="0" xfId="0" applyNumberFormat="1" applyFont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61" xfId="0" applyFont="1" applyBorder="1" applyAlignment="1" applyProtection="1">
      <alignment horizontal="center" vertical="center"/>
      <protection hidden="1"/>
    </xf>
    <xf numFmtId="0" fontId="4" fillId="6" borderId="0" xfId="0" applyFont="1" applyFill="1" applyBorder="1" applyAlignment="1" applyProtection="1">
      <alignment horizontal="left"/>
      <protection hidden="1"/>
    </xf>
    <xf numFmtId="3" fontId="23" fillId="4" borderId="13" xfId="0" applyNumberFormat="1" applyFont="1" applyFill="1" applyBorder="1" applyAlignment="1" applyProtection="1">
      <alignment horizontal="center" vertical="center"/>
      <protection hidden="1"/>
    </xf>
    <xf numFmtId="0" fontId="5" fillId="4" borderId="13" xfId="0" applyFont="1" applyFill="1" applyBorder="1" applyAlignment="1" applyProtection="1">
      <alignment horizontal="center" vertical="center"/>
      <protection hidden="1"/>
    </xf>
    <xf numFmtId="3" fontId="28" fillId="3" borderId="50" xfId="0" applyNumberFormat="1" applyFont="1" applyFill="1" applyBorder="1" applyAlignment="1" applyProtection="1">
      <alignment horizontal="center" vertical="center"/>
      <protection hidden="1"/>
    </xf>
    <xf numFmtId="3" fontId="28" fillId="3" borderId="51" xfId="0" applyNumberFormat="1" applyFont="1" applyFill="1" applyBorder="1" applyAlignment="1" applyProtection="1">
      <alignment horizontal="center" vertical="center"/>
      <protection hidden="1"/>
    </xf>
    <xf numFmtId="0" fontId="4" fillId="6" borderId="0" xfId="0" applyFont="1" applyFill="1" applyBorder="1" applyAlignment="1" applyProtection="1">
      <alignment horizontal="left"/>
      <protection hidden="1"/>
    </xf>
    <xf numFmtId="0" fontId="1" fillId="0" borderId="65" xfId="0" applyFont="1" applyBorder="1" applyProtection="1">
      <protection hidden="1"/>
    </xf>
    <xf numFmtId="0" fontId="1" fillId="0" borderId="66" xfId="0" applyFont="1" applyBorder="1" applyProtection="1">
      <protection hidden="1"/>
    </xf>
    <xf numFmtId="1" fontId="5" fillId="0" borderId="29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63" xfId="0" applyNumberFormat="1" applyFont="1" applyBorder="1" applyAlignment="1" applyProtection="1">
      <alignment horizontal="center"/>
      <protection hidden="1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63" xfId="0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 applyAlignment="1" applyProtection="1">
      <alignment horizontal="center"/>
      <protection hidden="1"/>
    </xf>
    <xf numFmtId="1" fontId="1" fillId="0" borderId="16" xfId="0" applyNumberFormat="1" applyFont="1" applyBorder="1" applyAlignment="1" applyProtection="1">
      <alignment horizontal="center"/>
      <protection hidden="1"/>
    </xf>
    <xf numFmtId="0" fontId="4" fillId="6" borderId="53" xfId="0" applyFont="1" applyFill="1" applyBorder="1" applyAlignment="1" applyProtection="1">
      <alignment horizontal="left"/>
      <protection hidden="1"/>
    </xf>
    <xf numFmtId="0" fontId="4" fillId="6" borderId="50" xfId="0" applyFont="1" applyFill="1" applyBorder="1" applyAlignment="1" applyProtection="1">
      <alignment horizontal="left"/>
      <protection hidden="1"/>
    </xf>
    <xf numFmtId="0" fontId="21" fillId="3" borderId="53" xfId="0" applyFont="1" applyFill="1" applyBorder="1" applyAlignment="1" applyProtection="1">
      <alignment horizontal="left"/>
      <protection hidden="1"/>
    </xf>
    <xf numFmtId="0" fontId="21" fillId="3" borderId="50" xfId="0" applyFont="1" applyFill="1" applyBorder="1" applyAlignment="1" applyProtection="1">
      <alignment horizontal="left"/>
      <protection hidden="1"/>
    </xf>
    <xf numFmtId="1" fontId="1" fillId="6" borderId="0" xfId="0" applyNumberFormat="1" applyFont="1" applyFill="1" applyBorder="1" applyAlignment="1" applyProtection="1">
      <alignment horizontal="center"/>
      <protection hidden="1"/>
    </xf>
    <xf numFmtId="1" fontId="5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68" xfId="0" applyFont="1" applyBorder="1" applyProtection="1">
      <protection hidden="1"/>
    </xf>
    <xf numFmtId="0" fontId="1" fillId="0" borderId="14" xfId="0" applyFont="1" applyBorder="1" applyProtection="1">
      <protection hidden="1"/>
    </xf>
    <xf numFmtId="0" fontId="1" fillId="0" borderId="16" xfId="0" applyFont="1" applyBorder="1" applyProtection="1"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68" xfId="0" applyFont="1" applyBorder="1" applyAlignment="1" applyProtection="1">
      <alignment horizontal="center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68" xfId="0" applyFont="1" applyFill="1" applyBorder="1" applyAlignment="1" applyProtection="1">
      <alignment horizontal="center" vertical="center"/>
      <protection locked="0"/>
    </xf>
    <xf numFmtId="0" fontId="18" fillId="6" borderId="37" xfId="0" applyFont="1" applyFill="1" applyBorder="1" applyAlignment="1" applyProtection="1">
      <alignment horizontal="left" wrapText="1"/>
      <protection hidden="1"/>
    </xf>
    <xf numFmtId="0" fontId="21" fillId="6" borderId="0" xfId="0" applyFont="1" applyFill="1" applyBorder="1" applyAlignment="1" applyProtection="1">
      <alignment horizontal="left"/>
      <protection hidden="1"/>
    </xf>
    <xf numFmtId="0" fontId="27" fillId="3" borderId="69" xfId="0" applyFont="1" applyFill="1" applyBorder="1" applyAlignment="1" applyProtection="1">
      <alignment horizontal="center" vertical="center"/>
      <protection hidden="1"/>
    </xf>
    <xf numFmtId="4" fontId="28" fillId="3" borderId="47" xfId="0" applyNumberFormat="1" applyFont="1" applyFill="1" applyBorder="1" applyAlignment="1" applyProtection="1">
      <alignment horizontal="center" vertical="center"/>
      <protection hidden="1"/>
    </xf>
    <xf numFmtId="0" fontId="27" fillId="6" borderId="42" xfId="0" applyFont="1" applyFill="1" applyBorder="1" applyProtection="1">
      <protection hidden="1"/>
    </xf>
    <xf numFmtId="0" fontId="27" fillId="3" borderId="67" xfId="0" applyFont="1" applyFill="1" applyBorder="1" applyAlignment="1" applyProtection="1">
      <alignment horizontal="center" vertical="center"/>
      <protection hidden="1"/>
    </xf>
    <xf numFmtId="3" fontId="28" fillId="3" borderId="52" xfId="0" applyNumberFormat="1" applyFont="1" applyFill="1" applyBorder="1" applyAlignment="1" applyProtection="1">
      <alignment horizontal="center" vertical="center"/>
      <protection hidden="1"/>
    </xf>
    <xf numFmtId="3" fontId="27" fillId="6" borderId="42" xfId="0" applyNumberFormat="1" applyFont="1" applyFill="1" applyBorder="1" applyAlignment="1" applyProtection="1">
      <alignment horizontal="center"/>
      <protection hidden="1"/>
    </xf>
    <xf numFmtId="3" fontId="1" fillId="6" borderId="46" xfId="0" applyNumberFormat="1" applyFont="1" applyFill="1" applyBorder="1" applyProtection="1">
      <protection hidden="1"/>
    </xf>
    <xf numFmtId="3" fontId="4" fillId="6" borderId="67" xfId="0" applyNumberFormat="1" applyFont="1" applyFill="1" applyBorder="1" applyAlignment="1" applyProtection="1">
      <alignment horizontal="center"/>
      <protection hidden="1"/>
    </xf>
    <xf numFmtId="3" fontId="4" fillId="6" borderId="52" xfId="0" applyNumberFormat="1" applyFont="1" applyFill="1" applyBorder="1" applyAlignment="1" applyProtection="1">
      <alignment horizontal="center"/>
      <protection hidden="1"/>
    </xf>
    <xf numFmtId="3" fontId="21" fillId="3" borderId="67" xfId="0" applyNumberFormat="1" applyFont="1" applyFill="1" applyBorder="1" applyAlignment="1" applyProtection="1">
      <alignment horizontal="center"/>
      <protection hidden="1"/>
    </xf>
    <xf numFmtId="3" fontId="21" fillId="3" borderId="52" xfId="0" applyNumberFormat="1" applyFont="1" applyFill="1" applyBorder="1" applyAlignment="1" applyProtection="1">
      <alignment horizontal="center"/>
      <protection hidden="1"/>
    </xf>
    <xf numFmtId="14" fontId="1" fillId="0" borderId="68" xfId="0" applyNumberFormat="1" applyFont="1" applyFill="1" applyBorder="1" applyAlignment="1" applyProtection="1">
      <alignment horizontal="center" vertical="center"/>
      <protection locked="0"/>
    </xf>
    <xf numFmtId="1" fontId="1" fillId="0" borderId="68" xfId="0" applyNumberFormat="1" applyFont="1" applyFill="1" applyBorder="1" applyAlignment="1" applyProtection="1">
      <alignment horizontal="center" vertical="center"/>
      <protection locked="0"/>
    </xf>
    <xf numFmtId="0" fontId="1" fillId="0" borderId="68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4" fillId="0" borderId="27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14" fontId="1" fillId="0" borderId="0" xfId="0" applyNumberFormat="1" applyFont="1" applyFill="1" applyAlignment="1" applyProtection="1">
      <alignment horizontal="center" vertical="center"/>
      <protection locked="0"/>
    </xf>
    <xf numFmtId="4" fontId="1" fillId="5" borderId="64" xfId="0" applyNumberFormat="1" applyFont="1" applyFill="1" applyBorder="1" applyAlignment="1" applyProtection="1">
      <alignment horizontal="center" vertical="center"/>
      <protection hidden="1"/>
    </xf>
    <xf numFmtId="0" fontId="0" fillId="0" borderId="68" xfId="0" applyFill="1" applyBorder="1" applyProtection="1">
      <protection hidden="1"/>
    </xf>
    <xf numFmtId="0" fontId="0" fillId="0" borderId="68" xfId="0" applyBorder="1" applyProtection="1">
      <protection hidden="1"/>
    </xf>
    <xf numFmtId="4" fontId="24" fillId="0" borderId="6" xfId="0" applyNumberFormat="1" applyFont="1" applyBorder="1" applyAlignment="1" applyProtection="1">
      <alignment horizontal="center" vertical="center"/>
      <protection locked="0"/>
    </xf>
    <xf numFmtId="4" fontId="24" fillId="0" borderId="7" xfId="0" applyNumberFormat="1" applyFont="1" applyBorder="1" applyAlignment="1" applyProtection="1">
      <alignment horizontal="center" vertical="center"/>
      <protection locked="0"/>
    </xf>
    <xf numFmtId="4" fontId="1" fillId="5" borderId="37" xfId="0" applyNumberFormat="1" applyFont="1" applyFill="1" applyBorder="1" applyAlignment="1" applyProtection="1">
      <alignment horizontal="center" vertical="center"/>
      <protection hidden="1"/>
    </xf>
    <xf numFmtId="4" fontId="1" fillId="5" borderId="70" xfId="0" applyNumberFormat="1" applyFont="1" applyFill="1" applyBorder="1" applyAlignment="1" applyProtection="1">
      <alignment horizontal="center" vertical="center"/>
      <protection hidden="1"/>
    </xf>
    <xf numFmtId="4" fontId="1" fillId="5" borderId="62" xfId="0" applyNumberFormat="1" applyFont="1" applyFill="1" applyBorder="1" applyAlignment="1" applyProtection="1">
      <alignment horizontal="center" vertical="center"/>
      <protection hidden="1"/>
    </xf>
    <xf numFmtId="0" fontId="24" fillId="6" borderId="0" xfId="0" applyFont="1" applyFill="1" applyBorder="1" applyAlignment="1" applyProtection="1">
      <alignment horizontal="left" vertical="center"/>
      <protection hidden="1"/>
    </xf>
    <xf numFmtId="0" fontId="23" fillId="6" borderId="0" xfId="0" applyFont="1" applyFill="1" applyBorder="1" applyAlignment="1" applyProtection="1">
      <alignment horizontal="right"/>
      <protection hidden="1"/>
    </xf>
    <xf numFmtId="0" fontId="25" fillId="6" borderId="0" xfId="0" applyFont="1" applyFill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23" fillId="0" borderId="6" xfId="0" applyFont="1" applyBorder="1" applyAlignment="1" applyProtection="1">
      <alignment horizontal="center" vertical="center"/>
      <protection hidden="1"/>
    </xf>
    <xf numFmtId="0" fontId="0" fillId="6" borderId="0" xfId="0" applyFill="1" applyBorder="1" applyProtection="1">
      <protection hidden="1"/>
    </xf>
    <xf numFmtId="0" fontId="24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7" fillId="6" borderId="0" xfId="0" applyFont="1" applyFill="1" applyBorder="1" applyAlignment="1" applyProtection="1">
      <alignment horizontal="justify" wrapText="1"/>
      <protection hidden="1"/>
    </xf>
    <xf numFmtId="0" fontId="23" fillId="0" borderId="0" xfId="0" applyFont="1" applyBorder="1" applyAlignment="1" applyProtection="1">
      <alignment horizontal="center" vertical="center"/>
      <protection hidden="1"/>
    </xf>
    <xf numFmtId="4" fontId="24" fillId="0" borderId="0" xfId="0" applyNumberFormat="1" applyFont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justify" wrapText="1"/>
      <protection hidden="1"/>
    </xf>
    <xf numFmtId="0" fontId="24" fillId="0" borderId="0" xfId="0" applyNumberFormat="1" applyFont="1" applyAlignment="1" applyProtection="1">
      <alignment horizontal="center" vertical="center"/>
      <protection locked="0"/>
    </xf>
    <xf numFmtId="14" fontId="24" fillId="0" borderId="0" xfId="0" applyNumberFormat="1" applyFont="1" applyAlignment="1" applyProtection="1">
      <alignment horizontal="center" vertical="center"/>
      <protection locked="0"/>
    </xf>
    <xf numFmtId="0" fontId="24" fillId="6" borderId="0" xfId="0" applyFont="1" applyFill="1" applyBorder="1" applyAlignment="1" applyProtection="1">
      <alignment horizontal="left"/>
      <protection hidden="1"/>
    </xf>
    <xf numFmtId="0" fontId="1" fillId="6" borderId="0" xfId="0" applyFont="1" applyFill="1" applyBorder="1" applyAlignment="1" applyProtection="1">
      <alignment horizontal="left" vertical="center"/>
      <protection hidden="1"/>
    </xf>
    <xf numFmtId="0" fontId="1" fillId="6" borderId="0" xfId="0" applyFont="1" applyFill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4" fillId="2" borderId="0" xfId="0" applyFont="1" applyFill="1" applyBorder="1" applyAlignment="1" applyProtection="1">
      <alignment horizontal="left"/>
      <protection hidden="1"/>
    </xf>
    <xf numFmtId="0" fontId="23" fillId="0" borderId="29" xfId="0" applyFont="1" applyBorder="1" applyAlignment="1" applyProtection="1">
      <alignment horizontal="center" vertical="center" wrapText="1"/>
      <protection hidden="1"/>
    </xf>
    <xf numFmtId="0" fontId="23" fillId="6" borderId="0" xfId="0" applyFont="1" applyFill="1" applyBorder="1" applyAlignment="1" applyProtection="1">
      <alignment horizontal="right"/>
      <protection hidden="1"/>
    </xf>
    <xf numFmtId="0" fontId="30" fillId="6" borderId="0" xfId="0" applyFont="1" applyFill="1" applyBorder="1" applyAlignment="1" applyProtection="1">
      <alignment horizontal="left" vertical="center"/>
      <protection hidden="1"/>
    </xf>
    <xf numFmtId="0" fontId="23" fillId="0" borderId="0" xfId="0" applyFont="1" applyFill="1" applyBorder="1" applyAlignment="1" applyProtection="1">
      <alignment horizontal="center" vertical="center" wrapText="1"/>
      <protection hidden="1"/>
    </xf>
    <xf numFmtId="0" fontId="32" fillId="0" borderId="0" xfId="0" applyFont="1" applyFill="1" applyBorder="1" applyAlignment="1" applyProtection="1">
      <alignment horizontal="center" vertical="center" wrapText="1"/>
      <protection hidden="1"/>
    </xf>
    <xf numFmtId="1" fontId="0" fillId="0" borderId="0" xfId="0" applyNumberFormat="1" applyProtection="1">
      <protection hidden="1"/>
    </xf>
    <xf numFmtId="0" fontId="0" fillId="0" borderId="74" xfId="0" applyBorder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0" fillId="0" borderId="29" xfId="0" applyBorder="1" applyProtection="1">
      <protection hidden="1"/>
    </xf>
    <xf numFmtId="1" fontId="0" fillId="0" borderId="74" xfId="0" applyNumberFormat="1" applyBorder="1" applyProtection="1">
      <protection hidden="1"/>
    </xf>
    <xf numFmtId="0" fontId="39" fillId="0" borderId="0" xfId="0" applyFont="1" applyAlignment="1" applyProtection="1">
      <alignment vertical="center"/>
      <protection hidden="1"/>
    </xf>
    <xf numFmtId="0" fontId="39" fillId="0" borderId="0" xfId="0" applyFont="1" applyFill="1" applyAlignment="1" applyProtection="1">
      <alignment vertical="center"/>
      <protection hidden="1"/>
    </xf>
    <xf numFmtId="0" fontId="0" fillId="6" borderId="29" xfId="0" applyFill="1" applyBorder="1" applyProtection="1">
      <protection hidden="1"/>
    </xf>
    <xf numFmtId="0" fontId="0" fillId="0" borderId="8" xfId="0" applyBorder="1" applyProtection="1">
      <protection hidden="1"/>
    </xf>
    <xf numFmtId="0" fontId="0" fillId="6" borderId="8" xfId="0" applyFill="1" applyBorder="1" applyProtection="1">
      <protection hidden="1"/>
    </xf>
    <xf numFmtId="0" fontId="0" fillId="0" borderId="72" xfId="0" applyBorder="1" applyProtection="1">
      <protection hidden="1"/>
    </xf>
    <xf numFmtId="0" fontId="0" fillId="0" borderId="76" xfId="0" applyBorder="1" applyProtection="1">
      <protection hidden="1"/>
    </xf>
    <xf numFmtId="0" fontId="0" fillId="0" borderId="75" xfId="0" applyBorder="1" applyProtection="1">
      <protection hidden="1"/>
    </xf>
    <xf numFmtId="0" fontId="0" fillId="0" borderId="71" xfId="0" applyBorder="1" applyProtection="1">
      <protection hidden="1"/>
    </xf>
    <xf numFmtId="0" fontId="0" fillId="0" borderId="18" xfId="0" applyBorder="1" applyProtection="1">
      <protection hidden="1"/>
    </xf>
    <xf numFmtId="0" fontId="0" fillId="6" borderId="75" xfId="0" applyFill="1" applyBorder="1" applyProtection="1">
      <protection hidden="1"/>
    </xf>
    <xf numFmtId="0" fontId="0" fillId="6" borderId="71" xfId="0" applyFill="1" applyBorder="1" applyProtection="1">
      <protection hidden="1"/>
    </xf>
    <xf numFmtId="0" fontId="0" fillId="0" borderId="17" xfId="0" applyBorder="1" applyProtection="1">
      <protection hidden="1"/>
    </xf>
    <xf numFmtId="0" fontId="0" fillId="0" borderId="79" xfId="0" applyBorder="1" applyProtection="1">
      <protection hidden="1"/>
    </xf>
    <xf numFmtId="0" fontId="0" fillId="0" borderId="73" xfId="0" applyBorder="1" applyProtection="1">
      <protection hidden="1"/>
    </xf>
    <xf numFmtId="0" fontId="39" fillId="0" borderId="29" xfId="0" applyFont="1" applyBorder="1" applyProtection="1">
      <protection hidden="1"/>
    </xf>
    <xf numFmtId="0" fontId="21" fillId="6" borderId="39" xfId="0" applyFont="1" applyFill="1" applyBorder="1" applyAlignment="1" applyProtection="1">
      <alignment horizontal="left"/>
      <protection hidden="1"/>
    </xf>
    <xf numFmtId="0" fontId="18" fillId="6" borderId="37" xfId="0" applyFont="1" applyFill="1" applyBorder="1" applyAlignment="1" applyProtection="1">
      <alignment horizontal="left" wrapText="1"/>
      <protection hidden="1"/>
    </xf>
    <xf numFmtId="0" fontId="0" fillId="6" borderId="37" xfId="0" applyFill="1" applyBorder="1" applyAlignment="1" applyProtection="1">
      <alignment horizontal="left"/>
      <protection hidden="1"/>
    </xf>
    <xf numFmtId="1" fontId="23" fillId="4" borderId="63" xfId="0" applyNumberFormat="1" applyFont="1" applyFill="1" applyBorder="1" applyAlignment="1" applyProtection="1">
      <alignment horizontal="center" vertical="center"/>
      <protection hidden="1"/>
    </xf>
    <xf numFmtId="0" fontId="24" fillId="6" borderId="29" xfId="0" applyFont="1" applyFill="1" applyBorder="1" applyAlignment="1" applyProtection="1">
      <alignment horizontal="center" vertical="center"/>
      <protection hidden="1"/>
    </xf>
    <xf numFmtId="0" fontId="24" fillId="6" borderId="0" xfId="0" applyFont="1" applyFill="1" applyBorder="1" applyAlignment="1" applyProtection="1">
      <alignment horizontal="center" vertical="center"/>
      <protection hidden="1"/>
    </xf>
    <xf numFmtId="0" fontId="23" fillId="6" borderId="0" xfId="0" applyFont="1" applyFill="1" applyBorder="1" applyAlignment="1" applyProtection="1">
      <alignment horizontal="center" vertical="center"/>
      <protection hidden="1"/>
    </xf>
    <xf numFmtId="0" fontId="24" fillId="6" borderId="0" xfId="0" applyFont="1" applyFill="1" applyAlignment="1" applyProtection="1">
      <alignment horizontal="left" vertical="center"/>
      <protection locked="0"/>
    </xf>
    <xf numFmtId="0" fontId="24" fillId="6" borderId="0" xfId="0" applyFont="1" applyFill="1" applyAlignment="1" applyProtection="1">
      <alignment horizontal="center" vertical="center"/>
      <protection locked="0"/>
    </xf>
    <xf numFmtId="0" fontId="24" fillId="6" borderId="0" xfId="0" applyNumberFormat="1" applyFont="1" applyFill="1" applyAlignment="1" applyProtection="1">
      <alignment horizontal="center" vertical="center"/>
      <protection locked="0"/>
    </xf>
    <xf numFmtId="4" fontId="24" fillId="6" borderId="0" xfId="0" applyNumberFormat="1" applyFont="1" applyFill="1" applyAlignment="1" applyProtection="1">
      <alignment horizontal="center" vertical="center"/>
      <protection locked="0"/>
    </xf>
    <xf numFmtId="4" fontId="1" fillId="6" borderId="0" xfId="0" applyNumberFormat="1" applyFont="1" applyFill="1" applyBorder="1" applyAlignment="1" applyProtection="1">
      <alignment horizontal="center" vertical="center"/>
      <protection hidden="1"/>
    </xf>
    <xf numFmtId="0" fontId="24" fillId="6" borderId="6" xfId="0" applyFont="1" applyFill="1" applyBorder="1" applyAlignment="1" applyProtection="1">
      <alignment horizontal="center" vertical="center"/>
      <protection hidden="1"/>
    </xf>
    <xf numFmtId="0" fontId="23" fillId="6" borderId="6" xfId="0" applyFont="1" applyFill="1" applyBorder="1" applyAlignment="1" applyProtection="1">
      <alignment horizontal="center" vertical="center"/>
      <protection hidden="1"/>
    </xf>
    <xf numFmtId="0" fontId="24" fillId="6" borderId="6" xfId="0" applyFont="1" applyFill="1" applyBorder="1" applyAlignment="1" applyProtection="1">
      <alignment horizontal="left" vertical="center"/>
      <protection locked="0"/>
    </xf>
    <xf numFmtId="0" fontId="24" fillId="6" borderId="6" xfId="0" applyFont="1" applyFill="1" applyBorder="1" applyAlignment="1" applyProtection="1">
      <alignment horizontal="center" vertical="center"/>
      <protection locked="0"/>
    </xf>
    <xf numFmtId="0" fontId="24" fillId="6" borderId="6" xfId="0" applyNumberFormat="1" applyFont="1" applyFill="1" applyBorder="1" applyAlignment="1" applyProtection="1">
      <alignment horizontal="center" vertical="center"/>
      <protection locked="0"/>
    </xf>
    <xf numFmtId="4" fontId="24" fillId="6" borderId="6" xfId="0" applyNumberFormat="1" applyFont="1" applyFill="1" applyBorder="1" applyAlignment="1" applyProtection="1">
      <alignment horizontal="center" vertical="center"/>
      <protection locked="0"/>
    </xf>
    <xf numFmtId="4" fontId="1" fillId="6" borderId="6" xfId="0" applyNumberFormat="1" applyFont="1" applyFill="1" applyBorder="1" applyAlignment="1" applyProtection="1">
      <alignment horizontal="center" vertical="center"/>
      <protection hidden="1"/>
    </xf>
    <xf numFmtId="0" fontId="0" fillId="6" borderId="6" xfId="0" applyFill="1" applyBorder="1" applyProtection="1">
      <protection hidden="1"/>
    </xf>
    <xf numFmtId="0" fontId="30" fillId="6" borderId="0" xfId="0" applyFont="1" applyFill="1" applyAlignment="1">
      <alignment horizontal="left" vertical="center"/>
    </xf>
    <xf numFmtId="0" fontId="30" fillId="6" borderId="0" xfId="0" applyFont="1" applyFill="1" applyAlignment="1">
      <alignment vertical="center"/>
    </xf>
    <xf numFmtId="0" fontId="1" fillId="6" borderId="0" xfId="0" applyFont="1" applyFill="1" applyBorder="1" applyAlignment="1" applyProtection="1">
      <alignment horizontal="center" vertical="center" wrapText="1"/>
      <protection hidden="1"/>
    </xf>
    <xf numFmtId="0" fontId="1" fillId="6" borderId="0" xfId="0" applyFont="1" applyFill="1" applyBorder="1" applyAlignment="1" applyProtection="1">
      <alignment horizontal="center" vertical="center"/>
      <protection locked="0"/>
    </xf>
    <xf numFmtId="0" fontId="1" fillId="6" borderId="0" xfId="0" applyFont="1" applyFill="1" applyBorder="1" applyAlignment="1" applyProtection="1">
      <alignment horizontal="left" vertical="center"/>
      <protection locked="0"/>
    </xf>
    <xf numFmtId="14" fontId="1" fillId="6" borderId="0" xfId="0" applyNumberFormat="1" applyFont="1" applyFill="1" applyBorder="1" applyAlignment="1" applyProtection="1">
      <alignment horizontal="center" vertical="center"/>
      <protection locked="0"/>
    </xf>
    <xf numFmtId="1" fontId="1" fillId="6" borderId="0" xfId="0" applyNumberFormat="1" applyFont="1" applyFill="1" applyBorder="1" applyAlignment="1" applyProtection="1">
      <alignment horizontal="center" vertical="center"/>
      <protection locked="0"/>
    </xf>
    <xf numFmtId="2" fontId="1" fillId="6" borderId="0" xfId="0" applyNumberFormat="1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Border="1" applyAlignment="1" applyProtection="1">
      <alignment horizontal="center" vertical="center"/>
      <protection hidden="1"/>
    </xf>
    <xf numFmtId="4" fontId="1" fillId="6" borderId="0" xfId="0" applyNumberFormat="1" applyFont="1" applyFill="1" applyBorder="1" applyAlignment="1" applyProtection="1">
      <alignment horizontal="center"/>
      <protection hidden="1"/>
    </xf>
    <xf numFmtId="2" fontId="1" fillId="6" borderId="0" xfId="0" applyNumberFormat="1" applyFont="1" applyFill="1" applyBorder="1" applyAlignment="1" applyProtection="1">
      <alignment horizontal="center"/>
      <protection hidden="1"/>
    </xf>
    <xf numFmtId="0" fontId="1" fillId="6" borderId="6" xfId="0" applyFont="1" applyFill="1" applyBorder="1" applyAlignment="1" applyProtection="1">
      <alignment horizontal="center" vertical="center" wrapText="1"/>
      <protection hidden="1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left" vertical="center"/>
      <protection locked="0"/>
    </xf>
    <xf numFmtId="14" fontId="1" fillId="6" borderId="6" xfId="0" applyNumberFormat="1" applyFont="1" applyFill="1" applyBorder="1" applyAlignment="1" applyProtection="1">
      <alignment horizontal="center" vertical="center"/>
      <protection locked="0"/>
    </xf>
    <xf numFmtId="1" fontId="1" fillId="6" borderId="6" xfId="0" applyNumberFormat="1" applyFont="1" applyFill="1" applyBorder="1" applyAlignment="1" applyProtection="1">
      <alignment horizontal="center" vertical="center"/>
      <protection locked="0"/>
    </xf>
    <xf numFmtId="2" fontId="1" fillId="6" borderId="6" xfId="0" applyNumberFormat="1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horizontal="center" vertical="center"/>
      <protection hidden="1"/>
    </xf>
    <xf numFmtId="0" fontId="18" fillId="6" borderId="37" xfId="0" applyFont="1" applyFill="1" applyBorder="1" applyAlignment="1" applyProtection="1">
      <alignment horizontal="left" wrapText="1"/>
      <protection hidden="1"/>
    </xf>
    <xf numFmtId="0" fontId="0" fillId="6" borderId="37" xfId="0" applyFill="1" applyBorder="1" applyAlignment="1" applyProtection="1">
      <alignment horizontal="left"/>
      <protection hidden="1"/>
    </xf>
    <xf numFmtId="0" fontId="21" fillId="6" borderId="39" xfId="0" applyFont="1" applyFill="1" applyBorder="1" applyAlignment="1" applyProtection="1">
      <alignment horizontal="left"/>
      <protection hidden="1"/>
    </xf>
    <xf numFmtId="0" fontId="30" fillId="6" borderId="0" xfId="0" applyFont="1" applyFill="1" applyBorder="1" applyAlignment="1" applyProtection="1">
      <alignment horizontal="left" vertical="center"/>
      <protection hidden="1"/>
    </xf>
    <xf numFmtId="0" fontId="30" fillId="6" borderId="0" xfId="0" applyFont="1" applyFill="1" applyBorder="1" applyAlignment="1" applyProtection="1">
      <alignment horizontal="left" vertical="center"/>
      <protection hidden="1"/>
    </xf>
    <xf numFmtId="4" fontId="0" fillId="0" borderId="0" xfId="0" applyNumberFormat="1" applyProtection="1">
      <protection hidden="1"/>
    </xf>
    <xf numFmtId="0" fontId="24" fillId="6" borderId="29" xfId="0" applyFont="1" applyFill="1" applyBorder="1" applyAlignment="1" applyProtection="1">
      <alignment horizontal="center" vertical="center"/>
      <protection locked="0"/>
    </xf>
    <xf numFmtId="2" fontId="1" fillId="5" borderId="14" xfId="0" applyNumberFormat="1" applyFont="1" applyFill="1" applyBorder="1" applyAlignment="1" applyProtection="1">
      <alignment horizontal="center" vertical="center"/>
      <protection hidden="1"/>
    </xf>
    <xf numFmtId="2" fontId="1" fillId="5" borderId="13" xfId="0" applyNumberFormat="1" applyFont="1" applyFill="1" applyBorder="1" applyAlignment="1" applyProtection="1">
      <alignment horizontal="center" vertical="center"/>
      <protection hidden="1"/>
    </xf>
    <xf numFmtId="2" fontId="1" fillId="6" borderId="0" xfId="0" applyNumberFormat="1" applyFont="1" applyFill="1" applyBorder="1" applyAlignment="1" applyProtection="1">
      <alignment horizontal="center" vertical="center"/>
      <protection hidden="1"/>
    </xf>
    <xf numFmtId="2" fontId="1" fillId="6" borderId="6" xfId="0" applyNumberFormat="1" applyFont="1" applyFill="1" applyBorder="1" applyAlignment="1" applyProtection="1">
      <alignment horizontal="center" vertical="center"/>
      <protection hidden="1"/>
    </xf>
    <xf numFmtId="14" fontId="24" fillId="0" borderId="6" xfId="0" applyNumberFormat="1" applyFont="1" applyBorder="1" applyAlignment="1" applyProtection="1">
      <alignment horizontal="center" vertical="center"/>
      <protection locked="0"/>
    </xf>
    <xf numFmtId="14" fontId="24" fillId="6" borderId="6" xfId="0" applyNumberFormat="1" applyFont="1" applyFill="1" applyBorder="1" applyAlignment="1" applyProtection="1">
      <alignment horizontal="center" vertical="center"/>
      <protection locked="0"/>
    </xf>
    <xf numFmtId="14" fontId="0" fillId="6" borderId="0" xfId="0" applyNumberFormat="1" applyFill="1" applyProtection="1">
      <protection hidden="1"/>
    </xf>
    <xf numFmtId="14" fontId="24" fillId="6" borderId="0" xfId="0" applyNumberFormat="1" applyFont="1" applyFill="1" applyAlignment="1" applyProtection="1">
      <alignment horizontal="center" vertical="center"/>
      <protection locked="0"/>
    </xf>
    <xf numFmtId="14" fontId="25" fillId="6" borderId="0" xfId="0" applyNumberFormat="1" applyFont="1" applyFill="1" applyProtection="1">
      <protection hidden="1"/>
    </xf>
    <xf numFmtId="14" fontId="0" fillId="6" borderId="6" xfId="0" applyNumberFormat="1" applyFill="1" applyBorder="1" applyProtection="1">
      <protection hidden="1"/>
    </xf>
    <xf numFmtId="14" fontId="7" fillId="6" borderId="2" xfId="0" applyNumberFormat="1" applyFont="1" applyFill="1" applyBorder="1" applyAlignment="1" applyProtection="1">
      <alignment horizontal="justify" wrapText="1"/>
      <protection hidden="1"/>
    </xf>
    <xf numFmtId="14" fontId="7" fillId="6" borderId="0" xfId="0" applyNumberFormat="1" applyFont="1" applyFill="1" applyBorder="1" applyAlignment="1" applyProtection="1">
      <alignment horizontal="justify" wrapText="1"/>
      <protection hidden="1"/>
    </xf>
    <xf numFmtId="14" fontId="0" fillId="0" borderId="0" xfId="0" applyNumberFormat="1" applyProtection="1">
      <protection hidden="1"/>
    </xf>
    <xf numFmtId="0" fontId="5" fillId="4" borderId="65" xfId="0" applyFont="1" applyFill="1" applyBorder="1" applyAlignment="1" applyProtection="1">
      <alignment horizontal="center" vertical="center" wrapText="1"/>
      <protection hidden="1"/>
    </xf>
    <xf numFmtId="0" fontId="36" fillId="4" borderId="19" xfId="0" applyFont="1" applyFill="1" applyBorder="1" applyAlignment="1">
      <alignment horizontal="center" vertical="center"/>
    </xf>
    <xf numFmtId="0" fontId="33" fillId="6" borderId="0" xfId="0" applyFont="1" applyFill="1" applyBorder="1" applyAlignment="1" applyProtection="1">
      <alignment horizontal="left" vertical="center"/>
      <protection hidden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left"/>
    </xf>
    <xf numFmtId="0" fontId="30" fillId="6" borderId="0" xfId="0" applyFont="1" applyFill="1" applyBorder="1" applyAlignment="1" applyProtection="1">
      <alignment horizontal="left" vertical="center"/>
      <protection hidden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37" fillId="6" borderId="0" xfId="0" applyFont="1" applyFill="1" applyBorder="1" applyAlignment="1" applyProtection="1">
      <alignment horizontal="right"/>
      <protection hidden="1"/>
    </xf>
    <xf numFmtId="0" fontId="37" fillId="0" borderId="0" xfId="0" applyFont="1" applyBorder="1" applyAlignment="1">
      <alignment horizontal="right"/>
    </xf>
    <xf numFmtId="0" fontId="6" fillId="6" borderId="0" xfId="0" applyFont="1" applyFill="1" applyBorder="1" applyAlignment="1" applyProtection="1">
      <alignment horizontal="left" vertical="top"/>
      <protection hidden="1"/>
    </xf>
    <xf numFmtId="0" fontId="6" fillId="0" borderId="0" xfId="0" applyFont="1" applyAlignment="1">
      <alignment horizontal="left" vertical="top"/>
    </xf>
    <xf numFmtId="0" fontId="1" fillId="6" borderId="8" xfId="0" applyFont="1" applyFill="1" applyBorder="1" applyAlignment="1" applyProtection="1">
      <alignment horizontal="left" vertical="center"/>
      <protection locked="0" hidden="1"/>
    </xf>
    <xf numFmtId="0" fontId="0" fillId="0" borderId="22" xfId="0" applyFont="1" applyBorder="1" applyAlignment="1" applyProtection="1">
      <alignment horizontal="left" vertical="center"/>
      <protection locked="0" hidden="1"/>
    </xf>
    <xf numFmtId="0" fontId="0" fillId="0" borderId="22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left" wrapText="1"/>
      <protection hidden="1"/>
    </xf>
    <xf numFmtId="0" fontId="0" fillId="0" borderId="6" xfId="0" applyBorder="1" applyAlignment="1"/>
    <xf numFmtId="0" fontId="0" fillId="0" borderId="21" xfId="0" applyBorder="1" applyAlignment="1" applyProtection="1">
      <alignment horizontal="center" vertical="center"/>
      <protection hidden="1"/>
    </xf>
    <xf numFmtId="0" fontId="0" fillId="0" borderId="77" xfId="0" applyBorder="1" applyAlignment="1" applyProtection="1">
      <alignment horizontal="center" vertical="center"/>
      <protection hidden="1"/>
    </xf>
    <xf numFmtId="0" fontId="0" fillId="0" borderId="78" xfId="0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left" wrapText="1"/>
      <protection hidden="1"/>
    </xf>
    <xf numFmtId="0" fontId="23" fillId="4" borderId="65" xfId="0" applyFont="1" applyFill="1" applyBorder="1" applyAlignment="1" applyProtection="1">
      <alignment horizontal="center" vertical="center" wrapText="1"/>
      <protection hidden="1"/>
    </xf>
    <xf numFmtId="0" fontId="23" fillId="4" borderId="17" xfId="0" applyFont="1" applyFill="1" applyBorder="1" applyAlignment="1" applyProtection="1">
      <alignment horizontal="center" vertical="center" wrapText="1"/>
      <protection hidden="1"/>
    </xf>
    <xf numFmtId="0" fontId="23" fillId="4" borderId="66" xfId="0" applyFont="1" applyFill="1" applyBorder="1" applyAlignment="1" applyProtection="1">
      <alignment horizontal="center" vertical="center" wrapText="1"/>
      <protection hidden="1"/>
    </xf>
    <xf numFmtId="4" fontId="32" fillId="4" borderId="65" xfId="0" applyNumberFormat="1" applyFont="1" applyFill="1" applyBorder="1" applyAlignment="1" applyProtection="1">
      <alignment horizontal="center" vertical="center" wrapText="1"/>
      <protection hidden="1"/>
    </xf>
    <xf numFmtId="0" fontId="32" fillId="4" borderId="17" xfId="0" applyFont="1" applyFill="1" applyBorder="1" applyAlignment="1" applyProtection="1">
      <alignment horizontal="center" vertical="center" wrapText="1"/>
      <protection hidden="1"/>
    </xf>
    <xf numFmtId="0" fontId="32" fillId="4" borderId="66" xfId="0" applyFont="1" applyFill="1" applyBorder="1" applyAlignment="1" applyProtection="1">
      <alignment horizontal="center" vertical="center" wrapText="1"/>
      <protection hidden="1"/>
    </xf>
    <xf numFmtId="0" fontId="2" fillId="6" borderId="2" xfId="0" applyFont="1" applyFill="1" applyBorder="1" applyAlignment="1" applyProtection="1">
      <alignment horizontal="left" vertical="center" wrapText="1"/>
      <protection hidden="1"/>
    </xf>
    <xf numFmtId="0" fontId="2" fillId="6" borderId="6" xfId="0" applyFont="1" applyFill="1" applyBorder="1" applyAlignment="1" applyProtection="1">
      <alignment horizontal="left" wrapText="1"/>
      <protection hidden="1"/>
    </xf>
    <xf numFmtId="0" fontId="1" fillId="0" borderId="8" xfId="0" applyFont="1" applyFill="1" applyBorder="1" applyAlignment="1" applyProtection="1">
      <alignment horizontal="left" vertical="center"/>
      <protection hidden="1"/>
    </xf>
    <xf numFmtId="0" fontId="1" fillId="0" borderId="22" xfId="0" applyFont="1" applyFill="1" applyBorder="1" applyAlignment="1" applyProtection="1">
      <alignment horizontal="left" vertical="center"/>
      <protection hidden="1"/>
    </xf>
    <xf numFmtId="0" fontId="0" fillId="0" borderId="22" xfId="0" applyFont="1" applyFill="1" applyBorder="1" applyAlignment="1" applyProtection="1">
      <alignment horizontal="left" vertical="center"/>
      <protection hidden="1"/>
    </xf>
    <xf numFmtId="0" fontId="0" fillId="0" borderId="38" xfId="0" applyFont="1" applyFill="1" applyBorder="1" applyAlignment="1" applyProtection="1">
      <alignment horizontal="left" vertical="center"/>
      <protection hidden="1"/>
    </xf>
    <xf numFmtId="0" fontId="24" fillId="6" borderId="8" xfId="0" applyFont="1" applyFill="1" applyBorder="1" applyAlignment="1" applyProtection="1">
      <alignment horizontal="center" vertical="center"/>
      <protection hidden="1"/>
    </xf>
    <xf numFmtId="0" fontId="24" fillId="0" borderId="38" xfId="0" applyFont="1" applyBorder="1" applyAlignment="1" applyProtection="1">
      <alignment horizontal="center" vertical="center"/>
      <protection hidden="1"/>
    </xf>
    <xf numFmtId="0" fontId="2" fillId="6" borderId="0" xfId="0" applyFont="1" applyFill="1" applyBorder="1" applyAlignment="1" applyProtection="1">
      <alignment horizontal="right"/>
      <protection hidden="1"/>
    </xf>
    <xf numFmtId="0" fontId="4" fillId="6" borderId="45" xfId="0" applyFont="1" applyFill="1" applyBorder="1" applyAlignment="1" applyProtection="1">
      <alignment horizontal="left" vertical="center"/>
      <protection hidden="1"/>
    </xf>
    <xf numFmtId="0" fontId="4" fillId="6" borderId="46" xfId="0" applyFont="1" applyFill="1" applyBorder="1" applyAlignment="1" applyProtection="1">
      <alignment horizontal="left" vertical="center"/>
      <protection hidden="1"/>
    </xf>
    <xf numFmtId="0" fontId="4" fillId="6" borderId="58" xfId="0" applyFont="1" applyFill="1" applyBorder="1" applyAlignment="1" applyProtection="1">
      <alignment horizontal="left" vertical="center"/>
      <protection hidden="1"/>
    </xf>
    <xf numFmtId="0" fontId="4" fillId="6" borderId="39" xfId="0" applyFont="1" applyFill="1" applyBorder="1" applyAlignment="1" applyProtection="1">
      <alignment horizontal="left"/>
      <protection hidden="1"/>
    </xf>
    <xf numFmtId="0" fontId="18" fillId="6" borderId="37" xfId="0" applyFont="1" applyFill="1" applyBorder="1" applyAlignment="1" applyProtection="1">
      <alignment horizontal="left" wrapText="1"/>
      <protection hidden="1"/>
    </xf>
    <xf numFmtId="0" fontId="0" fillId="6" borderId="37" xfId="0" applyFill="1" applyBorder="1" applyAlignment="1" applyProtection="1">
      <alignment horizontal="left"/>
      <protection hidden="1"/>
    </xf>
    <xf numFmtId="0" fontId="21" fillId="3" borderId="56" xfId="0" applyFont="1" applyFill="1" applyBorder="1" applyAlignment="1" applyProtection="1">
      <alignment horizontal="left" vertical="center"/>
      <protection hidden="1"/>
    </xf>
    <xf numFmtId="0" fontId="21" fillId="3" borderId="49" xfId="0" applyFont="1" applyFill="1" applyBorder="1" applyAlignment="1" applyProtection="1">
      <alignment horizontal="left" vertical="center"/>
      <protection hidden="1"/>
    </xf>
    <xf numFmtId="0" fontId="21" fillId="3" borderId="57" xfId="0" applyFont="1" applyFill="1" applyBorder="1" applyAlignment="1" applyProtection="1">
      <alignment horizontal="left" vertical="center"/>
      <protection hidden="1"/>
    </xf>
    <xf numFmtId="0" fontId="4" fillId="6" borderId="56" xfId="0" applyFont="1" applyFill="1" applyBorder="1" applyAlignment="1" applyProtection="1">
      <alignment horizontal="left" vertical="center"/>
      <protection hidden="1"/>
    </xf>
    <xf numFmtId="0" fontId="4" fillId="6" borderId="49" xfId="0" applyFont="1" applyFill="1" applyBorder="1" applyAlignment="1" applyProtection="1">
      <alignment horizontal="left" vertical="center"/>
      <protection hidden="1"/>
    </xf>
    <xf numFmtId="0" fontId="4" fillId="6" borderId="57" xfId="0" applyFont="1" applyFill="1" applyBorder="1" applyAlignment="1" applyProtection="1">
      <alignment horizontal="left" vertical="center"/>
      <protection hidden="1"/>
    </xf>
    <xf numFmtId="0" fontId="4" fillId="6" borderId="8" xfId="0" applyFont="1" applyFill="1" applyBorder="1" applyAlignment="1" applyProtection="1">
      <alignment horizontal="left" vertical="center" wrapText="1"/>
      <protection hidden="1"/>
    </xf>
    <xf numFmtId="0" fontId="0" fillId="0" borderId="22" xfId="0" applyBorder="1" applyAlignment="1" applyProtection="1">
      <alignment horizontal="left" vertical="center" wrapText="1"/>
      <protection hidden="1"/>
    </xf>
    <xf numFmtId="0" fontId="1" fillId="6" borderId="22" xfId="0" applyFont="1" applyFill="1" applyBorder="1" applyAlignment="1" applyProtection="1">
      <alignment horizontal="center" vertical="center"/>
      <protection hidden="1"/>
    </xf>
    <xf numFmtId="0" fontId="1" fillId="6" borderId="38" xfId="0" applyFont="1" applyFill="1" applyBorder="1" applyAlignment="1" applyProtection="1">
      <alignment horizontal="center" vertical="center"/>
      <protection hidden="1"/>
    </xf>
    <xf numFmtId="0" fontId="18" fillId="6" borderId="24" xfId="0" applyFont="1" applyFill="1" applyBorder="1" applyAlignment="1" applyProtection="1">
      <alignment horizontal="left" wrapText="1"/>
      <protection hidden="1"/>
    </xf>
    <xf numFmtId="0" fontId="0" fillId="0" borderId="24" xfId="0" applyBorder="1" applyAlignment="1" applyProtection="1">
      <alignment horizontal="left"/>
      <protection hidden="1"/>
    </xf>
    <xf numFmtId="0" fontId="1" fillId="6" borderId="22" xfId="0" applyFont="1" applyFill="1" applyBorder="1" applyAlignment="1" applyProtection="1">
      <alignment horizontal="left" vertical="center"/>
      <protection hidden="1"/>
    </xf>
    <xf numFmtId="0" fontId="0" fillId="0" borderId="22" xfId="0" applyFont="1" applyBorder="1" applyAlignment="1" applyProtection="1">
      <alignment horizontal="left" vertical="center"/>
      <protection hidden="1"/>
    </xf>
    <xf numFmtId="0" fontId="0" fillId="0" borderId="22" xfId="0" applyFont="1" applyBorder="1" applyAlignment="1" applyProtection="1">
      <alignment vertical="center"/>
      <protection hidden="1"/>
    </xf>
    <xf numFmtId="3" fontId="4" fillId="6" borderId="59" xfId="0" applyNumberFormat="1" applyFont="1" applyFill="1" applyBorder="1" applyAlignment="1" applyProtection="1">
      <alignment horizontal="center" vertical="center" wrapText="1"/>
      <protection hidden="1"/>
    </xf>
    <xf numFmtId="3" fontId="0" fillId="0" borderId="60" xfId="0" applyNumberFormat="1" applyBorder="1" applyAlignment="1" applyProtection="1">
      <alignment vertical="center"/>
      <protection hidden="1"/>
    </xf>
    <xf numFmtId="0" fontId="21" fillId="3" borderId="41" xfId="0" applyFont="1" applyFill="1" applyBorder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center" vertical="center" wrapText="1"/>
      <protection hidden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1" fillId="3" borderId="45" xfId="0" applyFont="1" applyFill="1" applyBorder="1" applyAlignment="1" applyProtection="1">
      <alignment horizontal="left" vertical="center"/>
      <protection hidden="1"/>
    </xf>
    <xf numFmtId="0" fontId="21" fillId="3" borderId="46" xfId="0" applyFont="1" applyFill="1" applyBorder="1" applyAlignment="1" applyProtection="1">
      <alignment horizontal="left" vertical="center"/>
      <protection hidden="1"/>
    </xf>
    <xf numFmtId="0" fontId="21" fillId="3" borderId="58" xfId="0" applyFont="1" applyFill="1" applyBorder="1" applyAlignment="1" applyProtection="1">
      <alignment horizontal="left" vertical="center"/>
      <protection hidden="1"/>
    </xf>
    <xf numFmtId="0" fontId="21" fillId="6" borderId="39" xfId="0" applyFont="1" applyFill="1" applyBorder="1" applyAlignment="1" applyProtection="1">
      <alignment horizontal="left"/>
      <protection hidden="1"/>
    </xf>
    <xf numFmtId="0" fontId="0" fillId="0" borderId="43" xfId="0" applyBorder="1" applyAlignment="1" applyProtection="1">
      <alignment horizontal="center" vertical="center" wrapText="1"/>
      <protection hidden="1"/>
    </xf>
    <xf numFmtId="164" fontId="4" fillId="6" borderId="47" xfId="0" applyNumberFormat="1" applyFont="1" applyFill="1" applyBorder="1" applyAlignment="1" applyProtection="1">
      <alignment horizontal="center" vertical="center" wrapText="1"/>
      <protection hidden="1"/>
    </xf>
    <xf numFmtId="164" fontId="0" fillId="0" borderId="48" xfId="0" applyNumberFormat="1" applyBorder="1" applyAlignment="1" applyProtection="1">
      <alignment vertical="center"/>
      <protection hidden="1"/>
    </xf>
    <xf numFmtId="3" fontId="21" fillId="3" borderId="59" xfId="0" applyNumberFormat="1" applyFont="1" applyFill="1" applyBorder="1" applyAlignment="1" applyProtection="1">
      <alignment horizontal="center" vertical="center" wrapText="1"/>
      <protection hidden="1"/>
    </xf>
    <xf numFmtId="165" fontId="21" fillId="3" borderId="47" xfId="0" applyNumberFormat="1" applyFont="1" applyFill="1" applyBorder="1" applyAlignment="1" applyProtection="1">
      <alignment horizontal="center" vertical="center" wrapText="1"/>
      <protection hidden="1"/>
    </xf>
    <xf numFmtId="165" fontId="21" fillId="3" borderId="48" xfId="0" applyNumberFormat="1" applyFont="1" applyFill="1" applyBorder="1" applyAlignment="1" applyProtection="1">
      <alignment horizontal="center" vertical="center" wrapText="1"/>
      <protection hidden="1"/>
    </xf>
    <xf numFmtId="0" fontId="1" fillId="6" borderId="8" xfId="0" applyFont="1" applyFill="1" applyBorder="1" applyAlignment="1" applyProtection="1">
      <alignment horizontal="left" vertical="center"/>
      <protection hidden="1"/>
    </xf>
    <xf numFmtId="0" fontId="0" fillId="0" borderId="22" xfId="0" applyBorder="1" applyAlignment="1">
      <alignment vertical="center"/>
    </xf>
    <xf numFmtId="0" fontId="0" fillId="0" borderId="38" xfId="0" applyBorder="1" applyAlignment="1">
      <alignment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134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>
        <right style="thin">
          <color indexed="64"/>
        </righ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indent="0" justifyLastLine="0" shrinkToFit="0" readingOrder="0"/>
      <protection locked="1" hidden="1"/>
    </dxf>
    <dxf>
      <border outline="0"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protection locked="1" hidden="1"/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1" hidden="1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ont>
        <b/>
        <i val="0"/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>
        <right style="thin">
          <color indexed="64"/>
        </righ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indent="0" justifyLastLine="0" shrinkToFit="0" readingOrder="0"/>
      <protection locked="1" hidden="1"/>
    </dxf>
    <dxf>
      <border outline="0"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protection locked="1" hidden="1"/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1" hidden="1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ont>
        <b/>
        <i val="0"/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>
        <right style="thin">
          <color indexed="64"/>
        </righ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indent="0" justifyLastLine="0" shrinkToFit="0" readingOrder="0"/>
      <protection locked="1" hidden="1"/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protection locked="1" hidden="1"/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1" hidden="1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protection locked="1" hidden="1"/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ont>
        <b/>
        <i val="0"/>
        <color rgb="FFFF0000"/>
      </font>
    </dxf>
    <dxf>
      <fill>
        <patternFill>
          <bgColor theme="0" tint="-0.24994659260841701"/>
        </patternFill>
      </fill>
      <border diagonalUp="1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 style="thin">
          <color auto="1"/>
        </diagonal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3" defaultTableStyle="TableStyleMedium2" defaultPivotStyle="PivotStyleLight16">
    <tableStyle name="Estil de taula 1" pivot="0" count="2">
      <tableStyleElement type="wholeTable" dxfId="133"/>
      <tableStyleElement type="firstRowStripe" dxfId="132"/>
    </tableStyle>
    <tableStyle name="Estil de taula dinàmica 1" table="0" count="1">
      <tableStyleElement type="firstRowStripe" dxfId="131"/>
    </tableStyle>
    <tableStyle name="Estil de taula dinàmica 2" table="0" count="2">
      <tableStyleElement type="wholeTable" dxfId="130"/>
      <tableStyleElement type="firstRowStripe" dxfId="129"/>
    </tableStyle>
  </tableStyles>
  <colors>
    <mruColors>
      <color rgb="FFFFFF99"/>
      <color rgb="FFFF5050"/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110067</xdr:rowOff>
    </xdr:from>
    <xdr:to>
      <xdr:col>3</xdr:col>
      <xdr:colOff>950595</xdr:colOff>
      <xdr:row>0</xdr:row>
      <xdr:rowOff>438997</xdr:rowOff>
    </xdr:to>
    <xdr:pic>
      <xdr:nvPicPr>
        <xdr:cNvPr id="4" name="Imatge 3" descr="Escut Generalitat de Catalunya, Departament d'Empresa i Treb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33" y="110067"/>
          <a:ext cx="2703195" cy="3289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114300</xdr:rowOff>
    </xdr:from>
    <xdr:to>
      <xdr:col>3</xdr:col>
      <xdr:colOff>1110615</xdr:colOff>
      <xdr:row>0</xdr:row>
      <xdr:rowOff>443230</xdr:rowOff>
    </xdr:to>
    <xdr:pic>
      <xdr:nvPicPr>
        <xdr:cNvPr id="4" name="Imatge 3" descr="Escut Generalitat de Catalunya, Departament d'Empresa i Treb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114300"/>
          <a:ext cx="2703195" cy="3289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83820</xdr:rowOff>
    </xdr:from>
    <xdr:to>
      <xdr:col>4</xdr:col>
      <xdr:colOff>20955</xdr:colOff>
      <xdr:row>0</xdr:row>
      <xdr:rowOff>412750</xdr:rowOff>
    </xdr:to>
    <xdr:pic>
      <xdr:nvPicPr>
        <xdr:cNvPr id="3" name="Imatge 2" descr="Escut Generalitat de Catalunya, Departament d'Empresa i Treb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83820"/>
          <a:ext cx="2703195" cy="3289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110066</xdr:rowOff>
    </xdr:from>
    <xdr:to>
      <xdr:col>3</xdr:col>
      <xdr:colOff>950595</xdr:colOff>
      <xdr:row>0</xdr:row>
      <xdr:rowOff>438996</xdr:rowOff>
    </xdr:to>
    <xdr:pic>
      <xdr:nvPicPr>
        <xdr:cNvPr id="4" name="Imatge 3" descr="Escut Generalitat de Catalunya, Departament d'Empresa i Treb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33" y="110066"/>
          <a:ext cx="2703195" cy="3289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91440</xdr:rowOff>
    </xdr:from>
    <xdr:to>
      <xdr:col>3</xdr:col>
      <xdr:colOff>1080135</xdr:colOff>
      <xdr:row>0</xdr:row>
      <xdr:rowOff>420370</xdr:rowOff>
    </xdr:to>
    <xdr:pic>
      <xdr:nvPicPr>
        <xdr:cNvPr id="3" name="Imatge 2" descr="Escut Generalitat de Catalunya, Departament d'Empresa i Treb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1440"/>
          <a:ext cx="2703195" cy="3289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60960</xdr:rowOff>
    </xdr:from>
    <xdr:to>
      <xdr:col>4</xdr:col>
      <xdr:colOff>13335</xdr:colOff>
      <xdr:row>0</xdr:row>
      <xdr:rowOff>389890</xdr:rowOff>
    </xdr:to>
    <xdr:pic>
      <xdr:nvPicPr>
        <xdr:cNvPr id="3" name="Imatge 2" descr="Escut Generalitat de Catalunya, Departament d'Empresa i Treb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60960"/>
          <a:ext cx="2703195" cy="3289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127000</xdr:rowOff>
    </xdr:from>
    <xdr:to>
      <xdr:col>3</xdr:col>
      <xdr:colOff>950595</xdr:colOff>
      <xdr:row>0</xdr:row>
      <xdr:rowOff>455930</xdr:rowOff>
    </xdr:to>
    <xdr:pic>
      <xdr:nvPicPr>
        <xdr:cNvPr id="5" name="Imatge 4" descr="Escut Generalitat de Catalunya, Departament d'Empresa i Treb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33" y="127000"/>
          <a:ext cx="2703195" cy="3289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76200</xdr:rowOff>
    </xdr:from>
    <xdr:to>
      <xdr:col>3</xdr:col>
      <xdr:colOff>1095375</xdr:colOff>
      <xdr:row>0</xdr:row>
      <xdr:rowOff>405130</xdr:rowOff>
    </xdr:to>
    <xdr:pic>
      <xdr:nvPicPr>
        <xdr:cNvPr id="3" name="Imatge 2" descr="Escut Generalitat de Catalunya, Departament d'Empresa i Treb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76200"/>
          <a:ext cx="2703195" cy="3289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106680</xdr:rowOff>
    </xdr:from>
    <xdr:to>
      <xdr:col>4</xdr:col>
      <xdr:colOff>13335</xdr:colOff>
      <xdr:row>0</xdr:row>
      <xdr:rowOff>435610</xdr:rowOff>
    </xdr:to>
    <xdr:pic>
      <xdr:nvPicPr>
        <xdr:cNvPr id="3" name="Imatge 2" descr="Escut Generalitat de Catalunya, Departament d'Empresa i Treb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106680"/>
          <a:ext cx="2703195" cy="3289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9" name="Taula9" displayName="Taula9" ref="B12:S62" totalsRowShown="0" headerRowDxfId="124" dataDxfId="122" headerRowBorderDxfId="123">
  <tableColumns count="18">
    <tableColumn id="1" name="Núm. _x000a_Ordre" dataDxfId="121"/>
    <tableColumn id="16" name="Equip / Tasca" dataDxfId="120"/>
    <tableColumn id="2" name="Cognoms, nom" dataDxfId="119"/>
    <tableColumn id="3" name="DNI / NIE" dataDxfId="118"/>
    <tableColumn id="18" name="Titulació Acadèmica" dataDxfId="117"/>
    <tableColumn id="17" name="Data contracte  dd/mm/aaaa" dataDxfId="116"/>
    <tableColumn id="4" name="Codi del contracte" dataDxfId="115"/>
    <tableColumn id="5" name="Núm. d'hores setmanals USAP Programa 1 1" dataDxfId="114"/>
    <tableColumn id="6" name="Núm. d'hores setmanals jornada al CET 2" dataDxfId="113"/>
    <tableColumn id="7" name="Import brut nòmina" dataDxfId="112"/>
    <tableColumn id="8" name="Base Cont. Com. y AT/EP. Nòmina/TCs" dataDxfId="111"/>
    <tableColumn id="9" name="Import Contingències Comunes a càrrec empresa" dataDxfId="110"/>
    <tableColumn id="10" name="Import AT/EP a càrrec empresa" dataDxfId="109"/>
    <tableColumn id="11" name="Import Atur a càrrec empresa" dataDxfId="108"/>
    <tableColumn id="12" name="Import Fons garantia salarial (Fogasa) a càrrec empresa" dataDxfId="107"/>
    <tableColumn id="13" name="Import FP a càrrec empresa" dataDxfId="106"/>
    <tableColumn id="14" name="Import TCs Bonifcació Centre Esp. Treball (en cas d'haver-hi) 3" dataDxfId="105"/>
    <tableColumn id="15" name="Import Subvencionat Programa 2 (en cas d'haver-hi) 4" dataDxfId="104"/>
  </tableColumns>
  <tableStyleInfo name="Estil de taula 1" showFirstColumn="0" showLastColumn="0" showRowStripes="1" showColumnStripes="0"/>
</table>
</file>

<file path=xl/tables/table2.xml><?xml version="1.0" encoding="utf-8"?>
<table xmlns="http://schemas.openxmlformats.org/spreadsheetml/2006/main" id="4" name="Taula4" displayName="Taula4" ref="B7:N400" totalsRowShown="0" headerRowDxfId="101" dataDxfId="100" tableBorderDxfId="99">
  <tableColumns count="13">
    <tableColumn id="1" name="Núm. Ordre" dataDxfId="98"/>
    <tableColumn id="10" name="DNI / NIE" dataDxfId="97"/>
    <tableColumn id="2" name="Cognoms,  nom" dataDxfId="96"/>
    <tableColumn id="13" name="Sexe       (fer servir llista     desplegable)" dataDxfId="95"/>
    <tableColumn id="4" name="Data d'alta  dd/mm/aaaa" dataDxfId="94"/>
    <tableColumn id="5" name="Data de baixa  dd/mm/aaaa" dataDxfId="93"/>
    <tableColumn id="6" name="Tipus de discapacitat  (fer servir opcions de la llista desplegable)" dataDxfId="92"/>
    <tableColumn id="7" name="% Grau de discapacitat (no posar símbol %)" dataDxfId="91"/>
    <tableColumn id="8" name="Codi del contracte" dataDxfId="90"/>
    <tableColumn id="9" name="% Jornada (no posar símbol %)" dataDxfId="89"/>
    <tableColumn id="11" name="Import          " dataDxfId="88"/>
    <tableColumn id="3" name="Espai reservat per a l'Administració" dataDxfId="87"/>
    <tableColumn id="12" name="MISSATGE ERROR" dataDxfId="86"/>
  </tableColumns>
  <tableStyleInfo name="Estil de taula 1" showFirstColumn="0" showLastColumn="0" showRowStripes="1" showColumnStripes="0"/>
</table>
</file>

<file path=xl/tables/table3.xml><?xml version="1.0" encoding="utf-8"?>
<table xmlns="http://schemas.openxmlformats.org/spreadsheetml/2006/main" id="19" name="Taula920" displayName="Taula920" ref="B12:S62" totalsRowShown="0" headerRowDxfId="81" dataDxfId="79" headerRowBorderDxfId="80">
  <tableColumns count="18">
    <tableColumn id="1" name="Núm. _x000a_Ordre" dataDxfId="78"/>
    <tableColumn id="16" name="Equip / Tasca" dataDxfId="77"/>
    <tableColumn id="2" name="Cognoms, nom" dataDxfId="76"/>
    <tableColumn id="3" name="DNI / NIE" dataDxfId="75"/>
    <tableColumn id="18" name="Titulació Acadèmica" dataDxfId="74"/>
    <tableColumn id="17" name="Data contracte  dd/mm/aaaa" dataDxfId="73"/>
    <tableColumn id="4" name="Codi del contracte" dataDxfId="72"/>
    <tableColumn id="5" name="Núm. d'hores setmanals USAP Programa 1 1" dataDxfId="71"/>
    <tableColumn id="6" name="Núm. d'hores setmanals jornada al CET 2" dataDxfId="70"/>
    <tableColumn id="7" name="Import brut nòmina" dataDxfId="69"/>
    <tableColumn id="8" name="Base Cont. Com. y AT/EP. Nòmina/TCs" dataDxfId="68"/>
    <tableColumn id="9" name="Import Contingències Comunes a càrrec empresa" dataDxfId="67"/>
    <tableColumn id="10" name="Import AT/EP a càrrec empresa" dataDxfId="66"/>
    <tableColumn id="11" name="Import Atur a càrrec empresa" dataDxfId="65"/>
    <tableColumn id="12" name="Import Fons garantia salarial (Fogasa) a càrrec empresa" dataDxfId="64"/>
    <tableColumn id="13" name="Import FP a càrrec empresa" dataDxfId="63"/>
    <tableColumn id="14" name="Import TCs Bonifcació Centre Esp. Treball (en cas d'haver-hi) 3" dataDxfId="62"/>
    <tableColumn id="15" name="Import Subvencionat Programa 2 (en cas d'haver-hi) 4" dataDxfId="61"/>
  </tableColumns>
  <tableStyleInfo name="Estil de taula 1" showFirstColumn="0" showLastColumn="0" showRowStripes="1" showColumnStripes="0"/>
</table>
</file>

<file path=xl/tables/table4.xml><?xml version="1.0" encoding="utf-8"?>
<table xmlns="http://schemas.openxmlformats.org/spreadsheetml/2006/main" id="2" name="Taula43" displayName="Taula43" ref="B7:N400" totalsRowShown="0" headerRowDxfId="58" dataDxfId="57" tableBorderDxfId="56">
  <tableColumns count="13">
    <tableColumn id="1" name="Núm. Ordre" dataDxfId="55"/>
    <tableColumn id="10" name="DNI / NIE" dataDxfId="54"/>
    <tableColumn id="2" name="Cognoms,  nom" dataDxfId="53"/>
    <tableColumn id="13" name="Sexe       (fer servir llista     desplegable)" dataDxfId="52"/>
    <tableColumn id="4" name="Data d'alta  dd/mm/aaaa" dataDxfId="51"/>
    <tableColumn id="5" name="Data de baixa  dd/mm/aaaa" dataDxfId="50"/>
    <tableColumn id="6" name="Tipus de discapacitat  (fer servir opcions de la llista desplegable)" dataDxfId="49"/>
    <tableColumn id="7" name="% Grau de discapacitat (no posar símbol %)" dataDxfId="48"/>
    <tableColumn id="8" name="Codi del contracte" dataDxfId="47"/>
    <tableColumn id="9" name="% Jornada (no posar símbol %)" dataDxfId="46"/>
    <tableColumn id="11" name="Import          " dataDxfId="45">
      <calculatedColumnFormula>CG8</calculatedColumnFormula>
    </tableColumn>
    <tableColumn id="3" name="Espai reservat per a l'Administració" dataDxfId="44"/>
    <tableColumn id="12" name="MISSATGE ERROR" dataDxfId="43">
      <calculatedColumnFormula>IFERROR(DA8,"ERROR! NO RETALLAR I ENGANXAR DINS DEL FORMULARI")</calculatedColumnFormula>
    </tableColumn>
  </tableColumns>
  <tableStyleInfo name="Estil de taula 1" showFirstColumn="0" showLastColumn="0" showRowStripes="1" showColumnStripes="0"/>
</table>
</file>

<file path=xl/tables/table5.xml><?xml version="1.0" encoding="utf-8"?>
<table xmlns="http://schemas.openxmlformats.org/spreadsheetml/2006/main" id="1" name="Taula9202" displayName="Taula9202" ref="B12:S62" totalsRowShown="0" headerRowDxfId="38" dataDxfId="36" headerRowBorderDxfId="37">
  <tableColumns count="18">
    <tableColumn id="1" name="Núm. _x000a_Ordre" dataDxfId="35"/>
    <tableColumn id="16" name="Equip / Tasca" dataDxfId="34"/>
    <tableColumn id="2" name="Cognoms, nom" dataDxfId="33"/>
    <tableColumn id="3" name="DNI / NIE" dataDxfId="32"/>
    <tableColumn id="18" name="Titulació Acadèmica" dataDxfId="31"/>
    <tableColumn id="17" name="Data contracte  dd/mm/aaaa" dataDxfId="30"/>
    <tableColumn id="4" name="Codi del contracte" dataDxfId="29"/>
    <tableColumn id="5" name="Núm. d'hores setmanals USAP Programa 1 1" dataDxfId="28"/>
    <tableColumn id="6" name="Núm. d'hores setmanals jornada al CET 2" dataDxfId="27"/>
    <tableColumn id="7" name="Import brut nòmina" dataDxfId="26"/>
    <tableColumn id="8" name="Base Cont. Com. y AT/EP. Nòmina/TCs" dataDxfId="25"/>
    <tableColumn id="9" name="Import Contingències Comunes a càrrec empresa" dataDxfId="24"/>
    <tableColumn id="10" name="Import AT/EP a càrrec empresa" dataDxfId="23"/>
    <tableColumn id="11" name="Import Atur a càrrec empresa" dataDxfId="22"/>
    <tableColumn id="12" name="Import Fons garantia salarial (Fogasa) a càrrec empresa" dataDxfId="21"/>
    <tableColumn id="13" name="Import FP a càrrec empresa" dataDxfId="20"/>
    <tableColumn id="14" name="Import TCs Bonifcació Centre Esp. Treball (en cas d'haver-hi) 3" dataDxfId="19"/>
    <tableColumn id="15" name="Import Subvencionat Programa 2 (en cas d'haver-hi) 4" dataDxfId="18"/>
  </tableColumns>
  <tableStyleInfo name="Estil de taula 1" showFirstColumn="0" showLastColumn="0" showRowStripes="1" showColumnStripes="0"/>
</table>
</file>

<file path=xl/tables/table6.xml><?xml version="1.0" encoding="utf-8"?>
<table xmlns="http://schemas.openxmlformats.org/spreadsheetml/2006/main" id="5" name="Taula436" displayName="Taula436" ref="B7:N400" totalsRowShown="0" headerRowDxfId="15" dataDxfId="14" tableBorderDxfId="13">
  <tableColumns count="13">
    <tableColumn id="1" name="Núm. Ordre" dataDxfId="12"/>
    <tableColumn id="10" name="DNI / NIE" dataDxfId="11"/>
    <tableColumn id="2" name="Cognoms,  nom" dataDxfId="10"/>
    <tableColumn id="13" name="Sexe       (fer servir llista     desplegable)" dataDxfId="9"/>
    <tableColumn id="4" name="Data d'alta  dd/mm/aaaa" dataDxfId="8"/>
    <tableColumn id="5" name="Data de baixa  dd/mm/aaaa" dataDxfId="7"/>
    <tableColumn id="6" name="Tipus de discapacitat  (fer servir opcions de la llista desplegable)" dataDxfId="6"/>
    <tableColumn id="7" name="% Grau de discapacitat (no posar símbol %)" dataDxfId="5"/>
    <tableColumn id="8" name="Codi del contracte" dataDxfId="4"/>
    <tableColumn id="9" name="% Jornada (no posar símbol %)" dataDxfId="3"/>
    <tableColumn id="11" name="Import          " dataDxfId="2">
      <calculatedColumnFormula>CG8</calculatedColumnFormula>
    </tableColumn>
    <tableColumn id="3" name="Espai reservat per a l'Administració" dataDxfId="1"/>
    <tableColumn id="12" name="MISSATGE ERROR" dataDxfId="0">
      <calculatedColumnFormula>IFERROR(DA8,"ERROR! NO RETALLAR I ENGANXAR DINS DEL FORMULARI")</calculatedColumnFormula>
    </tableColumn>
  </tableColumns>
  <tableStyleInfo name="Estil de taula 1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CQ89"/>
  <sheetViews>
    <sheetView tabSelected="1" zoomScale="90" zoomScaleNormal="90" workbookViewId="0">
      <selection activeCell="D20" sqref="D20"/>
    </sheetView>
  </sheetViews>
  <sheetFormatPr defaultColWidth="0" defaultRowHeight="14.4" zeroHeight="1"/>
  <cols>
    <col min="1" max="1" width="1.6640625" style="42" customWidth="1"/>
    <col min="2" max="3" width="13" style="42" customWidth="1"/>
    <col min="4" max="4" width="35.6640625" style="42" customWidth="1"/>
    <col min="5" max="5" width="13.5546875" style="42" customWidth="1"/>
    <col min="6" max="7" width="13.5546875" style="245" customWidth="1"/>
    <col min="8" max="8" width="10.6640625" style="42" customWidth="1"/>
    <col min="9" max="9" width="13.109375" style="42" customWidth="1"/>
    <col min="10" max="10" width="10.6640625" style="42" customWidth="1"/>
    <col min="11" max="11" width="16.6640625" style="42" customWidth="1"/>
    <col min="12" max="12" width="18.5546875" style="42" customWidth="1"/>
    <col min="13" max="13" width="17.44140625" style="42" customWidth="1"/>
    <col min="14" max="14" width="16.6640625" style="42" customWidth="1"/>
    <col min="15" max="18" width="15.6640625" style="42" customWidth="1"/>
    <col min="19" max="19" width="17.33203125" style="42" customWidth="1"/>
    <col min="20" max="23" width="16.6640625" style="42" customWidth="1"/>
    <col min="24" max="24" width="9.109375" style="42" customWidth="1"/>
    <col min="25" max="54" width="9.109375" style="42" hidden="1" customWidth="1"/>
    <col min="55" max="55" width="15" style="42" hidden="1" customWidth="1"/>
    <col min="56" max="81" width="9.109375" style="42" hidden="1" customWidth="1"/>
    <col min="82" max="82" width="79.88671875" style="42" hidden="1" customWidth="1"/>
    <col min="83" max="85" width="9.109375" style="42" hidden="1" customWidth="1"/>
    <col min="86" max="86" width="81.33203125" style="42" hidden="1" customWidth="1"/>
    <col min="87" max="90" width="9.109375" style="42" hidden="1" customWidth="1"/>
    <col min="91" max="91" width="98.6640625" style="42" hidden="1" customWidth="1"/>
    <col min="92" max="92" width="9.109375" style="42" hidden="1" customWidth="1"/>
    <col min="93" max="93" width="100.33203125" style="42" hidden="1" customWidth="1"/>
    <col min="94" max="94" width="9.109375" style="42" hidden="1" customWidth="1"/>
    <col min="95" max="95" width="100.44140625" style="42" hidden="1" customWidth="1"/>
    <col min="96" max="16384" width="9.109375" style="42" hidden="1"/>
  </cols>
  <sheetData>
    <row r="1" spans="1:95" s="48" customFormat="1" ht="51" customHeight="1">
      <c r="F1" s="248"/>
      <c r="G1" s="248"/>
      <c r="L1" s="354"/>
      <c r="M1" s="354"/>
      <c r="N1" s="354"/>
      <c r="O1" s="354"/>
      <c r="P1" s="354"/>
      <c r="Q1" s="355"/>
      <c r="R1" s="356"/>
    </row>
    <row r="2" spans="1:95" s="48" customFormat="1" ht="16.5" customHeight="1" thickBot="1">
      <c r="B2" s="368" t="s">
        <v>101</v>
      </c>
      <c r="C2" s="368"/>
      <c r="D2" s="368"/>
      <c r="E2" s="368"/>
      <c r="F2" s="368"/>
      <c r="G2" s="368"/>
      <c r="H2" s="368"/>
      <c r="I2" s="368"/>
      <c r="J2" s="369"/>
      <c r="K2" s="369"/>
      <c r="L2" s="113"/>
      <c r="M2" s="113"/>
      <c r="N2" s="113"/>
      <c r="O2" s="362" t="s">
        <v>97</v>
      </c>
      <c r="P2" s="363"/>
      <c r="Q2" s="363"/>
      <c r="R2" s="363"/>
      <c r="S2" s="142"/>
      <c r="T2" s="132"/>
      <c r="U2" s="132"/>
      <c r="V2" s="360" t="s">
        <v>123</v>
      </c>
      <c r="W2" s="361"/>
      <c r="CC2" s="7" t="s">
        <v>65</v>
      </c>
      <c r="CE2" s="7"/>
    </row>
    <row r="3" spans="1:95" ht="13.5" customHeight="1" thickBot="1">
      <c r="A3" s="37"/>
      <c r="B3" s="373"/>
      <c r="C3" s="373"/>
      <c r="D3" s="373"/>
      <c r="E3" s="373"/>
      <c r="F3" s="373"/>
      <c r="G3" s="373"/>
      <c r="H3" s="373"/>
      <c r="I3" s="373"/>
      <c r="J3" s="48"/>
      <c r="K3" s="48"/>
      <c r="L3" s="43"/>
      <c r="M3" s="374" t="s">
        <v>102</v>
      </c>
      <c r="N3" s="377">
        <f>W67</f>
        <v>0</v>
      </c>
      <c r="O3" s="357" t="s">
        <v>73</v>
      </c>
      <c r="P3" s="358"/>
      <c r="Q3" s="358"/>
      <c r="R3" s="358"/>
      <c r="S3" s="143"/>
      <c r="T3" s="144"/>
      <c r="U3" s="144"/>
      <c r="V3" s="144"/>
      <c r="W3" s="43"/>
      <c r="X3" s="43"/>
      <c r="Y3" s="43"/>
      <c r="Z3" s="43"/>
      <c r="AA3" s="43"/>
      <c r="AB3" s="43"/>
      <c r="AC3" s="43"/>
    </row>
    <row r="4" spans="1:95" ht="15" thickBot="1">
      <c r="A4" s="37"/>
      <c r="B4" s="53" t="s">
        <v>15</v>
      </c>
      <c r="C4" s="53"/>
      <c r="D4" s="364"/>
      <c r="E4" s="365"/>
      <c r="F4" s="365"/>
      <c r="G4" s="365"/>
      <c r="H4" s="365"/>
      <c r="I4" s="365"/>
      <c r="J4" s="366"/>
      <c r="K4" s="367"/>
      <c r="L4" s="43"/>
      <c r="M4" s="375"/>
      <c r="N4" s="378"/>
      <c r="O4" s="357" t="s">
        <v>74</v>
      </c>
      <c r="P4" s="358"/>
      <c r="Q4" s="358"/>
      <c r="R4" s="358"/>
      <c r="S4" s="359"/>
      <c r="T4" s="144"/>
      <c r="U4" s="144"/>
      <c r="V4" s="144"/>
      <c r="W4" s="43"/>
      <c r="X4" s="43"/>
      <c r="Y4" s="43"/>
      <c r="Z4" s="43"/>
      <c r="AA4" s="43"/>
      <c r="AB4" s="43"/>
      <c r="AC4" s="43"/>
    </row>
    <row r="5" spans="1:95" ht="15" thickBot="1">
      <c r="A5" s="38"/>
      <c r="B5" s="54" t="s">
        <v>129</v>
      </c>
      <c r="C5" s="54"/>
      <c r="D5" s="141" t="s">
        <v>124</v>
      </c>
      <c r="E5" s="129"/>
      <c r="F5" s="243"/>
      <c r="G5" s="243"/>
      <c r="H5" s="131"/>
      <c r="I5" s="133"/>
      <c r="J5" s="130" t="s">
        <v>58</v>
      </c>
      <c r="K5" s="338"/>
      <c r="L5" s="43"/>
      <c r="M5" s="376"/>
      <c r="N5" s="379"/>
      <c r="O5" s="357" t="s">
        <v>79</v>
      </c>
      <c r="P5" s="358"/>
      <c r="Q5" s="358"/>
      <c r="R5" s="358"/>
      <c r="S5" s="359"/>
      <c r="T5" s="359"/>
      <c r="U5" s="359"/>
      <c r="V5" s="359"/>
      <c r="W5" s="43"/>
      <c r="X5" s="43"/>
      <c r="Y5" s="43"/>
      <c r="Z5" s="43"/>
      <c r="AA5" s="43"/>
      <c r="AB5" s="43"/>
      <c r="AC5" s="43"/>
    </row>
    <row r="6" spans="1:95" s="261" customFormat="1">
      <c r="A6" s="260"/>
      <c r="B6" s="263"/>
      <c r="C6" s="263"/>
      <c r="D6" s="259"/>
      <c r="E6" s="265"/>
      <c r="F6" s="265"/>
      <c r="G6" s="265"/>
      <c r="H6" s="265"/>
      <c r="I6" s="258"/>
      <c r="J6" s="265"/>
      <c r="K6" s="242"/>
      <c r="L6" s="262"/>
      <c r="M6" s="267"/>
      <c r="N6" s="268"/>
      <c r="O6" s="266"/>
      <c r="P6" s="314"/>
      <c r="Q6" s="314"/>
      <c r="R6" s="314"/>
      <c r="S6" s="315"/>
      <c r="T6" s="315"/>
      <c r="U6" s="315"/>
      <c r="V6" s="315"/>
      <c r="W6" s="262"/>
      <c r="X6" s="262"/>
      <c r="Y6" s="262"/>
      <c r="Z6" s="262"/>
      <c r="AA6" s="262"/>
      <c r="AB6" s="262"/>
      <c r="AC6" s="262"/>
      <c r="BA6" s="271"/>
      <c r="BB6" s="271"/>
      <c r="BC6" s="271"/>
      <c r="BD6" s="275"/>
      <c r="BE6" s="370" t="s">
        <v>84</v>
      </c>
      <c r="BF6" s="371"/>
      <c r="BG6" s="372"/>
      <c r="BH6" s="370" t="s">
        <v>85</v>
      </c>
      <c r="BI6" s="371"/>
      <c r="BJ6" s="372"/>
    </row>
    <row r="7" spans="1:95" s="261" customFormat="1">
      <c r="A7" s="260"/>
      <c r="B7" s="263"/>
      <c r="C7" s="263"/>
      <c r="D7" s="259"/>
      <c r="E7" s="265"/>
      <c r="F7" s="265"/>
      <c r="G7" s="265"/>
      <c r="H7" s="265"/>
      <c r="I7" s="258"/>
      <c r="J7" s="265"/>
      <c r="K7" s="242"/>
      <c r="L7" s="262"/>
      <c r="M7" s="352" t="s">
        <v>20</v>
      </c>
      <c r="N7" s="352" t="s">
        <v>83</v>
      </c>
      <c r="O7" s="352" t="s">
        <v>95</v>
      </c>
      <c r="P7" s="314"/>
      <c r="Q7" s="314"/>
      <c r="R7" s="314"/>
      <c r="S7" s="315"/>
      <c r="T7" s="315"/>
      <c r="U7" s="315"/>
      <c r="V7" s="315"/>
      <c r="W7" s="262"/>
      <c r="X7" s="262"/>
      <c r="Y7" s="262"/>
      <c r="Z7" s="262"/>
      <c r="AA7" s="262"/>
      <c r="AB7" s="262"/>
      <c r="AC7" s="262"/>
      <c r="BA7" s="271"/>
      <c r="BB7" s="271"/>
      <c r="BC7" s="271"/>
      <c r="BD7" s="271"/>
      <c r="BE7" s="283" t="s">
        <v>86</v>
      </c>
      <c r="BF7" s="270" t="s">
        <v>87</v>
      </c>
      <c r="BG7" s="284" t="s">
        <v>88</v>
      </c>
      <c r="BH7" s="283" t="s">
        <v>86</v>
      </c>
      <c r="BI7" s="270" t="s">
        <v>89</v>
      </c>
      <c r="BJ7" s="284" t="s">
        <v>88</v>
      </c>
    </row>
    <row r="8" spans="1:95" s="261" customFormat="1" ht="15" thickBot="1">
      <c r="A8" s="260"/>
      <c r="B8" s="263"/>
      <c r="C8" s="263"/>
      <c r="D8" s="259"/>
      <c r="E8" s="265"/>
      <c r="F8" s="265"/>
      <c r="G8" s="265"/>
      <c r="H8" s="265"/>
      <c r="I8" s="258"/>
      <c r="J8" s="265"/>
      <c r="K8" s="242"/>
      <c r="L8" s="262"/>
      <c r="M8" s="353"/>
      <c r="N8" s="353"/>
      <c r="O8" s="353"/>
      <c r="P8" s="314"/>
      <c r="Q8" s="314"/>
      <c r="R8" s="314"/>
      <c r="S8" s="315"/>
      <c r="T8" s="315"/>
      <c r="U8" s="315"/>
      <c r="V8" s="315"/>
      <c r="W8" s="262"/>
      <c r="X8" s="262"/>
      <c r="Y8" s="262"/>
      <c r="Z8" s="262"/>
      <c r="AA8" s="262"/>
      <c r="AB8" s="262"/>
      <c r="AC8" s="262"/>
      <c r="BA8" s="271"/>
      <c r="BB8" s="271"/>
      <c r="BC8" s="271"/>
      <c r="BD8" s="271"/>
      <c r="BE8" s="283"/>
      <c r="BF8" s="287"/>
      <c r="BG8" s="284"/>
      <c r="BH8" s="283"/>
      <c r="BI8" s="287"/>
      <c r="BJ8" s="284"/>
    </row>
    <row r="9" spans="1:95" s="261" customFormat="1" ht="15" thickBot="1">
      <c r="A9" s="260"/>
      <c r="B9" s="263"/>
      <c r="C9" s="263"/>
      <c r="D9" s="259"/>
      <c r="E9" s="265"/>
      <c r="F9" s="265"/>
      <c r="G9" s="265"/>
      <c r="H9" s="265"/>
      <c r="I9" s="258"/>
      <c r="J9" s="265"/>
      <c r="K9" s="242"/>
      <c r="L9" s="262"/>
      <c r="M9" s="185" t="s">
        <v>18</v>
      </c>
      <c r="N9" s="184">
        <f>IF(SUM(I13:I32)=O9,AM9,IF(SUM(I13:I32)&gt;O9,AM9,IF(SUM(I13:I32)&lt;O9,"ERROR")))</f>
        <v>0</v>
      </c>
      <c r="O9" s="297">
        <f>BF22</f>
        <v>0</v>
      </c>
      <c r="P9" s="314"/>
      <c r="Q9" s="314"/>
      <c r="R9" s="314"/>
      <c r="S9" s="315"/>
      <c r="T9" s="315"/>
      <c r="U9" s="315"/>
      <c r="V9" s="315"/>
      <c r="W9" s="262"/>
      <c r="X9" s="262"/>
      <c r="Y9" s="262"/>
      <c r="Z9" s="262"/>
      <c r="AA9" s="262"/>
      <c r="AB9" s="262"/>
      <c r="AC9" s="262"/>
      <c r="AM9" s="337">
        <f>SUM(I13:I32)</f>
        <v>0</v>
      </c>
      <c r="BA9" s="277">
        <f>DOC.2_10!CH405</f>
        <v>0</v>
      </c>
      <c r="BB9" s="271"/>
      <c r="BC9" s="278" t="s">
        <v>90</v>
      </c>
      <c r="BD9" s="281">
        <f>IF(BA9&gt;1,IF(BA9&lt;16,BA9,0),0)</f>
        <v>0</v>
      </c>
      <c r="BE9" s="285">
        <f>BD9*8/15</f>
        <v>0</v>
      </c>
      <c r="BF9" s="276">
        <f>INT(BE9)</f>
        <v>0</v>
      </c>
      <c r="BG9" s="286">
        <f>(BE9-BF9)*60</f>
        <v>0</v>
      </c>
      <c r="BH9" s="285">
        <f>BD9*40/15</f>
        <v>0</v>
      </c>
      <c r="BI9" s="276">
        <f>INT(BH9)</f>
        <v>0</v>
      </c>
      <c r="BJ9" s="286">
        <f>(BH9-BI9)*60</f>
        <v>0</v>
      </c>
    </row>
    <row r="10" spans="1:95" s="261" customFormat="1" ht="15" thickBot="1">
      <c r="A10" s="260"/>
      <c r="B10" s="263"/>
      <c r="C10" s="263"/>
      <c r="D10" s="259"/>
      <c r="E10" s="265"/>
      <c r="F10" s="265"/>
      <c r="G10" s="265"/>
      <c r="H10" s="265"/>
      <c r="I10" s="258"/>
      <c r="J10" s="265"/>
      <c r="K10" s="242"/>
      <c r="L10" s="262"/>
      <c r="M10" s="185" t="s">
        <v>21</v>
      </c>
      <c r="N10" s="184">
        <f>IF(SUM(I33:I62)=O10,AM10,IF(SUM(I33:I62)&gt;O10,AM10,IF(SUM(I33:I62)&lt;O10,"ERROR")))</f>
        <v>0</v>
      </c>
      <c r="O10" s="297">
        <f>BI22</f>
        <v>0</v>
      </c>
      <c r="P10" s="314"/>
      <c r="Q10" s="314"/>
      <c r="R10" s="314"/>
      <c r="S10" s="315"/>
      <c r="T10" s="315"/>
      <c r="U10" s="315"/>
      <c r="V10" s="315"/>
      <c r="W10" s="262"/>
      <c r="X10" s="262"/>
      <c r="Y10" s="262"/>
      <c r="Z10" s="262"/>
      <c r="AA10" s="262"/>
      <c r="AB10" s="262"/>
      <c r="AC10" s="262"/>
      <c r="AM10" s="337">
        <f>SUM(I33:I62)</f>
        <v>0</v>
      </c>
      <c r="BA10" s="271"/>
      <c r="BB10" s="271"/>
      <c r="BC10" s="278"/>
      <c r="BD10" s="271"/>
      <c r="BE10" s="283"/>
      <c r="BF10" s="290"/>
      <c r="BG10" s="284"/>
      <c r="BH10" s="283"/>
      <c r="BI10" s="290"/>
      <c r="BJ10" s="284"/>
    </row>
    <row r="11" spans="1:95" s="43" customFormat="1" ht="13.5" customHeight="1" thickBot="1">
      <c r="F11" s="246"/>
      <c r="G11" s="246"/>
      <c r="I11" s="132"/>
      <c r="J11" s="56"/>
      <c r="BA11" s="272"/>
      <c r="BB11" s="272"/>
      <c r="BC11" s="279" t="s">
        <v>91</v>
      </c>
      <c r="BD11" s="282">
        <f>IF(BA9&gt;15,IF(BA9&lt;31,BA9,0),0)</f>
        <v>0</v>
      </c>
      <c r="BE11" s="288">
        <f>BD11*32/30</f>
        <v>0</v>
      </c>
      <c r="BF11" s="280">
        <f t="shared" ref="BF11:BF17" si="0">INT(BE11)</f>
        <v>0</v>
      </c>
      <c r="BG11" s="289">
        <f t="shared" ref="BG11:BG17" si="1">(BE11-BF11)*60</f>
        <v>0</v>
      </c>
      <c r="BH11" s="288">
        <f>BD11*80/30</f>
        <v>0</v>
      </c>
      <c r="BI11" s="280">
        <f t="shared" ref="BI11:BI17" si="2">INT(BH11)</f>
        <v>0</v>
      </c>
      <c r="BJ11" s="289">
        <f t="shared" ref="BJ11:BJ17" si="3">(BH11-BI11)*60</f>
        <v>0</v>
      </c>
    </row>
    <row r="12" spans="1:95" ht="89.4" customHeight="1" thickBot="1">
      <c r="A12" s="43"/>
      <c r="B12" s="57" t="s">
        <v>71</v>
      </c>
      <c r="C12" s="134" t="s">
        <v>66</v>
      </c>
      <c r="D12" s="57" t="s">
        <v>17</v>
      </c>
      <c r="E12" s="57" t="s">
        <v>57</v>
      </c>
      <c r="F12" s="264" t="s">
        <v>120</v>
      </c>
      <c r="G12" s="264" t="s">
        <v>121</v>
      </c>
      <c r="H12" s="57" t="s">
        <v>2</v>
      </c>
      <c r="I12" s="58" t="s">
        <v>96</v>
      </c>
      <c r="J12" s="58" t="s">
        <v>80</v>
      </c>
      <c r="K12" s="57" t="s">
        <v>29</v>
      </c>
      <c r="L12" s="57" t="s">
        <v>30</v>
      </c>
      <c r="M12" s="57" t="s">
        <v>31</v>
      </c>
      <c r="N12" s="57" t="s">
        <v>32</v>
      </c>
      <c r="O12" s="57" t="s">
        <v>33</v>
      </c>
      <c r="P12" s="57" t="s">
        <v>34</v>
      </c>
      <c r="Q12" s="57" t="s">
        <v>35</v>
      </c>
      <c r="R12" s="57" t="s">
        <v>81</v>
      </c>
      <c r="S12" s="176" t="s">
        <v>82</v>
      </c>
      <c r="T12" s="59" t="s">
        <v>36</v>
      </c>
      <c r="U12" s="59" t="s">
        <v>37</v>
      </c>
      <c r="V12" s="59" t="s">
        <v>38</v>
      </c>
      <c r="W12" s="59" t="s">
        <v>39</v>
      </c>
      <c r="X12" s="43"/>
      <c r="Y12" s="43"/>
      <c r="Z12" s="43"/>
      <c r="AA12" s="43"/>
      <c r="AB12" s="43"/>
      <c r="AC12" s="43"/>
      <c r="BA12" s="271"/>
      <c r="BB12" s="271"/>
      <c r="BC12" s="278"/>
      <c r="BD12" s="271"/>
      <c r="BE12" s="283"/>
      <c r="BF12" s="290"/>
      <c r="BG12" s="284"/>
      <c r="BH12" s="283"/>
      <c r="BI12" s="290"/>
      <c r="BJ12" s="284"/>
      <c r="CO12" s="172" t="s">
        <v>77</v>
      </c>
      <c r="CQ12" s="172" t="s">
        <v>78</v>
      </c>
    </row>
    <row r="13" spans="1:95" ht="14.25" customHeight="1" thickBot="1">
      <c r="A13" s="43"/>
      <c r="B13" s="139">
        <v>1</v>
      </c>
      <c r="C13" s="253" t="s">
        <v>18</v>
      </c>
      <c r="D13" s="249"/>
      <c r="E13" s="250"/>
      <c r="F13" s="250"/>
      <c r="G13" s="257"/>
      <c r="H13" s="250"/>
      <c r="I13" s="256"/>
      <c r="J13" s="179"/>
      <c r="K13" s="145"/>
      <c r="L13" s="145"/>
      <c r="M13" s="145"/>
      <c r="N13" s="145"/>
      <c r="O13" s="145"/>
      <c r="P13" s="145"/>
      <c r="Q13" s="145"/>
      <c r="R13" s="145"/>
      <c r="S13" s="145"/>
      <c r="T13" s="29">
        <f>M13+N13+O13+P13+Q13-R13</f>
        <v>0</v>
      </c>
      <c r="U13" s="29">
        <f>K13+T13-S13</f>
        <v>0</v>
      </c>
      <c r="V13" s="30">
        <f>IFERROR(ROUND(((I13/J13)*100),2),0)</f>
        <v>0</v>
      </c>
      <c r="W13" s="29">
        <f>IFERROR(((U13*V13)/100),0)</f>
        <v>0</v>
      </c>
      <c r="X13" s="43"/>
      <c r="Y13" s="43"/>
      <c r="Z13" s="43"/>
      <c r="AA13" s="43"/>
      <c r="AB13" s="43"/>
      <c r="AC13" s="43"/>
      <c r="BA13" s="271"/>
      <c r="BB13" s="271"/>
      <c r="BC13" s="278" t="s">
        <v>92</v>
      </c>
      <c r="BD13" s="281">
        <f>IF(BA9&gt;30,IF(BA9&lt;46,BA9,0),0)</f>
        <v>0</v>
      </c>
      <c r="BE13" s="285">
        <f>BD13*60/45</f>
        <v>0</v>
      </c>
      <c r="BF13" s="276">
        <f t="shared" si="0"/>
        <v>0</v>
      </c>
      <c r="BG13" s="286">
        <f t="shared" si="1"/>
        <v>0</v>
      </c>
      <c r="BH13" s="285">
        <f>BD13*120/45</f>
        <v>0</v>
      </c>
      <c r="BI13" s="276">
        <f t="shared" si="2"/>
        <v>0</v>
      </c>
      <c r="BJ13" s="286">
        <f t="shared" si="3"/>
        <v>0</v>
      </c>
      <c r="CD13" s="60" t="str">
        <f t="shared" ref="CD13:CD62" si="4">IF(J13&lt;&gt;"",IF(I13&gt;J13,"ERROR: El núm. d'hores setmanals USAP no pot ser superior a les de la jornada total al CET",""),"")</f>
        <v/>
      </c>
      <c r="CF13" s="61">
        <f>IF(CD13&lt;&gt;"",1,0)</f>
        <v>0</v>
      </c>
      <c r="CH13" s="170" t="e">
        <f>IF(#REF!&gt;0,"ERROR: El núm. d'hores setmanals USAP no pot ser superior a les de la jornada total al CET","")</f>
        <v>#REF!</v>
      </c>
      <c r="CL13" s="42">
        <v>1</v>
      </c>
      <c r="CM13" s="61" t="e">
        <f>IF(#REF!=1,"Teniu 1 línia amb ERROR: El núm. d'hores setmanals USAP no pot ser superior a les de la jornada total al CET","")</f>
        <v>#REF!</v>
      </c>
      <c r="CO13" s="61" t="e">
        <f>IF(CM13&lt;&gt;"",CM13,IF(CM14&lt;&gt;"",CM14,IF(CM15&lt;&gt;"",CM15,IF(CM16&lt;&gt;"",CM16,IF(CM17&lt;&gt;"",CM17,IF(CM18&lt;&gt;"",CM18,IF(CM19&lt;&gt;"",CM19,IF(CM20&lt;&gt;"",CM20,IF(CM21&lt;&gt;"",CM21,IF(CM22&lt;&gt;"",CM22,IF(CM23&lt;&gt;"",CM23,IF(CM24&lt;&gt;"",CM24,IF(CM25&lt;&gt;"",CM25,"")))))))))))))</f>
        <v>#REF!</v>
      </c>
      <c r="CQ13" s="171"/>
    </row>
    <row r="14" spans="1:95" ht="14.25" customHeight="1" thickBot="1">
      <c r="A14" s="43"/>
      <c r="B14" s="139">
        <v>2</v>
      </c>
      <c r="C14" s="253" t="s">
        <v>18</v>
      </c>
      <c r="D14" s="249"/>
      <c r="E14" s="250"/>
      <c r="F14" s="250"/>
      <c r="G14" s="257"/>
      <c r="H14" s="250"/>
      <c r="I14" s="256"/>
      <c r="J14" s="256"/>
      <c r="K14" s="254"/>
      <c r="L14" s="254"/>
      <c r="M14" s="254"/>
      <c r="N14" s="254"/>
      <c r="O14" s="254"/>
      <c r="P14" s="254"/>
      <c r="Q14" s="254"/>
      <c r="R14" s="145"/>
      <c r="S14" s="145"/>
      <c r="T14" s="31">
        <f>M14+N14+O14+P14+Q14-R14</f>
        <v>0</v>
      </c>
      <c r="U14" s="31">
        <f>K14+T14-S14</f>
        <v>0</v>
      </c>
      <c r="V14" s="32">
        <f>IFERROR(ROUND(((I14/J14)*100),2),0)</f>
        <v>0</v>
      </c>
      <c r="W14" s="29">
        <f>IFERROR(((U14*V14)/100),0)</f>
        <v>0</v>
      </c>
      <c r="X14" s="43"/>
      <c r="Y14" s="43"/>
      <c r="Z14" s="43"/>
      <c r="AA14" s="43"/>
      <c r="AB14" s="43"/>
      <c r="AC14" s="43"/>
      <c r="BA14" s="273"/>
      <c r="BB14" s="273"/>
      <c r="BC14" s="278"/>
      <c r="BD14" s="273"/>
      <c r="BE14" s="283"/>
      <c r="BF14" s="290"/>
      <c r="BG14" s="284"/>
      <c r="BH14" s="283"/>
      <c r="BI14" s="290"/>
      <c r="BJ14" s="284"/>
      <c r="CD14" s="60" t="str">
        <f>IF(J33&lt;&gt;"",IF(I33&gt;J33,"ERROR: El núm. d'hores setmanals USAP no pot ser superior a les de la jornada total al CET",""),"")</f>
        <v/>
      </c>
      <c r="CF14" s="61">
        <f t="shared" ref="CF14:CF62" si="5">IF(CD14&lt;&gt;"",1,0)</f>
        <v>0</v>
      </c>
      <c r="CH14" s="62"/>
      <c r="CL14" s="42">
        <v>2</v>
      </c>
      <c r="CM14" s="61" t="e">
        <f>IF(#REF!=2,"Teniu 2 línies amb ERRORS: El núm. d'hores setmanals USAP no pot ser superior a les de la jornada total al CET","")</f>
        <v>#REF!</v>
      </c>
    </row>
    <row r="15" spans="1:95" ht="14.25" customHeight="1" thickBot="1">
      <c r="A15" s="43"/>
      <c r="B15" s="139">
        <v>3</v>
      </c>
      <c r="C15" s="253" t="s">
        <v>18</v>
      </c>
      <c r="D15" s="249"/>
      <c r="E15" s="250"/>
      <c r="F15" s="250"/>
      <c r="G15" s="257"/>
      <c r="H15" s="250"/>
      <c r="I15" s="256"/>
      <c r="J15" s="256"/>
      <c r="K15" s="254"/>
      <c r="L15" s="254"/>
      <c r="M15" s="254"/>
      <c r="N15" s="254"/>
      <c r="O15" s="254"/>
      <c r="P15" s="254"/>
      <c r="Q15" s="254"/>
      <c r="R15" s="145"/>
      <c r="S15" s="145"/>
      <c r="T15" s="31">
        <f t="shared" ref="T15:T22" si="6">M15+N15+O15+P15+Q15-R15</f>
        <v>0</v>
      </c>
      <c r="U15" s="31">
        <f t="shared" ref="U15:U22" si="7">K15+T15-S15</f>
        <v>0</v>
      </c>
      <c r="V15" s="32">
        <f>IFERROR(ROUND(((I15/J15)*100),2),0)</f>
        <v>0</v>
      </c>
      <c r="W15" s="29">
        <f t="shared" ref="W15:W62" si="8">IFERROR(((U15*V15)/100),0)</f>
        <v>0</v>
      </c>
      <c r="X15" s="43"/>
      <c r="Y15" s="43"/>
      <c r="Z15" s="43"/>
      <c r="AA15" s="43"/>
      <c r="AB15" s="43"/>
      <c r="AC15" s="43"/>
      <c r="BA15" s="273"/>
      <c r="BB15" s="273"/>
      <c r="BC15" s="278" t="s">
        <v>93</v>
      </c>
      <c r="BD15" s="281">
        <f>IF(BA9&gt;45,IF(BA9&lt;61,BA9,0),0)</f>
        <v>0</v>
      </c>
      <c r="BE15" s="285">
        <f>BD15*80/60</f>
        <v>0</v>
      </c>
      <c r="BF15" s="276">
        <f t="shared" si="0"/>
        <v>0</v>
      </c>
      <c r="BG15" s="286">
        <f t="shared" si="1"/>
        <v>0</v>
      </c>
      <c r="BH15" s="285">
        <f>BD15*160/60</f>
        <v>0</v>
      </c>
      <c r="BI15" s="276">
        <f t="shared" si="2"/>
        <v>0</v>
      </c>
      <c r="BJ15" s="286">
        <f t="shared" si="3"/>
        <v>0</v>
      </c>
      <c r="CD15" s="60" t="str">
        <f t="shared" si="4"/>
        <v/>
      </c>
      <c r="CF15" s="61">
        <f t="shared" si="5"/>
        <v>0</v>
      </c>
      <c r="CH15" s="63"/>
      <c r="CL15" s="42">
        <v>3</v>
      </c>
      <c r="CM15" s="61" t="e">
        <f>IF(#REF!=3,"Teniu 3 línies amb ERRORS: El núm. d'hores setmanals USAP no pot ser superior a les de la jornada total al CET","")</f>
        <v>#REF!</v>
      </c>
      <c r="CO15" s="61" t="e">
        <f>IF(CM26&lt;&gt;"",CM26,IF(CM27&lt;&gt;"",CM27,IF(CM28&lt;&gt;"",CM28,IF(CM29&lt;&gt;"",CM29,IF(CM30&lt;&gt;"",CM30,IF(CM31&lt;&gt;"",CM31,IF(CM32&lt;&gt;"",CM32,IF(CM50&lt;&gt;"",CM50,IF(CM51&lt;&gt;"",CM51,IF(CM52&lt;&gt;"",CM52,IF(CM53&lt;&gt;"",CM53,IF(CM54&lt;&gt;"",CM54,IF(CM55&lt;&gt;"",CM55,"")))))))))))))</f>
        <v>#REF!</v>
      </c>
    </row>
    <row r="16" spans="1:95" ht="14.25" customHeight="1" thickBot="1">
      <c r="A16" s="43"/>
      <c r="B16" s="139">
        <v>4</v>
      </c>
      <c r="C16" s="253" t="s">
        <v>18</v>
      </c>
      <c r="D16" s="249"/>
      <c r="E16" s="250"/>
      <c r="F16" s="250"/>
      <c r="G16" s="257"/>
      <c r="H16" s="250"/>
      <c r="I16" s="256"/>
      <c r="J16" s="256"/>
      <c r="K16" s="254"/>
      <c r="L16" s="254"/>
      <c r="M16" s="254"/>
      <c r="N16" s="254"/>
      <c r="O16" s="254"/>
      <c r="P16" s="254"/>
      <c r="Q16" s="254"/>
      <c r="R16" s="145"/>
      <c r="S16" s="145"/>
      <c r="T16" s="31">
        <f t="shared" si="6"/>
        <v>0</v>
      </c>
      <c r="U16" s="31">
        <f t="shared" si="7"/>
        <v>0</v>
      </c>
      <c r="V16" s="32">
        <f>IFERROR(ROUND(((I16/J16)*100),2),0)</f>
        <v>0</v>
      </c>
      <c r="W16" s="29">
        <f t="shared" si="8"/>
        <v>0</v>
      </c>
      <c r="X16" s="43"/>
      <c r="Y16" s="43"/>
      <c r="Z16" s="43"/>
      <c r="AA16" s="43"/>
      <c r="AB16" s="43"/>
      <c r="AC16" s="43"/>
      <c r="BA16" s="273"/>
      <c r="BB16" s="273"/>
      <c r="BC16" s="278"/>
      <c r="BD16" s="273"/>
      <c r="BE16" s="283"/>
      <c r="BF16" s="290"/>
      <c r="BG16" s="284"/>
      <c r="BH16" s="283"/>
      <c r="BI16" s="290"/>
      <c r="BJ16" s="284"/>
      <c r="CD16" s="60" t="str">
        <f t="shared" si="4"/>
        <v/>
      </c>
      <c r="CF16" s="61">
        <f t="shared" si="5"/>
        <v>0</v>
      </c>
      <c r="CH16" s="63"/>
      <c r="CL16" s="42">
        <v>4</v>
      </c>
      <c r="CM16" s="61" t="e">
        <f>IF(#REF!=4,"Teniu 4 línies amb ERRORS: El núm. d'hores setmanals USAP no pot ser superior a les de la jornada total al CET","")</f>
        <v>#REF!</v>
      </c>
    </row>
    <row r="17" spans="1:93" ht="14.25" customHeight="1" thickBot="1">
      <c r="A17" s="43"/>
      <c r="B17" s="139">
        <v>5</v>
      </c>
      <c r="C17" s="253" t="s">
        <v>18</v>
      </c>
      <c r="D17" s="249"/>
      <c r="E17" s="250"/>
      <c r="F17" s="250"/>
      <c r="G17" s="257"/>
      <c r="H17" s="250"/>
      <c r="I17" s="256"/>
      <c r="J17" s="256"/>
      <c r="K17" s="254"/>
      <c r="L17" s="254"/>
      <c r="M17" s="254"/>
      <c r="N17" s="254"/>
      <c r="O17" s="254"/>
      <c r="P17" s="254"/>
      <c r="Q17" s="254"/>
      <c r="R17" s="145"/>
      <c r="S17" s="145"/>
      <c r="T17" s="31">
        <f>M17+N17+O17+P17+Q17-R17</f>
        <v>0</v>
      </c>
      <c r="U17" s="31">
        <f>K17+T17-S17</f>
        <v>0</v>
      </c>
      <c r="V17" s="32">
        <f>IFERROR(ROUND(((I17/J17)*100),2),0)</f>
        <v>0</v>
      </c>
      <c r="W17" s="29">
        <f>IFERROR(((U17*V17)/100),0)</f>
        <v>0</v>
      </c>
      <c r="X17" s="43"/>
      <c r="Y17" s="43"/>
      <c r="Z17" s="43"/>
      <c r="AA17" s="43"/>
      <c r="AB17" s="43"/>
      <c r="AC17" s="43"/>
      <c r="BA17" s="269"/>
      <c r="BB17" s="274"/>
      <c r="BC17" s="278" t="s">
        <v>94</v>
      </c>
      <c r="BD17" s="281">
        <f>IF(BA9&gt;60,BA9,0)</f>
        <v>0</v>
      </c>
      <c r="BE17" s="291">
        <f>BD17*1.33</f>
        <v>0</v>
      </c>
      <c r="BF17" s="293">
        <f t="shared" si="0"/>
        <v>0</v>
      </c>
      <c r="BG17" s="292">
        <f t="shared" si="1"/>
        <v>0</v>
      </c>
      <c r="BH17" s="291">
        <f>BD17*2.67</f>
        <v>0</v>
      </c>
      <c r="BI17" s="293">
        <f t="shared" si="2"/>
        <v>0</v>
      </c>
      <c r="BJ17" s="292">
        <f t="shared" si="3"/>
        <v>0</v>
      </c>
      <c r="CD17" s="60" t="str">
        <f>IF(J34&lt;&gt;"",IF(I34&gt;J34,"ERROR: El núm. d'hores setmanals USAP no pot ser superior a les de la jornada total al CET",""),"")</f>
        <v/>
      </c>
      <c r="CF17" s="61">
        <f t="shared" si="5"/>
        <v>0</v>
      </c>
      <c r="CH17" s="63"/>
      <c r="CL17" s="42">
        <v>5</v>
      </c>
      <c r="CM17" s="61" t="e">
        <f>IF(#REF!=5,"Teniu 5 línies amb ERRORS: El núm. d'hores setmanals USAP no pot ser superior a les de la jornada total al CET","")</f>
        <v>#REF!</v>
      </c>
      <c r="CO17" s="61" t="e">
        <f>IF(CM56&lt;&gt;"",CM56,IF(CM57&lt;&gt;"",CM57,IF(CM58&lt;&gt;"",CM58,IF(CM59&lt;&gt;"",CM59,IF(CM60&lt;&gt;"",CM60,IF(CM61&lt;&gt;"",CM61,IF(CM62&lt;&gt;"",CM62,IF(CM67&lt;&gt;"",CM67,IF(#REF!&lt;&gt;"",#REF!,"")))))))))</f>
        <v>#REF!</v>
      </c>
    </row>
    <row r="18" spans="1:93" ht="14.25" customHeight="1">
      <c r="A18" s="43"/>
      <c r="B18" s="139">
        <v>6</v>
      </c>
      <c r="C18" s="253" t="s">
        <v>18</v>
      </c>
      <c r="D18" s="249"/>
      <c r="E18" s="250"/>
      <c r="F18" s="250"/>
      <c r="G18" s="257"/>
      <c r="H18" s="250"/>
      <c r="I18" s="256"/>
      <c r="J18" s="179"/>
      <c r="K18" s="254"/>
      <c r="L18" s="254"/>
      <c r="M18" s="254"/>
      <c r="N18" s="254"/>
      <c r="O18" s="254"/>
      <c r="P18" s="254"/>
      <c r="Q18" s="254"/>
      <c r="R18" s="145"/>
      <c r="S18" s="145"/>
      <c r="T18" s="31">
        <f t="shared" si="6"/>
        <v>0</v>
      </c>
      <c r="U18" s="31">
        <f t="shared" si="7"/>
        <v>0</v>
      </c>
      <c r="V18" s="32">
        <f t="shared" ref="V18:V22" si="9">IFERROR(((I18/J18)*100),0)</f>
        <v>0</v>
      </c>
      <c r="W18" s="29">
        <f t="shared" si="8"/>
        <v>0</v>
      </c>
      <c r="X18" s="43"/>
      <c r="Y18" s="43"/>
      <c r="Z18" s="43"/>
      <c r="AA18" s="43"/>
      <c r="AB18" s="43"/>
      <c r="AC18" s="43"/>
      <c r="BA18" s="274"/>
      <c r="BB18" s="274"/>
      <c r="BC18" s="274"/>
      <c r="BD18" s="274"/>
      <c r="BE18" s="274">
        <f>BD18*1.33</f>
        <v>0</v>
      </c>
      <c r="BF18" s="274">
        <f>INT(BE18)</f>
        <v>0</v>
      </c>
      <c r="BG18" s="274">
        <f>(BE18-BF18)*60</f>
        <v>0</v>
      </c>
      <c r="BH18" s="274">
        <f>BD18*2.67</f>
        <v>0</v>
      </c>
      <c r="BI18" s="274">
        <f>INT(BH18)</f>
        <v>0</v>
      </c>
      <c r="BJ18" s="274">
        <f>(BH18-BI18)*60</f>
        <v>0</v>
      </c>
      <c r="CD18" s="60" t="str">
        <f t="shared" si="4"/>
        <v/>
      </c>
      <c r="CF18" s="61">
        <f t="shared" si="5"/>
        <v>0</v>
      </c>
      <c r="CH18" s="63"/>
      <c r="CL18" s="42">
        <v>6</v>
      </c>
      <c r="CM18" s="61" t="e">
        <f>IF(#REF!=6,"Teniu 6 línies amb ERRORS: El núm. d'hores setmanals USAP no pot ser superior a les de la jornada total al CET","")</f>
        <v>#REF!</v>
      </c>
    </row>
    <row r="19" spans="1:93" ht="14.25" customHeight="1">
      <c r="A19" s="43"/>
      <c r="B19" s="139">
        <v>7</v>
      </c>
      <c r="C19" s="253" t="s">
        <v>18</v>
      </c>
      <c r="D19" s="249"/>
      <c r="E19" s="250"/>
      <c r="F19" s="250"/>
      <c r="G19" s="257"/>
      <c r="H19" s="250"/>
      <c r="I19" s="256"/>
      <c r="J19" s="179"/>
      <c r="K19" s="254"/>
      <c r="L19" s="254"/>
      <c r="M19" s="254"/>
      <c r="N19" s="254"/>
      <c r="O19" s="254"/>
      <c r="P19" s="254"/>
      <c r="Q19" s="254"/>
      <c r="R19" s="145"/>
      <c r="S19" s="145"/>
      <c r="T19" s="31">
        <f t="shared" si="6"/>
        <v>0</v>
      </c>
      <c r="U19" s="31">
        <f t="shared" si="7"/>
        <v>0</v>
      </c>
      <c r="V19" s="32">
        <f t="shared" si="9"/>
        <v>0</v>
      </c>
      <c r="W19" s="29">
        <f t="shared" si="8"/>
        <v>0</v>
      </c>
      <c r="X19" s="43"/>
      <c r="Y19" s="43"/>
      <c r="Z19" s="43"/>
      <c r="AA19" s="43"/>
      <c r="AB19" s="43"/>
      <c r="AC19" s="43"/>
      <c r="BA19" s="274"/>
      <c r="BB19" s="274"/>
      <c r="BC19" s="274"/>
      <c r="BD19" s="274"/>
      <c r="BE19" s="274"/>
      <c r="BF19" s="274"/>
      <c r="BG19" s="274"/>
      <c r="BH19" s="274"/>
      <c r="BI19" s="274"/>
      <c r="BJ19" s="274"/>
      <c r="CD19" s="60" t="str">
        <f t="shared" si="4"/>
        <v/>
      </c>
      <c r="CF19" s="61">
        <f t="shared" si="5"/>
        <v>0</v>
      </c>
      <c r="CH19" s="63"/>
      <c r="CL19" s="42">
        <v>7</v>
      </c>
      <c r="CM19" s="61" t="e">
        <f>IF(#REF!=7,"Teniu 7 línies amb ERRORS: El núm. d'hores setmanals USAP no pot ser superior a les de la jornada total al CET","")</f>
        <v>#REF!</v>
      </c>
    </row>
    <row r="20" spans="1:93" ht="14.25" customHeight="1">
      <c r="A20" s="43"/>
      <c r="B20" s="139">
        <v>8</v>
      </c>
      <c r="C20" s="253" t="s">
        <v>18</v>
      </c>
      <c r="D20" s="249"/>
      <c r="E20" s="250"/>
      <c r="F20" s="250"/>
      <c r="G20" s="257"/>
      <c r="H20" s="250"/>
      <c r="I20" s="256"/>
      <c r="J20" s="179"/>
      <c r="K20" s="254"/>
      <c r="L20" s="254"/>
      <c r="M20" s="254"/>
      <c r="N20" s="254"/>
      <c r="O20" s="254"/>
      <c r="P20" s="254"/>
      <c r="Q20" s="254"/>
      <c r="R20" s="145"/>
      <c r="S20" s="145"/>
      <c r="T20" s="31">
        <f t="shared" si="6"/>
        <v>0</v>
      </c>
      <c r="U20" s="31">
        <f t="shared" si="7"/>
        <v>0</v>
      </c>
      <c r="V20" s="32">
        <f t="shared" si="9"/>
        <v>0</v>
      </c>
      <c r="W20" s="29">
        <f t="shared" si="8"/>
        <v>0</v>
      </c>
      <c r="X20" s="43"/>
      <c r="Y20" s="43"/>
      <c r="Z20" s="43"/>
      <c r="AA20" s="43"/>
      <c r="AB20" s="43"/>
      <c r="AC20" s="43"/>
      <c r="BA20" s="274"/>
      <c r="BB20" s="274"/>
      <c r="BC20" s="274"/>
      <c r="BD20" s="274"/>
      <c r="BE20" s="274"/>
      <c r="BF20" s="274"/>
      <c r="BG20" s="274"/>
      <c r="BH20" s="274"/>
      <c r="BI20" s="274"/>
      <c r="BJ20" s="274"/>
      <c r="CD20" s="60" t="str">
        <f t="shared" si="4"/>
        <v/>
      </c>
      <c r="CF20" s="61">
        <f t="shared" si="5"/>
        <v>0</v>
      </c>
      <c r="CH20" s="63"/>
      <c r="CL20" s="42">
        <v>8</v>
      </c>
      <c r="CM20" s="61" t="e">
        <f>IF(#REF!=8,"Teniu 8 línies amb ERRORS: El núm. d'hores setmanals USAP no pot ser superior a les de la jornada total al CET","")</f>
        <v>#REF!</v>
      </c>
    </row>
    <row r="21" spans="1:93" ht="14.25" customHeight="1">
      <c r="A21" s="43"/>
      <c r="B21" s="139">
        <v>9</v>
      </c>
      <c r="C21" s="253" t="s">
        <v>18</v>
      </c>
      <c r="D21" s="249"/>
      <c r="E21" s="250"/>
      <c r="F21" s="250"/>
      <c r="G21" s="257"/>
      <c r="H21" s="250"/>
      <c r="I21" s="256"/>
      <c r="J21" s="179"/>
      <c r="K21" s="254"/>
      <c r="L21" s="254"/>
      <c r="M21" s="254"/>
      <c r="N21" s="254"/>
      <c r="O21" s="254"/>
      <c r="P21" s="254"/>
      <c r="Q21" s="254"/>
      <c r="R21" s="145"/>
      <c r="S21" s="145"/>
      <c r="T21" s="31">
        <f t="shared" si="6"/>
        <v>0</v>
      </c>
      <c r="U21" s="31">
        <f t="shared" si="7"/>
        <v>0</v>
      </c>
      <c r="V21" s="32">
        <f t="shared" si="9"/>
        <v>0</v>
      </c>
      <c r="W21" s="29">
        <f t="shared" si="8"/>
        <v>0</v>
      </c>
      <c r="X21" s="43"/>
      <c r="Y21" s="43"/>
      <c r="Z21" s="43"/>
      <c r="AA21" s="43"/>
      <c r="AB21" s="43"/>
      <c r="AC21" s="43"/>
      <c r="BA21" s="274"/>
      <c r="BB21" s="274"/>
      <c r="BC21" s="274"/>
      <c r="BD21" s="274"/>
      <c r="BE21" s="274"/>
      <c r="BF21" s="274"/>
      <c r="BG21" s="274"/>
      <c r="BH21" s="274"/>
      <c r="BI21" s="274"/>
      <c r="BJ21" s="274"/>
      <c r="CD21" s="60" t="str">
        <f t="shared" si="4"/>
        <v/>
      </c>
      <c r="CF21" s="61">
        <f t="shared" si="5"/>
        <v>0</v>
      </c>
      <c r="CH21" s="63"/>
      <c r="CL21" s="42">
        <v>9</v>
      </c>
      <c r="CM21" s="61" t="e">
        <f>IF(#REF!=9,"Teniu 9 línies amb ERRORS: El núm. d'hores setmanals USAP no pot ser superior a les de la jornada total al CET","")</f>
        <v>#REF!</v>
      </c>
    </row>
    <row r="22" spans="1:93" ht="14.25" customHeight="1">
      <c r="A22" s="43"/>
      <c r="B22" s="139">
        <v>10</v>
      </c>
      <c r="C22" s="253" t="s">
        <v>18</v>
      </c>
      <c r="D22" s="249"/>
      <c r="E22" s="250"/>
      <c r="F22" s="250"/>
      <c r="G22" s="257"/>
      <c r="H22" s="250"/>
      <c r="I22" s="256"/>
      <c r="J22" s="179"/>
      <c r="K22" s="254"/>
      <c r="L22" s="254"/>
      <c r="M22" s="254"/>
      <c r="N22" s="254"/>
      <c r="O22" s="254"/>
      <c r="P22" s="254"/>
      <c r="Q22" s="254"/>
      <c r="R22" s="145"/>
      <c r="S22" s="145"/>
      <c r="T22" s="31">
        <f t="shared" si="6"/>
        <v>0</v>
      </c>
      <c r="U22" s="31">
        <f t="shared" si="7"/>
        <v>0</v>
      </c>
      <c r="V22" s="32">
        <f t="shared" si="9"/>
        <v>0</v>
      </c>
      <c r="W22" s="29">
        <f t="shared" si="8"/>
        <v>0</v>
      </c>
      <c r="X22" s="43"/>
      <c r="Y22" s="43"/>
      <c r="Z22" s="43"/>
      <c r="AA22" s="43"/>
      <c r="AB22" s="43"/>
      <c r="AC22" s="43"/>
      <c r="BA22" s="274"/>
      <c r="BB22" s="274"/>
      <c r="BC22" s="274"/>
      <c r="BD22" s="274"/>
      <c r="BE22" s="274"/>
      <c r="BF22" s="270">
        <f>IF(BF9&lt;&gt;0,BF9,IF(BF11&lt;&gt;0,BF11,IF(BF13&lt;&gt;0,BF13,IF(BF15&lt;&gt;0,BF15,IF(BF17&lt;&gt;0,BF17,0)))))</f>
        <v>0</v>
      </c>
      <c r="BG22" s="274"/>
      <c r="BH22" s="274"/>
      <c r="BI22" s="270">
        <f>IF(BI9&lt;&gt;0,BI9,IF(BI11&lt;&gt;0,BI11,IF(BI13&lt;&gt;0,BI13,IF(BI15&lt;&gt;0,BI15,IF(BI17&lt;&gt;0,BI17,0)))))</f>
        <v>0</v>
      </c>
      <c r="BJ22" s="274"/>
      <c r="CD22" s="60" t="str">
        <f t="shared" si="4"/>
        <v/>
      </c>
      <c r="CF22" s="61">
        <f t="shared" si="5"/>
        <v>0</v>
      </c>
      <c r="CH22" s="63"/>
      <c r="CL22" s="42">
        <v>10</v>
      </c>
      <c r="CM22" s="61" t="e">
        <f>IF(#REF!=10,"Teniu 10 línies amb ERRORS: El núm. d'hores setmanals USAP no pot ser superior a les de la jornada total al CET","")</f>
        <v>#REF!</v>
      </c>
    </row>
    <row r="23" spans="1:93" ht="14.25" customHeight="1">
      <c r="A23" s="43"/>
      <c r="B23" s="139">
        <v>11</v>
      </c>
      <c r="C23" s="253" t="s">
        <v>18</v>
      </c>
      <c r="D23" s="249"/>
      <c r="E23" s="250"/>
      <c r="F23" s="250"/>
      <c r="G23" s="257"/>
      <c r="H23" s="250"/>
      <c r="I23" s="256"/>
      <c r="J23" s="179"/>
      <c r="K23" s="254"/>
      <c r="L23" s="254"/>
      <c r="M23" s="254"/>
      <c r="N23" s="254"/>
      <c r="O23" s="254"/>
      <c r="P23" s="254"/>
      <c r="Q23" s="254"/>
      <c r="R23" s="145"/>
      <c r="S23" s="145"/>
      <c r="T23" s="31">
        <f t="shared" ref="T23:T62" si="10">M23+N23+O23+P23+Q23-R23</f>
        <v>0</v>
      </c>
      <c r="U23" s="31">
        <f t="shared" ref="U23:U62" si="11">K23+T23-S23</f>
        <v>0</v>
      </c>
      <c r="V23" s="32">
        <f t="shared" ref="V23:V62" si="12">IFERROR(((I23/J23)*100),0)</f>
        <v>0</v>
      </c>
      <c r="W23" s="29">
        <f t="shared" si="8"/>
        <v>0</v>
      </c>
      <c r="X23" s="43"/>
      <c r="Y23" s="43"/>
      <c r="Z23" s="43"/>
      <c r="AA23" s="43"/>
      <c r="AB23" s="43"/>
      <c r="AC23" s="43"/>
      <c r="BA23" s="274"/>
      <c r="BB23" s="274"/>
      <c r="BC23" s="274"/>
      <c r="BD23" s="274"/>
      <c r="BE23" s="274"/>
      <c r="BF23" s="274"/>
      <c r="BG23" s="274"/>
      <c r="BH23" s="274"/>
      <c r="BI23" s="274"/>
      <c r="BJ23" s="274"/>
      <c r="CD23" s="60" t="str">
        <f t="shared" si="4"/>
        <v/>
      </c>
      <c r="CF23" s="61">
        <f t="shared" si="5"/>
        <v>0</v>
      </c>
      <c r="CH23" s="63"/>
      <c r="CL23" s="42">
        <v>11</v>
      </c>
      <c r="CM23" s="61" t="e">
        <f>IF(#REF!=11,"Teniu 11 línies amb ERRORS: El núm. d'hores setmanals USAP no pot ser superior a les de la jornada total al CET","")</f>
        <v>#REF!</v>
      </c>
    </row>
    <row r="24" spans="1:93" ht="14.25" customHeight="1">
      <c r="A24" s="43"/>
      <c r="B24" s="139">
        <v>12</v>
      </c>
      <c r="C24" s="253" t="s">
        <v>18</v>
      </c>
      <c r="D24" s="249"/>
      <c r="E24" s="250"/>
      <c r="F24" s="250"/>
      <c r="G24" s="257"/>
      <c r="H24" s="250"/>
      <c r="I24" s="256"/>
      <c r="J24" s="179"/>
      <c r="K24" s="254"/>
      <c r="L24" s="254"/>
      <c r="M24" s="254"/>
      <c r="N24" s="254"/>
      <c r="O24" s="254"/>
      <c r="P24" s="254"/>
      <c r="Q24" s="254"/>
      <c r="R24" s="145"/>
      <c r="S24" s="145"/>
      <c r="T24" s="31">
        <f t="shared" si="10"/>
        <v>0</v>
      </c>
      <c r="U24" s="31">
        <f t="shared" si="11"/>
        <v>0</v>
      </c>
      <c r="V24" s="32">
        <f t="shared" si="12"/>
        <v>0</v>
      </c>
      <c r="W24" s="29">
        <f t="shared" si="8"/>
        <v>0</v>
      </c>
      <c r="X24" s="43"/>
      <c r="Y24" s="43"/>
      <c r="Z24" s="43"/>
      <c r="AA24" s="43"/>
      <c r="AB24" s="43"/>
      <c r="AC24" s="43"/>
      <c r="BA24" s="274"/>
      <c r="BB24" s="274"/>
      <c r="BC24" s="274"/>
      <c r="BD24" s="274"/>
      <c r="BE24" s="274"/>
      <c r="BF24" s="274"/>
      <c r="BG24" s="274"/>
      <c r="BH24" s="274"/>
      <c r="BI24" s="274"/>
      <c r="BJ24" s="274"/>
      <c r="CD24" s="60" t="str">
        <f t="shared" si="4"/>
        <v/>
      </c>
      <c r="CF24" s="61">
        <f t="shared" si="5"/>
        <v>0</v>
      </c>
      <c r="CH24" s="63"/>
      <c r="CL24" s="42">
        <v>12</v>
      </c>
      <c r="CM24" s="61" t="e">
        <f>IF(#REF!=12,"Teniu 12 línies amb ERRORS: El núm. d'hores setmanals USAP no pot ser superior a les de la jornada total al CET","")</f>
        <v>#REF!</v>
      </c>
    </row>
    <row r="25" spans="1:93" ht="14.25" customHeight="1">
      <c r="A25" s="43"/>
      <c r="B25" s="139">
        <v>13</v>
      </c>
      <c r="C25" s="253" t="s">
        <v>18</v>
      </c>
      <c r="D25" s="249"/>
      <c r="E25" s="250"/>
      <c r="F25" s="250"/>
      <c r="G25" s="257"/>
      <c r="H25" s="250"/>
      <c r="I25" s="256"/>
      <c r="J25" s="179"/>
      <c r="K25" s="254"/>
      <c r="L25" s="254"/>
      <c r="M25" s="254"/>
      <c r="N25" s="254"/>
      <c r="O25" s="254"/>
      <c r="P25" s="254"/>
      <c r="Q25" s="254"/>
      <c r="R25" s="145"/>
      <c r="S25" s="145"/>
      <c r="T25" s="31">
        <f t="shared" si="10"/>
        <v>0</v>
      </c>
      <c r="U25" s="31">
        <f t="shared" si="11"/>
        <v>0</v>
      </c>
      <c r="V25" s="32">
        <f t="shared" si="12"/>
        <v>0</v>
      </c>
      <c r="W25" s="29">
        <f t="shared" si="8"/>
        <v>0</v>
      </c>
      <c r="X25" s="43"/>
      <c r="Y25" s="43"/>
      <c r="Z25" s="43"/>
      <c r="AA25" s="43"/>
      <c r="AB25" s="43"/>
      <c r="AC25" s="43"/>
      <c r="BA25" s="274"/>
      <c r="BB25" s="274"/>
      <c r="BC25" s="274"/>
      <c r="BD25" s="274"/>
      <c r="BE25" s="274"/>
      <c r="BF25" s="274"/>
      <c r="BG25" s="274"/>
      <c r="BH25" s="274"/>
      <c r="BI25" s="274"/>
      <c r="BJ25" s="274"/>
      <c r="CD25" s="60" t="str">
        <f t="shared" si="4"/>
        <v/>
      </c>
      <c r="CF25" s="61">
        <f t="shared" si="5"/>
        <v>0</v>
      </c>
      <c r="CH25" s="63"/>
      <c r="CL25" s="42">
        <v>13</v>
      </c>
      <c r="CM25" s="61" t="e">
        <f>IF(#REF!=13,"Teniu 13 línies amb ERRORS: El núm. d'hores setmanals USAP no pot ser superior a les de la jornada total al CET","")</f>
        <v>#REF!</v>
      </c>
    </row>
    <row r="26" spans="1:93" ht="14.25" customHeight="1">
      <c r="A26" s="43"/>
      <c r="B26" s="139">
        <v>14</v>
      </c>
      <c r="C26" s="253" t="s">
        <v>18</v>
      </c>
      <c r="D26" s="49"/>
      <c r="E26" s="51"/>
      <c r="F26" s="250"/>
      <c r="G26" s="250"/>
      <c r="H26" s="51"/>
      <c r="I26" s="179"/>
      <c r="J26" s="179"/>
      <c r="K26" s="145"/>
      <c r="L26" s="145"/>
      <c r="M26" s="145"/>
      <c r="N26" s="145"/>
      <c r="O26" s="145"/>
      <c r="P26" s="145"/>
      <c r="Q26" s="145"/>
      <c r="R26" s="145"/>
      <c r="S26" s="145"/>
      <c r="T26" s="31">
        <f t="shared" si="10"/>
        <v>0</v>
      </c>
      <c r="U26" s="31">
        <f t="shared" si="11"/>
        <v>0</v>
      </c>
      <c r="V26" s="32">
        <f t="shared" si="12"/>
        <v>0</v>
      </c>
      <c r="W26" s="29">
        <f t="shared" si="8"/>
        <v>0</v>
      </c>
      <c r="X26" s="43"/>
      <c r="Y26" s="43"/>
      <c r="Z26" s="43"/>
      <c r="AA26" s="43"/>
      <c r="AB26" s="43"/>
      <c r="AC26" s="43"/>
      <c r="BA26" s="274"/>
      <c r="BB26" s="274"/>
      <c r="BC26" s="274"/>
      <c r="BD26" s="274"/>
      <c r="BE26" s="274"/>
      <c r="BF26" s="274"/>
      <c r="BG26" s="274"/>
      <c r="BH26" s="274"/>
      <c r="BI26" s="274"/>
      <c r="BJ26" s="274"/>
      <c r="CD26" s="60" t="str">
        <f t="shared" si="4"/>
        <v/>
      </c>
      <c r="CF26" s="61">
        <f t="shared" si="5"/>
        <v>0</v>
      </c>
      <c r="CH26" s="63"/>
      <c r="CL26" s="42">
        <v>14</v>
      </c>
      <c r="CM26" s="61" t="e">
        <f>IF(#REF!=14,"Teniu 14 línies amb ERRORS: El núm. d'hores setmanals USAP no pot ser superior a les de la jornada total al CET","")</f>
        <v>#REF!</v>
      </c>
    </row>
    <row r="27" spans="1:93" ht="14.25" customHeight="1">
      <c r="A27" s="43"/>
      <c r="B27" s="139">
        <v>15</v>
      </c>
      <c r="C27" s="253" t="s">
        <v>18</v>
      </c>
      <c r="D27" s="49"/>
      <c r="E27" s="51"/>
      <c r="F27" s="250"/>
      <c r="G27" s="250"/>
      <c r="H27" s="51"/>
      <c r="I27" s="179"/>
      <c r="J27" s="179"/>
      <c r="K27" s="145"/>
      <c r="L27" s="145"/>
      <c r="M27" s="145"/>
      <c r="N27" s="145"/>
      <c r="O27" s="145"/>
      <c r="P27" s="145"/>
      <c r="Q27" s="145"/>
      <c r="R27" s="145"/>
      <c r="S27" s="145"/>
      <c r="T27" s="31">
        <f t="shared" si="10"/>
        <v>0</v>
      </c>
      <c r="U27" s="31">
        <f t="shared" si="11"/>
        <v>0</v>
      </c>
      <c r="V27" s="32">
        <f t="shared" si="12"/>
        <v>0</v>
      </c>
      <c r="W27" s="29">
        <f t="shared" si="8"/>
        <v>0</v>
      </c>
      <c r="X27" s="43"/>
      <c r="Y27" s="43"/>
      <c r="Z27" s="43"/>
      <c r="AA27" s="43"/>
      <c r="AB27" s="43"/>
      <c r="AC27" s="43"/>
      <c r="BA27" s="274"/>
      <c r="BB27" s="274"/>
      <c r="BC27" s="274"/>
      <c r="BD27" s="274"/>
      <c r="BE27" s="274"/>
      <c r="BF27" s="274"/>
      <c r="BG27" s="274"/>
      <c r="BH27" s="274"/>
      <c r="BI27" s="274"/>
      <c r="BJ27" s="274"/>
      <c r="CD27" s="60" t="str">
        <f t="shared" si="4"/>
        <v/>
      </c>
      <c r="CF27" s="61">
        <f t="shared" si="5"/>
        <v>0</v>
      </c>
      <c r="CH27" s="63"/>
      <c r="CL27" s="42">
        <v>15</v>
      </c>
      <c r="CM27" s="61" t="e">
        <f>IF(#REF!=15,"Teniu 15 línies amb ERRORS: El núm. d'hores setmanals USAP no pot ser superior a les de la jornada total al CET","")</f>
        <v>#REF!</v>
      </c>
    </row>
    <row r="28" spans="1:93" ht="14.25" customHeight="1">
      <c r="A28" s="43"/>
      <c r="B28" s="139">
        <v>16</v>
      </c>
      <c r="C28" s="253" t="s">
        <v>18</v>
      </c>
      <c r="D28" s="49"/>
      <c r="E28" s="51"/>
      <c r="F28" s="250"/>
      <c r="G28" s="250"/>
      <c r="H28" s="51"/>
      <c r="I28" s="179"/>
      <c r="J28" s="179"/>
      <c r="K28" s="145"/>
      <c r="L28" s="145"/>
      <c r="M28" s="145"/>
      <c r="N28" s="145"/>
      <c r="O28" s="145"/>
      <c r="P28" s="145"/>
      <c r="Q28" s="145"/>
      <c r="R28" s="145"/>
      <c r="S28" s="145"/>
      <c r="T28" s="31">
        <f t="shared" si="10"/>
        <v>0</v>
      </c>
      <c r="U28" s="31">
        <f t="shared" si="11"/>
        <v>0</v>
      </c>
      <c r="V28" s="32">
        <f t="shared" si="12"/>
        <v>0</v>
      </c>
      <c r="W28" s="29">
        <f t="shared" si="8"/>
        <v>0</v>
      </c>
      <c r="X28" s="43"/>
      <c r="Y28" s="43"/>
      <c r="Z28" s="43"/>
      <c r="AA28" s="43"/>
      <c r="AB28" s="43"/>
      <c r="AC28" s="43"/>
      <c r="BA28" s="274"/>
      <c r="BB28" s="274"/>
      <c r="BC28" s="274"/>
      <c r="BD28" s="274"/>
      <c r="BE28" s="274"/>
      <c r="BF28" s="274"/>
      <c r="BG28" s="274"/>
      <c r="BH28" s="274"/>
      <c r="BI28" s="274"/>
      <c r="BJ28" s="274"/>
      <c r="CD28" s="60" t="str">
        <f t="shared" si="4"/>
        <v/>
      </c>
      <c r="CF28" s="61">
        <f t="shared" si="5"/>
        <v>0</v>
      </c>
      <c r="CH28" s="63"/>
      <c r="CL28" s="42">
        <v>16</v>
      </c>
      <c r="CM28" s="61" t="e">
        <f>IF(#REF!=16,"Teniu 16 línies amb ERRORS: El núm. d'hores setmanals USAP no pot ser superior a les de la jornada total al CET","")</f>
        <v>#REF!</v>
      </c>
    </row>
    <row r="29" spans="1:93" ht="14.25" customHeight="1">
      <c r="A29" s="43"/>
      <c r="B29" s="139">
        <v>17</v>
      </c>
      <c r="C29" s="253" t="s">
        <v>18</v>
      </c>
      <c r="D29" s="49"/>
      <c r="E29" s="51"/>
      <c r="F29" s="250"/>
      <c r="G29" s="250"/>
      <c r="H29" s="51"/>
      <c r="I29" s="179"/>
      <c r="J29" s="179"/>
      <c r="K29" s="145"/>
      <c r="L29" s="145"/>
      <c r="M29" s="145"/>
      <c r="N29" s="145"/>
      <c r="O29" s="145"/>
      <c r="P29" s="145"/>
      <c r="Q29" s="145"/>
      <c r="R29" s="145"/>
      <c r="S29" s="145"/>
      <c r="T29" s="31">
        <f t="shared" si="10"/>
        <v>0</v>
      </c>
      <c r="U29" s="31">
        <f t="shared" si="11"/>
        <v>0</v>
      </c>
      <c r="V29" s="32">
        <f t="shared" si="12"/>
        <v>0</v>
      </c>
      <c r="W29" s="29">
        <f t="shared" si="8"/>
        <v>0</v>
      </c>
      <c r="X29" s="43"/>
      <c r="Y29" s="43"/>
      <c r="Z29" s="43"/>
      <c r="AA29" s="43"/>
      <c r="AB29" s="43"/>
      <c r="AC29" s="43"/>
      <c r="BA29" s="274"/>
      <c r="BB29" s="274"/>
      <c r="BC29" s="274"/>
      <c r="BD29" s="274"/>
      <c r="BE29" s="274"/>
      <c r="BF29" s="274"/>
      <c r="BG29" s="274"/>
      <c r="BH29" s="274"/>
      <c r="BI29" s="274"/>
      <c r="BJ29" s="274"/>
      <c r="CD29" s="60" t="str">
        <f t="shared" si="4"/>
        <v/>
      </c>
      <c r="CF29" s="61">
        <f t="shared" si="5"/>
        <v>0</v>
      </c>
      <c r="CH29" s="63"/>
      <c r="CL29" s="42">
        <v>17</v>
      </c>
      <c r="CM29" s="61" t="e">
        <f>IF(#REF!=17,"Teniu 17 línies amb ERRORS: El núm. d'hores setmanals USAP no pot ser superior a les de la jornada total al CET","")</f>
        <v>#REF!</v>
      </c>
    </row>
    <row r="30" spans="1:93" ht="14.25" customHeight="1">
      <c r="A30" s="43"/>
      <c r="B30" s="139">
        <v>18</v>
      </c>
      <c r="C30" s="253" t="s">
        <v>18</v>
      </c>
      <c r="D30" s="49"/>
      <c r="E30" s="51"/>
      <c r="F30" s="250"/>
      <c r="G30" s="250"/>
      <c r="H30" s="51"/>
      <c r="I30" s="179"/>
      <c r="J30" s="179"/>
      <c r="K30" s="145"/>
      <c r="L30" s="145"/>
      <c r="M30" s="145"/>
      <c r="N30" s="145"/>
      <c r="O30" s="145"/>
      <c r="P30" s="145"/>
      <c r="Q30" s="145"/>
      <c r="R30" s="145"/>
      <c r="S30" s="145"/>
      <c r="T30" s="31">
        <f t="shared" si="10"/>
        <v>0</v>
      </c>
      <c r="U30" s="31">
        <f t="shared" si="11"/>
        <v>0</v>
      </c>
      <c r="V30" s="32">
        <f t="shared" si="12"/>
        <v>0</v>
      </c>
      <c r="W30" s="29">
        <f t="shared" si="8"/>
        <v>0</v>
      </c>
      <c r="X30" s="43"/>
      <c r="Y30" s="43"/>
      <c r="Z30" s="43"/>
      <c r="AA30" s="43"/>
      <c r="AB30" s="43"/>
      <c r="AC30" s="43"/>
      <c r="BA30" s="274"/>
      <c r="BB30" s="274"/>
      <c r="BC30" s="274"/>
      <c r="BD30" s="274"/>
      <c r="BE30" s="274"/>
      <c r="BF30" s="274"/>
      <c r="BG30" s="274"/>
      <c r="BH30" s="274"/>
      <c r="BI30" s="274"/>
      <c r="BJ30" s="274"/>
      <c r="CD30" s="60" t="str">
        <f t="shared" si="4"/>
        <v/>
      </c>
      <c r="CF30" s="61">
        <f t="shared" si="5"/>
        <v>0</v>
      </c>
      <c r="CH30" s="63"/>
      <c r="CL30" s="42">
        <v>18</v>
      </c>
      <c r="CM30" s="61" t="e">
        <f>IF(#REF!=18,"Teniu 18 línies amb ERRORS: El núm. d'hores setmanals USAP no pot ser superior a les de la jornada total al CET","")</f>
        <v>#REF!</v>
      </c>
    </row>
    <row r="31" spans="1:93" ht="14.25" customHeight="1">
      <c r="A31" s="43"/>
      <c r="B31" s="139">
        <v>19</v>
      </c>
      <c r="C31" s="253" t="s">
        <v>18</v>
      </c>
      <c r="D31" s="49"/>
      <c r="E31" s="51"/>
      <c r="F31" s="250"/>
      <c r="G31" s="250"/>
      <c r="H31" s="51"/>
      <c r="I31" s="179"/>
      <c r="J31" s="179"/>
      <c r="K31" s="145"/>
      <c r="L31" s="145"/>
      <c r="M31" s="145"/>
      <c r="N31" s="145"/>
      <c r="O31" s="145"/>
      <c r="P31" s="145"/>
      <c r="Q31" s="145"/>
      <c r="R31" s="145"/>
      <c r="S31" s="145"/>
      <c r="T31" s="31">
        <f t="shared" si="10"/>
        <v>0</v>
      </c>
      <c r="U31" s="31">
        <f t="shared" si="11"/>
        <v>0</v>
      </c>
      <c r="V31" s="32">
        <f t="shared" si="12"/>
        <v>0</v>
      </c>
      <c r="W31" s="29">
        <f t="shared" si="8"/>
        <v>0</v>
      </c>
      <c r="X31" s="43"/>
      <c r="Y31" s="43"/>
      <c r="Z31" s="43"/>
      <c r="AA31" s="43"/>
      <c r="AB31" s="43"/>
      <c r="AC31" s="43"/>
      <c r="BA31" s="274"/>
      <c r="BB31" s="274"/>
      <c r="BC31" s="274"/>
      <c r="BD31" s="274"/>
      <c r="BE31" s="274"/>
      <c r="BF31" s="274"/>
      <c r="BG31" s="274"/>
      <c r="BH31" s="274"/>
      <c r="BI31" s="274"/>
      <c r="BJ31" s="274"/>
      <c r="CD31" s="60" t="str">
        <f t="shared" si="4"/>
        <v/>
      </c>
      <c r="CF31" s="61">
        <f t="shared" si="5"/>
        <v>0</v>
      </c>
      <c r="CH31" s="63"/>
      <c r="CL31" s="42">
        <v>19</v>
      </c>
      <c r="CM31" s="61" t="e">
        <f>IF(#REF!=19,"Teniu 19 línies amb ERRORS: El núm. d'hores setmanals USAP no pot ser superior a les de la jornada total al CET","")</f>
        <v>#REF!</v>
      </c>
    </row>
    <row r="32" spans="1:93" ht="14.25" customHeight="1" thickBot="1">
      <c r="A32" s="43"/>
      <c r="B32" s="140">
        <v>20</v>
      </c>
      <c r="C32" s="247" t="s">
        <v>18</v>
      </c>
      <c r="D32" s="50"/>
      <c r="E32" s="52"/>
      <c r="F32" s="251"/>
      <c r="G32" s="251"/>
      <c r="H32" s="52"/>
      <c r="I32" s="178"/>
      <c r="J32" s="178"/>
      <c r="K32" s="237"/>
      <c r="L32" s="237"/>
      <c r="M32" s="237"/>
      <c r="N32" s="237"/>
      <c r="O32" s="237"/>
      <c r="P32" s="237"/>
      <c r="Q32" s="237"/>
      <c r="R32" s="237"/>
      <c r="S32" s="238"/>
      <c r="T32" s="240">
        <f t="shared" si="10"/>
        <v>0</v>
      </c>
      <c r="U32" s="240">
        <f t="shared" si="11"/>
        <v>0</v>
      </c>
      <c r="V32" s="241">
        <f t="shared" si="12"/>
        <v>0</v>
      </c>
      <c r="W32" s="240">
        <f t="shared" si="8"/>
        <v>0</v>
      </c>
      <c r="X32" s="43"/>
      <c r="Y32" s="43"/>
      <c r="Z32" s="43"/>
      <c r="AA32" s="43"/>
      <c r="AB32" s="43"/>
      <c r="AC32" s="43"/>
      <c r="BA32" s="274"/>
      <c r="BB32" s="274"/>
      <c r="BC32" s="274"/>
      <c r="BD32" s="274"/>
      <c r="BE32" s="274"/>
      <c r="BF32" s="274"/>
      <c r="BG32" s="274"/>
      <c r="BH32" s="274"/>
      <c r="BI32" s="274"/>
      <c r="BJ32" s="274"/>
      <c r="CD32" s="60" t="str">
        <f t="shared" si="4"/>
        <v/>
      </c>
      <c r="CF32" s="61">
        <f t="shared" si="5"/>
        <v>0</v>
      </c>
      <c r="CH32" s="63"/>
      <c r="CL32" s="42">
        <v>20</v>
      </c>
      <c r="CM32" s="61" t="e">
        <f>IF(#REF!=20,"Teniu 20 línies amb ERRORS: El núm. d'hores setmanals USAP no pot ser superior a les de la jornada total al CET","")</f>
        <v>#REF!</v>
      </c>
    </row>
    <row r="33" spans="1:91" ht="14.25" customHeight="1">
      <c r="A33" s="43"/>
      <c r="B33" s="139">
        <v>1</v>
      </c>
      <c r="C33" s="253" t="s">
        <v>19</v>
      </c>
      <c r="D33" s="249"/>
      <c r="E33" s="250"/>
      <c r="F33" s="250"/>
      <c r="G33" s="257"/>
      <c r="H33" s="250"/>
      <c r="I33" s="256"/>
      <c r="J33" s="256"/>
      <c r="K33" s="145"/>
      <c r="L33" s="145"/>
      <c r="M33" s="145"/>
      <c r="N33" s="145"/>
      <c r="O33" s="145"/>
      <c r="P33" s="145"/>
      <c r="Q33" s="145"/>
      <c r="R33" s="145"/>
      <c r="S33" s="145"/>
      <c r="T33" s="29">
        <f t="shared" ref="T33:T34" si="13">M33+N33+O33+P33+Q33-R33</f>
        <v>0</v>
      </c>
      <c r="U33" s="29">
        <f t="shared" ref="U33:U34" si="14">K33+T33-S33</f>
        <v>0</v>
      </c>
      <c r="V33" s="239">
        <f t="shared" ref="V33:V34" si="15">IFERROR(((I33/J33)*100),0)</f>
        <v>0</v>
      </c>
      <c r="W33" s="29">
        <f t="shared" ref="W33:W34" si="16">IFERROR(((U33*V33)/100),0)</f>
        <v>0</v>
      </c>
      <c r="X33" s="43"/>
      <c r="Y33" s="43"/>
      <c r="Z33" s="43"/>
      <c r="AA33" s="43"/>
      <c r="AB33" s="43"/>
      <c r="AC33" s="43"/>
      <c r="BA33" s="274"/>
      <c r="BB33" s="274"/>
      <c r="BC33" s="274"/>
      <c r="BD33" s="274"/>
      <c r="BE33" s="274"/>
      <c r="BF33" s="274"/>
      <c r="BG33" s="274"/>
      <c r="BH33" s="274"/>
      <c r="BI33" s="274"/>
      <c r="BJ33" s="274"/>
      <c r="CD33" s="235"/>
      <c r="CF33" s="236"/>
      <c r="CH33" s="63"/>
      <c r="CM33" s="236"/>
    </row>
    <row r="34" spans="1:91" ht="14.25" customHeight="1">
      <c r="A34" s="43"/>
      <c r="B34" s="139">
        <v>2</v>
      </c>
      <c r="C34" s="253" t="s">
        <v>19</v>
      </c>
      <c r="D34" s="249"/>
      <c r="E34" s="250"/>
      <c r="F34" s="250"/>
      <c r="G34" s="257"/>
      <c r="H34" s="250"/>
      <c r="I34" s="256"/>
      <c r="J34" s="256"/>
      <c r="K34" s="145"/>
      <c r="L34" s="145"/>
      <c r="M34" s="145"/>
      <c r="N34" s="145"/>
      <c r="O34" s="145"/>
      <c r="P34" s="145"/>
      <c r="Q34" s="145"/>
      <c r="R34" s="145"/>
      <c r="S34" s="145"/>
      <c r="T34" s="31">
        <f t="shared" si="13"/>
        <v>0</v>
      </c>
      <c r="U34" s="31">
        <f t="shared" si="14"/>
        <v>0</v>
      </c>
      <c r="V34" s="234">
        <f t="shared" si="15"/>
        <v>0</v>
      </c>
      <c r="W34" s="29">
        <f t="shared" si="16"/>
        <v>0</v>
      </c>
      <c r="X34" s="43"/>
      <c r="Y34" s="43"/>
      <c r="Z34" s="43"/>
      <c r="AA34" s="43"/>
      <c r="AB34" s="43"/>
      <c r="AC34" s="43"/>
      <c r="CD34" s="235"/>
      <c r="CF34" s="236"/>
      <c r="CH34" s="63"/>
      <c r="CM34" s="236"/>
    </row>
    <row r="35" spans="1:91" ht="14.25" customHeight="1">
      <c r="A35" s="43"/>
      <c r="B35" s="139">
        <v>3</v>
      </c>
      <c r="C35" s="253" t="s">
        <v>19</v>
      </c>
      <c r="D35" s="249"/>
      <c r="E35" s="250"/>
      <c r="F35" s="250"/>
      <c r="G35" s="257"/>
      <c r="H35" s="250"/>
      <c r="I35" s="256"/>
      <c r="J35" s="256"/>
      <c r="K35" s="254"/>
      <c r="L35" s="254"/>
      <c r="M35" s="254"/>
      <c r="N35" s="254"/>
      <c r="O35" s="254"/>
      <c r="P35" s="254"/>
      <c r="Q35" s="254"/>
      <c r="R35" s="145"/>
      <c r="S35" s="145"/>
      <c r="T35" s="31">
        <f t="shared" ref="T35:T49" si="17">M35+N35+O35+P35+Q35-R35</f>
        <v>0</v>
      </c>
      <c r="U35" s="31">
        <f t="shared" ref="U35:U49" si="18">K35+T35-S35</f>
        <v>0</v>
      </c>
      <c r="V35" s="234">
        <f t="shared" ref="V35:V49" si="19">IFERROR(((I35/J35)*100),0)</f>
        <v>0</v>
      </c>
      <c r="W35" s="29">
        <f t="shared" ref="W35:W49" si="20">IFERROR(((U35*V35)/100),0)</f>
        <v>0</v>
      </c>
      <c r="X35" s="43"/>
      <c r="Y35" s="43"/>
      <c r="Z35" s="43"/>
      <c r="AA35" s="43"/>
      <c r="AB35" s="43"/>
      <c r="AC35" s="43"/>
      <c r="CD35" s="235"/>
      <c r="CF35" s="236"/>
      <c r="CH35" s="63"/>
      <c r="CM35" s="236"/>
    </row>
    <row r="36" spans="1:91" ht="14.25" customHeight="1">
      <c r="A36" s="43"/>
      <c r="B36" s="139">
        <v>4</v>
      </c>
      <c r="C36" s="253" t="s">
        <v>19</v>
      </c>
      <c r="D36" s="249"/>
      <c r="E36" s="250"/>
      <c r="F36" s="250"/>
      <c r="G36" s="257"/>
      <c r="H36" s="250"/>
      <c r="I36" s="256"/>
      <c r="J36" s="256"/>
      <c r="K36" s="254"/>
      <c r="L36" s="254"/>
      <c r="M36" s="254"/>
      <c r="N36" s="254"/>
      <c r="O36" s="254"/>
      <c r="P36" s="254"/>
      <c r="Q36" s="254"/>
      <c r="R36" s="145"/>
      <c r="S36" s="145"/>
      <c r="T36" s="31">
        <f t="shared" si="17"/>
        <v>0</v>
      </c>
      <c r="U36" s="31">
        <f t="shared" si="18"/>
        <v>0</v>
      </c>
      <c r="V36" s="234">
        <f t="shared" si="19"/>
        <v>0</v>
      </c>
      <c r="W36" s="29">
        <f t="shared" si="20"/>
        <v>0</v>
      </c>
      <c r="X36" s="43"/>
      <c r="Y36" s="43"/>
      <c r="Z36" s="43"/>
      <c r="AA36" s="43"/>
      <c r="AB36" s="43"/>
      <c r="AC36" s="43"/>
      <c r="CD36" s="235"/>
      <c r="CF36" s="236"/>
      <c r="CH36" s="63"/>
      <c r="CM36" s="236"/>
    </row>
    <row r="37" spans="1:91" ht="14.25" customHeight="1">
      <c r="A37" s="43"/>
      <c r="B37" s="139">
        <v>5</v>
      </c>
      <c r="C37" s="253" t="s">
        <v>19</v>
      </c>
      <c r="D37" s="249"/>
      <c r="E37" s="250"/>
      <c r="F37" s="250"/>
      <c r="G37" s="257"/>
      <c r="H37" s="250"/>
      <c r="I37" s="256"/>
      <c r="J37" s="256"/>
      <c r="K37" s="254"/>
      <c r="L37" s="254"/>
      <c r="M37" s="254"/>
      <c r="N37" s="254"/>
      <c r="O37" s="254"/>
      <c r="P37" s="254"/>
      <c r="Q37" s="254"/>
      <c r="R37" s="145"/>
      <c r="S37" s="145"/>
      <c r="T37" s="31">
        <f t="shared" si="17"/>
        <v>0</v>
      </c>
      <c r="U37" s="31">
        <f t="shared" si="18"/>
        <v>0</v>
      </c>
      <c r="V37" s="234">
        <f t="shared" si="19"/>
        <v>0</v>
      </c>
      <c r="W37" s="29">
        <f t="shared" si="20"/>
        <v>0</v>
      </c>
      <c r="X37" s="43"/>
      <c r="Y37" s="43"/>
      <c r="Z37" s="43"/>
      <c r="AA37" s="43"/>
      <c r="AB37" s="43"/>
      <c r="AC37" s="43"/>
      <c r="CD37" s="235"/>
      <c r="CF37" s="236"/>
      <c r="CH37" s="63"/>
      <c r="CM37" s="236"/>
    </row>
    <row r="38" spans="1:91" ht="14.25" customHeight="1">
      <c r="A38" s="43"/>
      <c r="B38" s="139">
        <v>6</v>
      </c>
      <c r="C38" s="253" t="s">
        <v>19</v>
      </c>
      <c r="D38" s="249"/>
      <c r="E38" s="250"/>
      <c r="F38" s="250"/>
      <c r="G38" s="257"/>
      <c r="H38" s="250"/>
      <c r="I38" s="256"/>
      <c r="J38" s="256"/>
      <c r="K38" s="254"/>
      <c r="L38" s="254"/>
      <c r="M38" s="254"/>
      <c r="N38" s="254"/>
      <c r="O38" s="254"/>
      <c r="P38" s="254"/>
      <c r="Q38" s="254"/>
      <c r="R38" s="145"/>
      <c r="S38" s="145"/>
      <c r="T38" s="31">
        <f t="shared" si="17"/>
        <v>0</v>
      </c>
      <c r="U38" s="31">
        <f t="shared" si="18"/>
        <v>0</v>
      </c>
      <c r="V38" s="234">
        <f t="shared" si="19"/>
        <v>0</v>
      </c>
      <c r="W38" s="29">
        <f t="shared" si="20"/>
        <v>0</v>
      </c>
      <c r="X38" s="43"/>
      <c r="Y38" s="43"/>
      <c r="Z38" s="43"/>
      <c r="AA38" s="43"/>
      <c r="AB38" s="43"/>
      <c r="AC38" s="43"/>
      <c r="CD38" s="235"/>
      <c r="CF38" s="236"/>
      <c r="CH38" s="63"/>
      <c r="CM38" s="236"/>
    </row>
    <row r="39" spans="1:91" ht="14.25" customHeight="1">
      <c r="A39" s="43"/>
      <c r="B39" s="139">
        <v>7</v>
      </c>
      <c r="C39" s="253" t="s">
        <v>19</v>
      </c>
      <c r="D39" s="249"/>
      <c r="E39" s="250"/>
      <c r="F39" s="250"/>
      <c r="G39" s="257"/>
      <c r="H39" s="250"/>
      <c r="I39" s="256"/>
      <c r="J39" s="256"/>
      <c r="K39" s="254"/>
      <c r="L39" s="254"/>
      <c r="M39" s="254"/>
      <c r="N39" s="254"/>
      <c r="O39" s="254"/>
      <c r="P39" s="254"/>
      <c r="Q39" s="254"/>
      <c r="R39" s="145"/>
      <c r="S39" s="145"/>
      <c r="T39" s="31">
        <f t="shared" si="17"/>
        <v>0</v>
      </c>
      <c r="U39" s="31">
        <f t="shared" si="18"/>
        <v>0</v>
      </c>
      <c r="V39" s="234">
        <f t="shared" si="19"/>
        <v>0</v>
      </c>
      <c r="W39" s="29">
        <f t="shared" si="20"/>
        <v>0</v>
      </c>
      <c r="X39" s="43"/>
      <c r="Y39" s="43"/>
      <c r="Z39" s="43"/>
      <c r="AA39" s="43"/>
      <c r="AB39" s="43"/>
      <c r="AC39" s="43"/>
      <c r="CD39" s="235"/>
      <c r="CF39" s="236"/>
      <c r="CH39" s="63"/>
      <c r="CM39" s="236"/>
    </row>
    <row r="40" spans="1:91" ht="14.25" customHeight="1">
      <c r="A40" s="43"/>
      <c r="B40" s="139">
        <v>8</v>
      </c>
      <c r="C40" s="253" t="s">
        <v>19</v>
      </c>
      <c r="D40" s="249"/>
      <c r="E40" s="250"/>
      <c r="F40" s="250"/>
      <c r="G40" s="257"/>
      <c r="H40" s="250"/>
      <c r="I40" s="256"/>
      <c r="J40" s="256"/>
      <c r="K40" s="254"/>
      <c r="L40" s="254"/>
      <c r="M40" s="254"/>
      <c r="N40" s="254"/>
      <c r="O40" s="254"/>
      <c r="P40" s="254"/>
      <c r="Q40" s="254"/>
      <c r="R40" s="145"/>
      <c r="S40" s="145"/>
      <c r="T40" s="31">
        <f t="shared" si="17"/>
        <v>0</v>
      </c>
      <c r="U40" s="31">
        <f t="shared" si="18"/>
        <v>0</v>
      </c>
      <c r="V40" s="234">
        <f t="shared" si="19"/>
        <v>0</v>
      </c>
      <c r="W40" s="29">
        <f t="shared" si="20"/>
        <v>0</v>
      </c>
      <c r="X40" s="43"/>
      <c r="Y40" s="43"/>
      <c r="Z40" s="43"/>
      <c r="AA40" s="43"/>
      <c r="AB40" s="43"/>
      <c r="AC40" s="43"/>
      <c r="CD40" s="235"/>
      <c r="CF40" s="236"/>
      <c r="CH40" s="63"/>
      <c r="CM40" s="236"/>
    </row>
    <row r="41" spans="1:91" ht="14.25" customHeight="1">
      <c r="A41" s="43"/>
      <c r="B41" s="139">
        <v>9</v>
      </c>
      <c r="C41" s="253" t="s">
        <v>19</v>
      </c>
      <c r="D41" s="249"/>
      <c r="E41" s="250"/>
      <c r="F41" s="250"/>
      <c r="G41" s="257"/>
      <c r="H41" s="250"/>
      <c r="I41" s="256"/>
      <c r="J41" s="256"/>
      <c r="K41" s="254"/>
      <c r="L41" s="254"/>
      <c r="M41" s="254"/>
      <c r="N41" s="254"/>
      <c r="O41" s="254"/>
      <c r="P41" s="254"/>
      <c r="Q41" s="254"/>
      <c r="R41" s="145"/>
      <c r="S41" s="145"/>
      <c r="T41" s="31">
        <f t="shared" si="17"/>
        <v>0</v>
      </c>
      <c r="U41" s="31">
        <f t="shared" si="18"/>
        <v>0</v>
      </c>
      <c r="V41" s="234">
        <f t="shared" si="19"/>
        <v>0</v>
      </c>
      <c r="W41" s="29">
        <f t="shared" si="20"/>
        <v>0</v>
      </c>
      <c r="X41" s="43"/>
      <c r="Y41" s="43"/>
      <c r="Z41" s="43"/>
      <c r="AA41" s="43"/>
      <c r="AB41" s="43"/>
      <c r="AC41" s="43"/>
      <c r="CD41" s="235"/>
      <c r="CF41" s="236"/>
      <c r="CH41" s="63"/>
      <c r="CM41" s="236"/>
    </row>
    <row r="42" spans="1:91" ht="14.25" customHeight="1">
      <c r="A42" s="43"/>
      <c r="B42" s="139">
        <v>10</v>
      </c>
      <c r="C42" s="253" t="s">
        <v>19</v>
      </c>
      <c r="D42" s="249"/>
      <c r="E42" s="250"/>
      <c r="F42" s="250"/>
      <c r="G42" s="257"/>
      <c r="H42" s="250"/>
      <c r="I42" s="256"/>
      <c r="J42" s="256"/>
      <c r="K42" s="254"/>
      <c r="L42" s="254"/>
      <c r="M42" s="254"/>
      <c r="N42" s="254"/>
      <c r="O42" s="254"/>
      <c r="P42" s="254"/>
      <c r="Q42" s="254"/>
      <c r="R42" s="145"/>
      <c r="S42" s="145"/>
      <c r="T42" s="31">
        <f t="shared" si="17"/>
        <v>0</v>
      </c>
      <c r="U42" s="31">
        <f t="shared" si="18"/>
        <v>0</v>
      </c>
      <c r="V42" s="234">
        <f t="shared" si="19"/>
        <v>0</v>
      </c>
      <c r="W42" s="29">
        <f t="shared" si="20"/>
        <v>0</v>
      </c>
      <c r="X42" s="43"/>
      <c r="Y42" s="43"/>
      <c r="Z42" s="43"/>
      <c r="AA42" s="43"/>
      <c r="AB42" s="43"/>
      <c r="AC42" s="43"/>
      <c r="CD42" s="235"/>
      <c r="CF42" s="236"/>
      <c r="CH42" s="63"/>
      <c r="CM42" s="236"/>
    </row>
    <row r="43" spans="1:91" ht="14.25" customHeight="1">
      <c r="A43" s="43"/>
      <c r="B43" s="139">
        <v>11</v>
      </c>
      <c r="C43" s="253" t="s">
        <v>19</v>
      </c>
      <c r="D43" s="249"/>
      <c r="E43" s="250"/>
      <c r="F43" s="250"/>
      <c r="G43" s="257"/>
      <c r="H43" s="250"/>
      <c r="I43" s="256"/>
      <c r="J43" s="256"/>
      <c r="K43" s="254"/>
      <c r="L43" s="254"/>
      <c r="M43" s="254"/>
      <c r="N43" s="254"/>
      <c r="O43" s="254"/>
      <c r="P43" s="254"/>
      <c r="Q43" s="254"/>
      <c r="R43" s="145"/>
      <c r="S43" s="145"/>
      <c r="T43" s="31">
        <f t="shared" si="17"/>
        <v>0</v>
      </c>
      <c r="U43" s="31">
        <f t="shared" si="18"/>
        <v>0</v>
      </c>
      <c r="V43" s="234">
        <f t="shared" si="19"/>
        <v>0</v>
      </c>
      <c r="W43" s="29">
        <f t="shared" si="20"/>
        <v>0</v>
      </c>
      <c r="X43" s="43"/>
      <c r="Y43" s="43"/>
      <c r="Z43" s="43"/>
      <c r="AA43" s="43"/>
      <c r="AB43" s="43"/>
      <c r="AC43" s="43"/>
      <c r="CD43" s="235"/>
      <c r="CF43" s="236"/>
      <c r="CH43" s="63"/>
      <c r="CM43" s="236"/>
    </row>
    <row r="44" spans="1:91" ht="14.25" customHeight="1">
      <c r="A44" s="43"/>
      <c r="B44" s="139">
        <v>12</v>
      </c>
      <c r="C44" s="253" t="s">
        <v>19</v>
      </c>
      <c r="D44" s="249"/>
      <c r="E44" s="250"/>
      <c r="F44" s="250"/>
      <c r="G44" s="257"/>
      <c r="H44" s="250"/>
      <c r="I44" s="256"/>
      <c r="J44" s="256"/>
      <c r="K44" s="254"/>
      <c r="L44" s="254"/>
      <c r="M44" s="254"/>
      <c r="N44" s="254"/>
      <c r="O44" s="254"/>
      <c r="P44" s="254"/>
      <c r="Q44" s="254"/>
      <c r="R44" s="145"/>
      <c r="S44" s="145"/>
      <c r="T44" s="31">
        <f t="shared" si="17"/>
        <v>0</v>
      </c>
      <c r="U44" s="31">
        <f t="shared" si="18"/>
        <v>0</v>
      </c>
      <c r="V44" s="234">
        <f t="shared" si="19"/>
        <v>0</v>
      </c>
      <c r="W44" s="29">
        <f t="shared" si="20"/>
        <v>0</v>
      </c>
      <c r="X44" s="43"/>
      <c r="Y44" s="43"/>
      <c r="Z44" s="43"/>
      <c r="AA44" s="43"/>
      <c r="AB44" s="43"/>
      <c r="AC44" s="43"/>
      <c r="CD44" s="235"/>
      <c r="CF44" s="236"/>
      <c r="CH44" s="63"/>
      <c r="CM44" s="236"/>
    </row>
    <row r="45" spans="1:91" ht="14.25" customHeight="1">
      <c r="A45" s="43"/>
      <c r="B45" s="139">
        <v>13</v>
      </c>
      <c r="C45" s="253" t="s">
        <v>19</v>
      </c>
      <c r="D45" s="249"/>
      <c r="E45" s="250"/>
      <c r="F45" s="250"/>
      <c r="G45" s="257"/>
      <c r="H45" s="250"/>
      <c r="I45" s="256"/>
      <c r="J45" s="256"/>
      <c r="K45" s="254"/>
      <c r="L45" s="254"/>
      <c r="M45" s="254"/>
      <c r="N45" s="254"/>
      <c r="O45" s="254"/>
      <c r="P45" s="254"/>
      <c r="Q45" s="254"/>
      <c r="R45" s="145"/>
      <c r="S45" s="145"/>
      <c r="T45" s="31">
        <f t="shared" si="17"/>
        <v>0</v>
      </c>
      <c r="U45" s="31">
        <f t="shared" si="18"/>
        <v>0</v>
      </c>
      <c r="V45" s="234">
        <f t="shared" si="19"/>
        <v>0</v>
      </c>
      <c r="W45" s="29">
        <f t="shared" si="20"/>
        <v>0</v>
      </c>
      <c r="X45" s="43"/>
      <c r="Y45" s="43"/>
      <c r="Z45" s="43"/>
      <c r="AA45" s="43"/>
      <c r="AB45" s="43"/>
      <c r="AC45" s="43"/>
      <c r="CD45" s="235"/>
      <c r="CF45" s="236"/>
      <c r="CH45" s="63"/>
      <c r="CM45" s="236"/>
    </row>
    <row r="46" spans="1:91" ht="14.25" customHeight="1">
      <c r="A46" s="43"/>
      <c r="B46" s="139">
        <v>14</v>
      </c>
      <c r="C46" s="253" t="s">
        <v>19</v>
      </c>
      <c r="D46" s="249"/>
      <c r="E46" s="250"/>
      <c r="F46" s="250"/>
      <c r="G46" s="257"/>
      <c r="H46" s="250"/>
      <c r="I46" s="256"/>
      <c r="J46" s="256"/>
      <c r="K46" s="254"/>
      <c r="L46" s="254"/>
      <c r="M46" s="254"/>
      <c r="N46" s="254"/>
      <c r="O46" s="254"/>
      <c r="P46" s="254"/>
      <c r="Q46" s="254"/>
      <c r="R46" s="145"/>
      <c r="S46" s="145"/>
      <c r="T46" s="31">
        <f t="shared" si="17"/>
        <v>0</v>
      </c>
      <c r="U46" s="31">
        <f t="shared" si="18"/>
        <v>0</v>
      </c>
      <c r="V46" s="234">
        <f t="shared" si="19"/>
        <v>0</v>
      </c>
      <c r="W46" s="29">
        <f t="shared" si="20"/>
        <v>0</v>
      </c>
      <c r="X46" s="43"/>
      <c r="Y46" s="43"/>
      <c r="Z46" s="43"/>
      <c r="AA46" s="43"/>
      <c r="AB46" s="43"/>
      <c r="AC46" s="43"/>
      <c r="CD46" s="235"/>
      <c r="CF46" s="236"/>
      <c r="CH46" s="63"/>
      <c r="CM46" s="236"/>
    </row>
    <row r="47" spans="1:91" ht="14.25" customHeight="1">
      <c r="A47" s="43"/>
      <c r="B47" s="139">
        <v>15</v>
      </c>
      <c r="C47" s="253" t="s">
        <v>19</v>
      </c>
      <c r="D47" s="249"/>
      <c r="E47" s="250"/>
      <c r="F47" s="250"/>
      <c r="G47" s="257"/>
      <c r="H47" s="250"/>
      <c r="I47" s="256"/>
      <c r="J47" s="256"/>
      <c r="K47" s="254"/>
      <c r="L47" s="254"/>
      <c r="M47" s="254"/>
      <c r="N47" s="254"/>
      <c r="O47" s="254"/>
      <c r="P47" s="254"/>
      <c r="Q47" s="254"/>
      <c r="R47" s="145"/>
      <c r="S47" s="145"/>
      <c r="T47" s="31">
        <f t="shared" si="17"/>
        <v>0</v>
      </c>
      <c r="U47" s="31">
        <f t="shared" si="18"/>
        <v>0</v>
      </c>
      <c r="V47" s="234">
        <f t="shared" si="19"/>
        <v>0</v>
      </c>
      <c r="W47" s="29">
        <f t="shared" si="20"/>
        <v>0</v>
      </c>
      <c r="X47" s="43"/>
      <c r="Y47" s="43"/>
      <c r="Z47" s="43"/>
      <c r="AA47" s="43"/>
      <c r="AB47" s="43"/>
      <c r="AC47" s="43"/>
      <c r="CD47" s="235"/>
      <c r="CF47" s="236"/>
      <c r="CH47" s="63"/>
      <c r="CM47" s="236"/>
    </row>
    <row r="48" spans="1:91" ht="14.25" customHeight="1">
      <c r="A48" s="43"/>
      <c r="B48" s="139">
        <v>16</v>
      </c>
      <c r="C48" s="253" t="s">
        <v>19</v>
      </c>
      <c r="D48" s="249"/>
      <c r="E48" s="250"/>
      <c r="F48" s="250"/>
      <c r="G48" s="257"/>
      <c r="H48" s="250"/>
      <c r="I48" s="256"/>
      <c r="J48" s="256"/>
      <c r="K48" s="254"/>
      <c r="L48" s="254"/>
      <c r="M48" s="254"/>
      <c r="N48" s="254"/>
      <c r="O48" s="254"/>
      <c r="P48" s="254"/>
      <c r="Q48" s="254"/>
      <c r="R48" s="145"/>
      <c r="S48" s="145"/>
      <c r="T48" s="31">
        <f t="shared" si="17"/>
        <v>0</v>
      </c>
      <c r="U48" s="31">
        <f t="shared" si="18"/>
        <v>0</v>
      </c>
      <c r="V48" s="234">
        <f t="shared" si="19"/>
        <v>0</v>
      </c>
      <c r="W48" s="29">
        <f t="shared" si="20"/>
        <v>0</v>
      </c>
      <c r="X48" s="43"/>
      <c r="Y48" s="43"/>
      <c r="Z48" s="43"/>
      <c r="AA48" s="43"/>
      <c r="AB48" s="43"/>
      <c r="AC48" s="43"/>
      <c r="CD48" s="235"/>
      <c r="CF48" s="236"/>
      <c r="CH48" s="63"/>
      <c r="CM48" s="236"/>
    </row>
    <row r="49" spans="1:91" ht="14.25" customHeight="1">
      <c r="A49" s="43"/>
      <c r="B49" s="139">
        <v>17</v>
      </c>
      <c r="C49" s="253" t="s">
        <v>19</v>
      </c>
      <c r="D49" s="249"/>
      <c r="E49" s="250"/>
      <c r="F49" s="250"/>
      <c r="G49" s="257"/>
      <c r="H49" s="250"/>
      <c r="I49" s="256"/>
      <c r="J49" s="256"/>
      <c r="K49" s="254"/>
      <c r="L49" s="254"/>
      <c r="M49" s="254"/>
      <c r="N49" s="254"/>
      <c r="O49" s="254"/>
      <c r="P49" s="254"/>
      <c r="Q49" s="254"/>
      <c r="R49" s="145"/>
      <c r="S49" s="145"/>
      <c r="T49" s="31">
        <f t="shared" si="17"/>
        <v>0</v>
      </c>
      <c r="U49" s="31">
        <f t="shared" si="18"/>
        <v>0</v>
      </c>
      <c r="V49" s="234">
        <f t="shared" si="19"/>
        <v>0</v>
      </c>
      <c r="W49" s="29">
        <f t="shared" si="20"/>
        <v>0</v>
      </c>
      <c r="X49" s="43"/>
      <c r="Y49" s="43"/>
      <c r="Z49" s="43"/>
      <c r="AA49" s="43"/>
      <c r="AB49" s="43"/>
      <c r="AC49" s="43"/>
      <c r="CD49" s="235"/>
      <c r="CF49" s="236"/>
      <c r="CH49" s="63"/>
      <c r="CM49" s="236"/>
    </row>
    <row r="50" spans="1:91" ht="14.25" customHeight="1">
      <c r="A50" s="43"/>
      <c r="B50" s="139">
        <v>18</v>
      </c>
      <c r="C50" s="253" t="s">
        <v>19</v>
      </c>
      <c r="D50" s="249"/>
      <c r="E50" s="250"/>
      <c r="F50" s="250"/>
      <c r="G50" s="257"/>
      <c r="H50" s="250"/>
      <c r="I50" s="256"/>
      <c r="J50" s="256"/>
      <c r="K50" s="254"/>
      <c r="L50" s="254"/>
      <c r="M50" s="254"/>
      <c r="N50" s="254"/>
      <c r="O50" s="254"/>
      <c r="P50" s="254"/>
      <c r="Q50" s="254"/>
      <c r="R50" s="145"/>
      <c r="S50" s="145"/>
      <c r="T50" s="31">
        <f t="shared" si="10"/>
        <v>0</v>
      </c>
      <c r="U50" s="31">
        <f t="shared" si="11"/>
        <v>0</v>
      </c>
      <c r="V50" s="32">
        <f t="shared" si="12"/>
        <v>0</v>
      </c>
      <c r="W50" s="29">
        <f t="shared" si="8"/>
        <v>0</v>
      </c>
      <c r="X50" s="43"/>
      <c r="Y50" s="43"/>
      <c r="Z50" s="43"/>
      <c r="AA50" s="43"/>
      <c r="AB50" s="43"/>
      <c r="AC50" s="43"/>
      <c r="CD50" s="60" t="str">
        <f t="shared" si="4"/>
        <v/>
      </c>
      <c r="CF50" s="61">
        <f t="shared" si="5"/>
        <v>0</v>
      </c>
      <c r="CH50" s="63"/>
      <c r="CL50" s="42">
        <v>21</v>
      </c>
      <c r="CM50" s="61" t="e">
        <f>IF(#REF!=21,"Teniu 21 línies amb ERRORS: El núm. d'hores setmanals USAP no pot ser superior a les de la jornada total al CET","")</f>
        <v>#REF!</v>
      </c>
    </row>
    <row r="51" spans="1:91" ht="14.25" customHeight="1">
      <c r="A51" s="43"/>
      <c r="B51" s="139">
        <v>19</v>
      </c>
      <c r="C51" s="253" t="s">
        <v>19</v>
      </c>
      <c r="D51" s="249"/>
      <c r="E51" s="250"/>
      <c r="F51" s="250"/>
      <c r="G51" s="257"/>
      <c r="H51" s="250"/>
      <c r="I51" s="256"/>
      <c r="J51" s="256"/>
      <c r="K51" s="254"/>
      <c r="L51" s="254"/>
      <c r="M51" s="254"/>
      <c r="N51" s="254"/>
      <c r="O51" s="254"/>
      <c r="P51" s="254"/>
      <c r="Q51" s="254"/>
      <c r="R51" s="145"/>
      <c r="S51" s="145"/>
      <c r="T51" s="31">
        <f t="shared" si="10"/>
        <v>0</v>
      </c>
      <c r="U51" s="31">
        <f t="shared" si="11"/>
        <v>0</v>
      </c>
      <c r="V51" s="32">
        <f t="shared" si="12"/>
        <v>0</v>
      </c>
      <c r="W51" s="29">
        <f t="shared" si="8"/>
        <v>0</v>
      </c>
      <c r="X51" s="43"/>
      <c r="Y51" s="43"/>
      <c r="Z51" s="43"/>
      <c r="AA51" s="43"/>
      <c r="AB51" s="43"/>
      <c r="AC51" s="43"/>
      <c r="CD51" s="60" t="str">
        <f t="shared" si="4"/>
        <v/>
      </c>
      <c r="CF51" s="61">
        <f t="shared" si="5"/>
        <v>0</v>
      </c>
      <c r="CH51" s="63"/>
      <c r="CL51" s="42">
        <v>22</v>
      </c>
      <c r="CM51" s="61" t="e">
        <f>IF(#REF!=22,"Teniu 22 línies amb ERRORS: El núm. d'hores setmanals USAP no pot ser superior a les de la jornada total al CET","")</f>
        <v>#REF!</v>
      </c>
    </row>
    <row r="52" spans="1:91" ht="14.25" customHeight="1">
      <c r="A52" s="43"/>
      <c r="B52" s="139">
        <v>20</v>
      </c>
      <c r="C52" s="253" t="s">
        <v>19</v>
      </c>
      <c r="D52" s="249"/>
      <c r="E52" s="250"/>
      <c r="F52" s="250"/>
      <c r="G52" s="257"/>
      <c r="H52" s="250"/>
      <c r="I52" s="256"/>
      <c r="J52" s="256"/>
      <c r="K52" s="254"/>
      <c r="L52" s="254"/>
      <c r="M52" s="254"/>
      <c r="N52" s="254"/>
      <c r="O52" s="254"/>
      <c r="P52" s="254"/>
      <c r="Q52" s="254"/>
      <c r="R52" s="145"/>
      <c r="S52" s="145"/>
      <c r="T52" s="31">
        <f t="shared" si="10"/>
        <v>0</v>
      </c>
      <c r="U52" s="31">
        <f t="shared" si="11"/>
        <v>0</v>
      </c>
      <c r="V52" s="32">
        <f t="shared" si="12"/>
        <v>0</v>
      </c>
      <c r="W52" s="29">
        <f t="shared" si="8"/>
        <v>0</v>
      </c>
      <c r="X52" s="43"/>
      <c r="Y52" s="43"/>
      <c r="Z52" s="43"/>
      <c r="AA52" s="43"/>
      <c r="AB52" s="43"/>
      <c r="AC52" s="43"/>
      <c r="CD52" s="60" t="str">
        <f t="shared" si="4"/>
        <v/>
      </c>
      <c r="CF52" s="61">
        <f t="shared" si="5"/>
        <v>0</v>
      </c>
      <c r="CH52" s="63"/>
      <c r="CL52" s="42">
        <v>23</v>
      </c>
      <c r="CM52" s="61" t="e">
        <f>IF(#REF!=23,"Teniu 23 línies amb ERRORS: El núm. d'hores setmanals USAP no pot ser superior a les de la jornada total al CET","")</f>
        <v>#REF!</v>
      </c>
    </row>
    <row r="53" spans="1:91" ht="14.25" customHeight="1">
      <c r="A53" s="43"/>
      <c r="B53" s="139">
        <v>21</v>
      </c>
      <c r="C53" s="253" t="s">
        <v>19</v>
      </c>
      <c r="D53" s="249"/>
      <c r="E53" s="250"/>
      <c r="F53" s="250"/>
      <c r="G53" s="257"/>
      <c r="H53" s="250"/>
      <c r="I53" s="256"/>
      <c r="J53" s="256"/>
      <c r="K53" s="254"/>
      <c r="L53" s="254"/>
      <c r="M53" s="254"/>
      <c r="N53" s="254"/>
      <c r="O53" s="254"/>
      <c r="P53" s="254"/>
      <c r="Q53" s="254"/>
      <c r="R53" s="145"/>
      <c r="S53" s="145"/>
      <c r="T53" s="31">
        <f t="shared" si="10"/>
        <v>0</v>
      </c>
      <c r="U53" s="31">
        <f t="shared" si="11"/>
        <v>0</v>
      </c>
      <c r="V53" s="32">
        <f t="shared" si="12"/>
        <v>0</v>
      </c>
      <c r="W53" s="29">
        <f t="shared" si="8"/>
        <v>0</v>
      </c>
      <c r="X53" s="43"/>
      <c r="Y53" s="43"/>
      <c r="Z53" s="43"/>
      <c r="AA53" s="43"/>
      <c r="AB53" s="43"/>
      <c r="AC53" s="43"/>
      <c r="CD53" s="60" t="str">
        <f t="shared" si="4"/>
        <v/>
      </c>
      <c r="CF53" s="61">
        <f t="shared" si="5"/>
        <v>0</v>
      </c>
      <c r="CH53" s="63"/>
      <c r="CL53" s="42">
        <v>24</v>
      </c>
      <c r="CM53" s="61" t="e">
        <f>IF(#REF!=24,"Teniu 24 línies amb ERRORS: El núm. d'hores setmanals USAP no pot ser superior a les de la jornada total al CET","")</f>
        <v>#REF!</v>
      </c>
    </row>
    <row r="54" spans="1:91" ht="14.25" customHeight="1">
      <c r="A54" s="43"/>
      <c r="B54" s="139">
        <v>22</v>
      </c>
      <c r="C54" s="253" t="s">
        <v>19</v>
      </c>
      <c r="D54" s="249"/>
      <c r="E54" s="250"/>
      <c r="F54" s="250"/>
      <c r="G54" s="257"/>
      <c r="H54" s="250"/>
      <c r="I54" s="256"/>
      <c r="J54" s="256"/>
      <c r="K54" s="254"/>
      <c r="L54" s="254"/>
      <c r="M54" s="254"/>
      <c r="N54" s="254"/>
      <c r="O54" s="254"/>
      <c r="P54" s="254"/>
      <c r="Q54" s="254"/>
      <c r="R54" s="145"/>
      <c r="S54" s="145"/>
      <c r="T54" s="31">
        <f t="shared" si="10"/>
        <v>0</v>
      </c>
      <c r="U54" s="31">
        <f t="shared" si="11"/>
        <v>0</v>
      </c>
      <c r="V54" s="32">
        <f t="shared" si="12"/>
        <v>0</v>
      </c>
      <c r="W54" s="29">
        <f t="shared" si="8"/>
        <v>0</v>
      </c>
      <c r="X54" s="43"/>
      <c r="Y54" s="43"/>
      <c r="Z54" s="43"/>
      <c r="AA54" s="43"/>
      <c r="AB54" s="43"/>
      <c r="AC54" s="43"/>
      <c r="CD54" s="60" t="str">
        <f t="shared" si="4"/>
        <v/>
      </c>
      <c r="CF54" s="61">
        <f t="shared" si="5"/>
        <v>0</v>
      </c>
      <c r="CH54" s="63"/>
      <c r="CL54" s="42">
        <v>25</v>
      </c>
      <c r="CM54" s="61" t="e">
        <f>IF(#REF!=25,"Teniu 25 línies amb ERRORS: El núm. d'hores setmanals USAP no pot ser superior a les de la jornada total al CET","")</f>
        <v>#REF!</v>
      </c>
    </row>
    <row r="55" spans="1:91" ht="14.25" customHeight="1">
      <c r="A55" s="43"/>
      <c r="B55" s="139">
        <v>23</v>
      </c>
      <c r="C55" s="253" t="s">
        <v>19</v>
      </c>
      <c r="D55" s="249"/>
      <c r="E55" s="250"/>
      <c r="F55" s="250"/>
      <c r="G55" s="257"/>
      <c r="H55" s="250"/>
      <c r="I55" s="256"/>
      <c r="J55" s="256"/>
      <c r="K55" s="254"/>
      <c r="L55" s="254"/>
      <c r="M55" s="254"/>
      <c r="N55" s="254"/>
      <c r="O55" s="254"/>
      <c r="P55" s="254"/>
      <c r="Q55" s="254"/>
      <c r="R55" s="145"/>
      <c r="S55" s="145"/>
      <c r="T55" s="31">
        <f t="shared" si="10"/>
        <v>0</v>
      </c>
      <c r="U55" s="31">
        <f t="shared" si="11"/>
        <v>0</v>
      </c>
      <c r="V55" s="32">
        <f t="shared" si="12"/>
        <v>0</v>
      </c>
      <c r="W55" s="29">
        <f t="shared" si="8"/>
        <v>0</v>
      </c>
      <c r="X55" s="43"/>
      <c r="Y55" s="43"/>
      <c r="Z55" s="43"/>
      <c r="AA55" s="43"/>
      <c r="AB55" s="43"/>
      <c r="AC55" s="43"/>
      <c r="CD55" s="60" t="str">
        <f t="shared" si="4"/>
        <v/>
      </c>
      <c r="CF55" s="61">
        <f t="shared" si="5"/>
        <v>0</v>
      </c>
      <c r="CH55" s="63"/>
      <c r="CL55" s="42">
        <v>26</v>
      </c>
      <c r="CM55" s="61" t="e">
        <f>IF(#REF!=26,"Teniu 26 línies amb ERRORS: El núm. d'hores setmanals USAP no pot ser superior a les de la jornada total al CET","")</f>
        <v>#REF!</v>
      </c>
    </row>
    <row r="56" spans="1:91" ht="14.25" customHeight="1">
      <c r="A56" s="43"/>
      <c r="B56" s="139">
        <v>24</v>
      </c>
      <c r="C56" s="253" t="s">
        <v>19</v>
      </c>
      <c r="D56" s="249"/>
      <c r="E56" s="250"/>
      <c r="F56" s="250"/>
      <c r="G56" s="257"/>
      <c r="H56" s="250"/>
      <c r="I56" s="256"/>
      <c r="J56" s="256"/>
      <c r="K56" s="254"/>
      <c r="L56" s="254"/>
      <c r="M56" s="254"/>
      <c r="N56" s="254"/>
      <c r="O56" s="254"/>
      <c r="P56" s="254"/>
      <c r="Q56" s="254"/>
      <c r="R56" s="145"/>
      <c r="S56" s="145"/>
      <c r="T56" s="31">
        <f t="shared" si="10"/>
        <v>0</v>
      </c>
      <c r="U56" s="31">
        <f t="shared" si="11"/>
        <v>0</v>
      </c>
      <c r="V56" s="32">
        <f t="shared" si="12"/>
        <v>0</v>
      </c>
      <c r="W56" s="29">
        <f t="shared" si="8"/>
        <v>0</v>
      </c>
      <c r="X56" s="43"/>
      <c r="Y56" s="43"/>
      <c r="Z56" s="43"/>
      <c r="AA56" s="43"/>
      <c r="AB56" s="43"/>
      <c r="AC56" s="43"/>
      <c r="CD56" s="60" t="str">
        <f t="shared" si="4"/>
        <v/>
      </c>
      <c r="CF56" s="61">
        <f t="shared" si="5"/>
        <v>0</v>
      </c>
      <c r="CH56" s="63"/>
      <c r="CL56" s="42">
        <v>27</v>
      </c>
      <c r="CM56" s="61" t="e">
        <f>IF(#REF!=27,"Teniu 27 línies amb ERRORS: El núm. d'hores setmanals USAP no pot ser superior a les de la jornada total al CET","")</f>
        <v>#REF!</v>
      </c>
    </row>
    <row r="57" spans="1:91" ht="14.25" customHeight="1">
      <c r="A57" s="43"/>
      <c r="B57" s="139">
        <v>25</v>
      </c>
      <c r="C57" s="253" t="s">
        <v>19</v>
      </c>
      <c r="D57" s="249"/>
      <c r="E57" s="250"/>
      <c r="F57" s="250"/>
      <c r="G57" s="257"/>
      <c r="H57" s="250"/>
      <c r="I57" s="256"/>
      <c r="J57" s="256"/>
      <c r="K57" s="254"/>
      <c r="L57" s="254"/>
      <c r="M57" s="254"/>
      <c r="N57" s="254"/>
      <c r="O57" s="254"/>
      <c r="P57" s="254"/>
      <c r="Q57" s="254"/>
      <c r="R57" s="145"/>
      <c r="S57" s="145"/>
      <c r="T57" s="31">
        <f t="shared" si="10"/>
        <v>0</v>
      </c>
      <c r="U57" s="31">
        <f t="shared" si="11"/>
        <v>0</v>
      </c>
      <c r="V57" s="32">
        <f t="shared" si="12"/>
        <v>0</v>
      </c>
      <c r="W57" s="29">
        <f t="shared" si="8"/>
        <v>0</v>
      </c>
      <c r="X57" s="43"/>
      <c r="Y57" s="43"/>
      <c r="Z57" s="43"/>
      <c r="AA57" s="43"/>
      <c r="AB57" s="43"/>
      <c r="AC57" s="43"/>
      <c r="CD57" s="60" t="str">
        <f t="shared" si="4"/>
        <v/>
      </c>
      <c r="CF57" s="61">
        <f t="shared" si="5"/>
        <v>0</v>
      </c>
      <c r="CH57" s="63"/>
      <c r="CL57" s="42">
        <v>28</v>
      </c>
      <c r="CM57" s="61" t="e">
        <f>IF(#REF!=28,"Teniu 28 línies amb ERRORS: El núm. d'hores setmanals USAP no pot ser superior a les de la jornada total al CET","")</f>
        <v>#REF!</v>
      </c>
    </row>
    <row r="58" spans="1:91" ht="14.25" customHeight="1">
      <c r="A58" s="43"/>
      <c r="B58" s="139">
        <v>26</v>
      </c>
      <c r="C58" s="253" t="s">
        <v>19</v>
      </c>
      <c r="D58" s="249"/>
      <c r="E58" s="250"/>
      <c r="F58" s="250"/>
      <c r="G58" s="257"/>
      <c r="H58" s="250"/>
      <c r="I58" s="256"/>
      <c r="J58" s="256"/>
      <c r="K58" s="254"/>
      <c r="L58" s="254"/>
      <c r="M58" s="254"/>
      <c r="N58" s="254"/>
      <c r="O58" s="254"/>
      <c r="P58" s="254"/>
      <c r="Q58" s="254"/>
      <c r="R58" s="145"/>
      <c r="S58" s="145"/>
      <c r="T58" s="31">
        <f t="shared" si="10"/>
        <v>0</v>
      </c>
      <c r="U58" s="31">
        <f t="shared" si="11"/>
        <v>0</v>
      </c>
      <c r="V58" s="32">
        <f t="shared" si="12"/>
        <v>0</v>
      </c>
      <c r="W58" s="29">
        <f t="shared" si="8"/>
        <v>0</v>
      </c>
      <c r="X58" s="43"/>
      <c r="Y58" s="43"/>
      <c r="Z58" s="43"/>
      <c r="AA58" s="43"/>
      <c r="AB58" s="43"/>
      <c r="AC58" s="43"/>
      <c r="CD58" s="60" t="str">
        <f t="shared" si="4"/>
        <v/>
      </c>
      <c r="CF58" s="61">
        <f t="shared" si="5"/>
        <v>0</v>
      </c>
      <c r="CH58" s="63"/>
      <c r="CL58" s="42">
        <v>29</v>
      </c>
      <c r="CM58" s="61" t="e">
        <f>IF(#REF!=29,"Teniu 29 línies amb ERRORS: El núm. d'hores setmanals USAP no pot ser superior a les de la jornada total al CET","")</f>
        <v>#REF!</v>
      </c>
    </row>
    <row r="59" spans="1:91" ht="14.25" customHeight="1">
      <c r="A59" s="43"/>
      <c r="B59" s="139">
        <v>27</v>
      </c>
      <c r="C59" s="253" t="s">
        <v>19</v>
      </c>
      <c r="D59" s="49"/>
      <c r="E59" s="51"/>
      <c r="F59" s="250"/>
      <c r="G59" s="250"/>
      <c r="H59" s="51"/>
      <c r="I59" s="179"/>
      <c r="J59" s="179"/>
      <c r="K59" s="254"/>
      <c r="L59" s="254"/>
      <c r="M59" s="254"/>
      <c r="N59" s="254"/>
      <c r="O59" s="254"/>
      <c r="P59" s="254"/>
      <c r="Q59" s="254"/>
      <c r="R59" s="145"/>
      <c r="S59" s="145"/>
      <c r="T59" s="31">
        <f t="shared" si="10"/>
        <v>0</v>
      </c>
      <c r="U59" s="31">
        <f t="shared" si="11"/>
        <v>0</v>
      </c>
      <c r="V59" s="32">
        <f t="shared" si="12"/>
        <v>0</v>
      </c>
      <c r="W59" s="29">
        <f t="shared" si="8"/>
        <v>0</v>
      </c>
      <c r="X59" s="43"/>
      <c r="Y59" s="43"/>
      <c r="Z59" s="43"/>
      <c r="AA59" s="43"/>
      <c r="AB59" s="43"/>
      <c r="AC59" s="43"/>
      <c r="CD59" s="60" t="str">
        <f t="shared" si="4"/>
        <v/>
      </c>
      <c r="CF59" s="61">
        <f t="shared" si="5"/>
        <v>0</v>
      </c>
      <c r="CH59" s="63"/>
      <c r="CL59" s="42">
        <v>30</v>
      </c>
      <c r="CM59" s="61" t="e">
        <f>IF(#REF!=30,"Teniu 30 línies amb ERRORS: El núm. d'hores setmanals USAP no pot ser superior a les de la jornada total al CET","")</f>
        <v>#REF!</v>
      </c>
    </row>
    <row r="60" spans="1:91" ht="14.25" customHeight="1">
      <c r="A60" s="43"/>
      <c r="B60" s="139">
        <v>28</v>
      </c>
      <c r="C60" s="253" t="s">
        <v>19</v>
      </c>
      <c r="D60" s="49"/>
      <c r="E60" s="51"/>
      <c r="F60" s="250"/>
      <c r="G60" s="250"/>
      <c r="H60" s="51"/>
      <c r="I60" s="179"/>
      <c r="J60" s="179"/>
      <c r="K60" s="254"/>
      <c r="L60" s="254"/>
      <c r="M60" s="254"/>
      <c r="N60" s="254"/>
      <c r="O60" s="254"/>
      <c r="P60" s="254"/>
      <c r="Q60" s="254"/>
      <c r="R60" s="145"/>
      <c r="S60" s="145"/>
      <c r="T60" s="31">
        <f t="shared" si="10"/>
        <v>0</v>
      </c>
      <c r="U60" s="31">
        <f t="shared" si="11"/>
        <v>0</v>
      </c>
      <c r="V60" s="32">
        <f t="shared" si="12"/>
        <v>0</v>
      </c>
      <c r="W60" s="29">
        <f t="shared" si="8"/>
        <v>0</v>
      </c>
      <c r="X60" s="43"/>
      <c r="Y60" s="43"/>
      <c r="Z60" s="43"/>
      <c r="AA60" s="43"/>
      <c r="AB60" s="43"/>
      <c r="AC60" s="43"/>
      <c r="CD60" s="60" t="str">
        <f t="shared" si="4"/>
        <v/>
      </c>
      <c r="CF60" s="61">
        <f t="shared" si="5"/>
        <v>0</v>
      </c>
      <c r="CH60" s="63"/>
      <c r="CL60" s="42">
        <v>31</v>
      </c>
      <c r="CM60" s="61" t="e">
        <f>IF(#REF!=31,"Teniu 31 línies amb ERRORS: El núm. d'hores setmanals USAP no pot ser superior a les de la jornada total al CET","")</f>
        <v>#REF!</v>
      </c>
    </row>
    <row r="61" spans="1:91" ht="14.25" customHeight="1">
      <c r="A61" s="43"/>
      <c r="B61" s="139">
        <v>29</v>
      </c>
      <c r="C61" s="253" t="s">
        <v>19</v>
      </c>
      <c r="D61" s="49"/>
      <c r="E61" s="51"/>
      <c r="F61" s="250"/>
      <c r="G61" s="250"/>
      <c r="H61" s="51"/>
      <c r="I61" s="179"/>
      <c r="J61" s="179"/>
      <c r="K61" s="254"/>
      <c r="L61" s="254"/>
      <c r="M61" s="254"/>
      <c r="N61" s="254"/>
      <c r="O61" s="254"/>
      <c r="P61" s="254"/>
      <c r="Q61" s="254"/>
      <c r="R61" s="145"/>
      <c r="S61" s="145"/>
      <c r="T61" s="31">
        <f t="shared" si="10"/>
        <v>0</v>
      </c>
      <c r="U61" s="31">
        <f t="shared" si="11"/>
        <v>0</v>
      </c>
      <c r="V61" s="32">
        <f t="shared" si="12"/>
        <v>0</v>
      </c>
      <c r="W61" s="29">
        <f t="shared" si="8"/>
        <v>0</v>
      </c>
      <c r="X61" s="43"/>
      <c r="Y61" s="43"/>
      <c r="Z61" s="43"/>
      <c r="AA61" s="43"/>
      <c r="AB61" s="43"/>
      <c r="AC61" s="43"/>
      <c r="CD61" s="60" t="str">
        <f t="shared" si="4"/>
        <v/>
      </c>
      <c r="CF61" s="61">
        <f t="shared" si="5"/>
        <v>0</v>
      </c>
      <c r="CH61" s="63"/>
      <c r="CL61" s="42">
        <v>32</v>
      </c>
      <c r="CM61" s="61" t="e">
        <f>IF(#REF!=32,"Teniu 32 línies amb ERRORS: El núm. d'hores setmanals USAP no pot ser superior a les de la jornada total al CET","")</f>
        <v>#REF!</v>
      </c>
    </row>
    <row r="62" spans="1:91" ht="13.95" customHeight="1">
      <c r="A62" s="43"/>
      <c r="B62" s="139">
        <v>30</v>
      </c>
      <c r="C62" s="253" t="s">
        <v>19</v>
      </c>
      <c r="D62" s="49"/>
      <c r="E62" s="51"/>
      <c r="F62" s="250"/>
      <c r="G62" s="250"/>
      <c r="H62" s="51"/>
      <c r="I62" s="179"/>
      <c r="J62" s="179"/>
      <c r="K62" s="254"/>
      <c r="L62" s="254"/>
      <c r="M62" s="254"/>
      <c r="N62" s="254"/>
      <c r="O62" s="254"/>
      <c r="P62" s="254"/>
      <c r="Q62" s="254"/>
      <c r="R62" s="145"/>
      <c r="S62" s="145"/>
      <c r="T62" s="31">
        <f t="shared" si="10"/>
        <v>0</v>
      </c>
      <c r="U62" s="31">
        <f t="shared" si="11"/>
        <v>0</v>
      </c>
      <c r="V62" s="32">
        <f t="shared" si="12"/>
        <v>0</v>
      </c>
      <c r="W62" s="29">
        <f t="shared" si="8"/>
        <v>0</v>
      </c>
      <c r="X62" s="43"/>
      <c r="Y62" s="43"/>
      <c r="Z62" s="43"/>
      <c r="AA62" s="43"/>
      <c r="AB62" s="43"/>
      <c r="AC62" s="43"/>
      <c r="CD62" s="60" t="str">
        <f t="shared" si="4"/>
        <v/>
      </c>
      <c r="CF62" s="61">
        <f t="shared" si="5"/>
        <v>0</v>
      </c>
      <c r="CH62" s="63"/>
      <c r="CL62" s="42">
        <v>33</v>
      </c>
      <c r="CM62" s="61" t="e">
        <f>IF(#REF!=33,"Teniu 33 línies amb ERRORS: El núm. d'hores setmanals USAP no pot ser superior a les de la jornada total al CET","")</f>
        <v>#REF!</v>
      </c>
    </row>
    <row r="63" spans="1:91" s="272" customFormat="1" ht="14.25" customHeight="1" thickBot="1">
      <c r="B63" s="306"/>
      <c r="C63" s="307"/>
      <c r="D63" s="308"/>
      <c r="E63" s="309"/>
      <c r="F63" s="309"/>
      <c r="G63" s="309"/>
      <c r="H63" s="309"/>
      <c r="I63" s="310"/>
      <c r="J63" s="310"/>
      <c r="K63" s="311"/>
      <c r="L63" s="311"/>
      <c r="M63" s="311"/>
      <c r="N63" s="311"/>
      <c r="O63" s="311"/>
      <c r="P63" s="311"/>
      <c r="Q63" s="311"/>
      <c r="R63" s="311"/>
      <c r="S63" s="311"/>
      <c r="T63" s="312"/>
      <c r="U63" s="312"/>
      <c r="V63" s="312"/>
      <c r="W63" s="312"/>
      <c r="CD63" s="248"/>
      <c r="CF63" s="248"/>
      <c r="CH63" s="248"/>
      <c r="CM63" s="248"/>
    </row>
    <row r="64" spans="1:91" s="272" customFormat="1" ht="14.25" customHeight="1">
      <c r="B64" s="43"/>
      <c r="C64" s="43"/>
      <c r="D64" s="43"/>
      <c r="E64" s="43"/>
      <c r="F64" s="246"/>
      <c r="G64" s="246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CD64" s="248"/>
      <c r="CF64" s="248"/>
      <c r="CH64" s="248"/>
      <c r="CM64" s="248"/>
    </row>
    <row r="65" spans="1:91" s="272" customFormat="1" ht="14.25" customHeight="1">
      <c r="B65" s="299"/>
      <c r="C65" s="300"/>
      <c r="D65" s="301"/>
      <c r="E65" s="302"/>
      <c r="F65" s="302"/>
      <c r="G65" s="302"/>
      <c r="H65" s="302"/>
      <c r="I65" s="303"/>
      <c r="J65" s="303"/>
      <c r="K65" s="304"/>
      <c r="L65" s="304"/>
      <c r="M65" s="304"/>
      <c r="N65" s="304"/>
      <c r="O65" s="304"/>
      <c r="P65" s="304"/>
      <c r="Q65" s="304"/>
      <c r="R65" s="304"/>
      <c r="S65" s="304"/>
      <c r="T65" s="305"/>
      <c r="U65" s="305"/>
      <c r="V65" s="305"/>
      <c r="W65" s="305"/>
      <c r="CD65" s="248"/>
      <c r="CF65" s="248"/>
      <c r="CH65" s="248"/>
      <c r="CM65" s="248"/>
    </row>
    <row r="66" spans="1:91" s="272" customFormat="1" ht="14.4" hidden="1" customHeight="1"/>
    <row r="67" spans="1:91" ht="14.4" hidden="1" customHeight="1">
      <c r="A67" s="43"/>
      <c r="B67" s="33"/>
      <c r="C67" s="33"/>
      <c r="D67" s="33"/>
      <c r="E67" s="33"/>
      <c r="F67" s="244"/>
      <c r="G67" s="244"/>
      <c r="H67" s="33"/>
      <c r="I67" s="33"/>
      <c r="J67" s="33"/>
      <c r="K67" s="34">
        <f t="shared" ref="K67:S67" si="21">SUM(K13:K62)</f>
        <v>0</v>
      </c>
      <c r="L67" s="34">
        <f t="shared" si="21"/>
        <v>0</v>
      </c>
      <c r="M67" s="34">
        <f t="shared" si="21"/>
        <v>0</v>
      </c>
      <c r="N67" s="34">
        <f t="shared" si="21"/>
        <v>0</v>
      </c>
      <c r="O67" s="34">
        <f t="shared" si="21"/>
        <v>0</v>
      </c>
      <c r="P67" s="34">
        <f t="shared" si="21"/>
        <v>0</v>
      </c>
      <c r="Q67" s="34">
        <f t="shared" si="21"/>
        <v>0</v>
      </c>
      <c r="R67" s="34">
        <f t="shared" si="21"/>
        <v>0</v>
      </c>
      <c r="S67" s="34">
        <f t="shared" si="21"/>
        <v>0</v>
      </c>
      <c r="T67" s="34">
        <f t="shared" ref="T67:U67" si="22">SUM(T13:T62)</f>
        <v>0</v>
      </c>
      <c r="U67" s="34">
        <f t="shared" si="22"/>
        <v>0</v>
      </c>
      <c r="V67" s="34"/>
      <c r="W67" s="35">
        <f>SUM(W13:W62)</f>
        <v>0</v>
      </c>
      <c r="X67" s="43"/>
      <c r="Y67" s="43"/>
      <c r="Z67" s="43"/>
      <c r="AA67" s="43"/>
      <c r="AB67" s="43"/>
      <c r="AC67" s="43"/>
      <c r="CM67" s="62"/>
    </row>
    <row r="68" spans="1:91" s="272" customFormat="1" ht="15" hidden="1" thickBot="1"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</row>
    <row r="69" spans="1:91" hidden="1">
      <c r="A69" s="43"/>
      <c r="B69" s="177"/>
      <c r="C69" s="177"/>
      <c r="D69" s="177"/>
      <c r="E69" s="177"/>
      <c r="F69" s="255"/>
      <c r="G69" s="255"/>
      <c r="H69" s="177"/>
      <c r="I69" s="177"/>
      <c r="J69" s="177"/>
      <c r="K69" s="177"/>
      <c r="L69" s="177"/>
      <c r="M69" s="177"/>
      <c r="N69" s="177"/>
      <c r="O69" s="55"/>
      <c r="P69" s="55"/>
      <c r="Q69" s="55"/>
      <c r="R69" s="55"/>
      <c r="S69" s="55"/>
      <c r="T69" s="55"/>
      <c r="U69" s="55"/>
      <c r="V69" s="55"/>
      <c r="W69" s="55"/>
      <c r="X69" s="43"/>
      <c r="Y69" s="43"/>
      <c r="Z69" s="43"/>
      <c r="AA69" s="43"/>
      <c r="AB69" s="43"/>
      <c r="AC69" s="43"/>
      <c r="CD69" s="43"/>
      <c r="CE69" s="43"/>
      <c r="CF69" s="43"/>
      <c r="CG69" s="43"/>
      <c r="CH69" s="43"/>
    </row>
    <row r="70" spans="1:91" hidden="1">
      <c r="A70" s="43"/>
      <c r="B70" s="137"/>
      <c r="C70" s="137"/>
      <c r="D70" s="137"/>
      <c r="E70" s="137"/>
      <c r="F70" s="252"/>
      <c r="G70" s="252"/>
      <c r="H70" s="137"/>
      <c r="I70" s="137"/>
      <c r="J70" s="137"/>
      <c r="K70" s="137"/>
      <c r="L70" s="137"/>
      <c r="M70" s="137"/>
      <c r="N70" s="137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CD70" s="43"/>
      <c r="CE70" s="43"/>
      <c r="CF70" s="43"/>
      <c r="CG70" s="43"/>
      <c r="CH70" s="43"/>
    </row>
    <row r="71" spans="1:91" hidden="1">
      <c r="A71" s="43"/>
      <c r="B71" s="43"/>
      <c r="C71" s="43"/>
      <c r="D71" s="43"/>
      <c r="E71" s="43"/>
      <c r="F71" s="246"/>
      <c r="G71" s="246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CD71" s="43"/>
      <c r="CE71" s="43"/>
      <c r="CF71" s="43"/>
      <c r="CG71" s="43"/>
      <c r="CH71" s="43"/>
    </row>
    <row r="72" spans="1:91" hidden="1">
      <c r="A72" s="43"/>
      <c r="B72" s="43"/>
      <c r="C72" s="43"/>
      <c r="D72" s="43"/>
      <c r="E72" s="43"/>
      <c r="F72" s="246"/>
      <c r="G72" s="246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CD72" s="43"/>
      <c r="CE72" s="43"/>
      <c r="CF72" s="43"/>
      <c r="CG72" s="43"/>
      <c r="CH72" s="43"/>
    </row>
    <row r="73" spans="1:91" hidden="1">
      <c r="A73" s="43"/>
      <c r="B73" s="43"/>
      <c r="C73" s="43"/>
      <c r="D73" s="43"/>
      <c r="E73" s="43"/>
      <c r="F73" s="246"/>
      <c r="G73" s="246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CD73" s="43"/>
      <c r="CE73" s="43"/>
      <c r="CF73" s="43"/>
      <c r="CG73" s="43"/>
      <c r="CH73" s="43"/>
    </row>
    <row r="74" spans="1:91" hidden="1">
      <c r="A74" s="43"/>
      <c r="B74" s="43"/>
      <c r="C74" s="43"/>
      <c r="D74" s="43"/>
      <c r="E74" s="43"/>
      <c r="F74" s="246"/>
      <c r="G74" s="246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CD74" s="43"/>
      <c r="CE74" s="43"/>
      <c r="CF74" s="43"/>
      <c r="CG74" s="43"/>
      <c r="CH74" s="43"/>
    </row>
    <row r="75" spans="1:91" hidden="1">
      <c r="CD75" s="43"/>
      <c r="CE75" s="43"/>
      <c r="CF75" s="43"/>
      <c r="CG75" s="43"/>
      <c r="CH75" s="43"/>
    </row>
    <row r="76" spans="1:91" hidden="1">
      <c r="CD76" s="43"/>
      <c r="CE76" s="43"/>
      <c r="CF76" s="43"/>
      <c r="CG76" s="43"/>
      <c r="CH76" s="43"/>
    </row>
    <row r="77" spans="1:91" hidden="1">
      <c r="CD77" s="43"/>
      <c r="CE77" s="43"/>
      <c r="CF77" s="43"/>
      <c r="CG77" s="43"/>
      <c r="CH77" s="43"/>
    </row>
    <row r="78" spans="1:91" hidden="1">
      <c r="CD78" s="43"/>
      <c r="CE78" s="43"/>
      <c r="CF78" s="43"/>
      <c r="CG78" s="43"/>
      <c r="CH78" s="43"/>
    </row>
    <row r="79" spans="1:91" hidden="1">
      <c r="CD79" s="43"/>
      <c r="CE79" s="43"/>
      <c r="CF79" s="43"/>
      <c r="CG79" s="43"/>
      <c r="CH79" s="43"/>
    </row>
    <row r="80" spans="1:91" hidden="1">
      <c r="CD80" s="43"/>
      <c r="CE80" s="43"/>
      <c r="CF80" s="43"/>
      <c r="CG80" s="43"/>
      <c r="CH80" s="43"/>
    </row>
    <row r="81" spans="82:86" s="42" customFormat="1" hidden="1">
      <c r="CD81" s="43"/>
      <c r="CE81" s="43"/>
      <c r="CF81" s="43"/>
      <c r="CG81" s="43"/>
      <c r="CH81" s="43"/>
    </row>
    <row r="82" spans="82:86" s="42" customFormat="1" hidden="1">
      <c r="CD82" s="43"/>
      <c r="CE82" s="43"/>
      <c r="CF82" s="43"/>
      <c r="CG82" s="43"/>
      <c r="CH82" s="43"/>
    </row>
    <row r="83" spans="82:86" s="42" customFormat="1" hidden="1">
      <c r="CD83" s="43"/>
      <c r="CE83" s="43"/>
      <c r="CF83" s="43"/>
      <c r="CG83" s="43"/>
      <c r="CH83" s="43"/>
    </row>
    <row r="84" spans="82:86" s="42" customFormat="1" hidden="1">
      <c r="CD84" s="43"/>
      <c r="CE84" s="43"/>
      <c r="CF84" s="43"/>
      <c r="CG84" s="43"/>
      <c r="CH84" s="43"/>
    </row>
    <row r="85" spans="82:86" s="42" customFormat="1" hidden="1">
      <c r="CD85" s="43"/>
      <c r="CE85" s="43"/>
      <c r="CF85" s="43"/>
      <c r="CG85" s="43"/>
      <c r="CH85" s="43"/>
    </row>
    <row r="86" spans="82:86" s="42" customFormat="1" hidden="1">
      <c r="CD86" s="43"/>
      <c r="CE86" s="43"/>
      <c r="CF86" s="43"/>
      <c r="CG86" s="43"/>
      <c r="CH86" s="43"/>
    </row>
    <row r="87" spans="82:86" s="42" customFormat="1" hidden="1">
      <c r="CD87" s="43"/>
      <c r="CE87" s="43"/>
      <c r="CF87" s="43"/>
      <c r="CG87" s="43"/>
      <c r="CH87" s="43"/>
    </row>
    <row r="88" spans="82:86" s="42" customFormat="1" hidden="1">
      <c r="CD88" s="43"/>
      <c r="CE88" s="43"/>
      <c r="CF88" s="43"/>
      <c r="CG88" s="43"/>
      <c r="CH88" s="43"/>
    </row>
    <row r="89" spans="82:86" s="42" customFormat="1" hidden="1">
      <c r="CD89" s="43"/>
      <c r="CE89" s="43"/>
      <c r="CF89" s="43"/>
      <c r="CG89" s="43"/>
      <c r="CH89" s="43"/>
    </row>
  </sheetData>
  <sheetProtection algorithmName="SHA-512" hashValue="1WHUdee0FOKiG5v30Vw6FrodOLTr7UQ+3/bEjs35CuZX5elrmwaW4V+hr6IGCExUnuA1QZV/BLNKTCYOljVfZg==" saltValue="HuPW62erQZn7xV3qzV1VwQ==" spinCount="100000" sheet="1" objects="1" scenarios="1"/>
  <mergeCells count="16">
    <mergeCell ref="D4:K4"/>
    <mergeCell ref="B2:K2"/>
    <mergeCell ref="BE6:BG6"/>
    <mergeCell ref="BH6:BJ6"/>
    <mergeCell ref="B3:I3"/>
    <mergeCell ref="M3:M5"/>
    <mergeCell ref="N3:N5"/>
    <mergeCell ref="M7:M8"/>
    <mergeCell ref="N7:N8"/>
    <mergeCell ref="O7:O8"/>
    <mergeCell ref="L1:R1"/>
    <mergeCell ref="O5:V5"/>
    <mergeCell ref="V2:W2"/>
    <mergeCell ref="O2:R2"/>
    <mergeCell ref="O3:R3"/>
    <mergeCell ref="O4:S4"/>
  </mergeCells>
  <conditionalFormatting sqref="V13:V63 V65">
    <cfRule type="cellIs" dxfId="128" priority="4" operator="greaterThan">
      <formula>100</formula>
    </cfRule>
  </conditionalFormatting>
  <conditionalFormatting sqref="N9">
    <cfRule type="cellIs" dxfId="127" priority="3" operator="lessThan">
      <formula>$E$69</formula>
    </cfRule>
  </conditionalFormatting>
  <conditionalFormatting sqref="N10">
    <cfRule type="cellIs" dxfId="126" priority="1" operator="lessThan">
      <formula>$E$70</formula>
    </cfRule>
    <cfRule type="cellIs" dxfId="125" priority="2" operator="lessThan">
      <formula>$D$70</formula>
    </cfRule>
  </conditionalFormatting>
  <dataValidations count="3">
    <dataValidation type="decimal" allowBlank="1" showInputMessage="1" showErrorMessage="1" error="Quantitat errònia" sqref="K65:Q65 M16:M32 K16:L33 N16:Q33 K13:Q15 K34:Q63 R13:S63 R65:S65">
      <formula1>0</formula1>
      <formula2>1000000</formula2>
    </dataValidation>
    <dataValidation type="decimal" allowBlank="1" showInputMessage="1" showErrorMessage="1" error="Quantitat entre 0 i 40" sqref="I13:J63 I65:J65">
      <formula1>0</formula1>
      <formula2>40</formula2>
    </dataValidation>
    <dataValidation type="whole" allowBlank="1" showInputMessage="1" showErrorMessage="1" error="Codi de contracte erroni" sqref="H13:H63 H65">
      <formula1>1</formula1>
      <formula2>600</formula2>
    </dataValidation>
  </dataValidations>
  <pageMargins left="0.31496062992125984" right="0.15748031496062992" top="0.94488188976377963" bottom="0.55118110236220474" header="0.31496062992125984" footer="0.31496062992125984"/>
  <pageSetup paperSize="9" scale="45" orientation="landscape" horizontalDpi="4294967295" verticalDpi="4294967295" r:id="rId1"/>
  <ignoredErrors>
    <ignoredError sqref="N9" formulaRange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A1:DX523"/>
  <sheetViews>
    <sheetView zoomScaleNormal="100" workbookViewId="0">
      <selection activeCell="D16" sqref="D16"/>
    </sheetView>
  </sheetViews>
  <sheetFormatPr defaultColWidth="0" defaultRowHeight="13.2" zeroHeight="1"/>
  <cols>
    <col min="1" max="1" width="1.6640625" style="6" customWidth="1"/>
    <col min="2" max="2" width="10.33203125" style="6" customWidth="1"/>
    <col min="3" max="3" width="13.33203125" style="5" customWidth="1"/>
    <col min="4" max="4" width="32.6640625" style="47" customWidth="1"/>
    <col min="5" max="5" width="9.5546875" style="47" customWidth="1"/>
    <col min="6" max="7" width="11.6640625" style="227" customWidth="1"/>
    <col min="8" max="8" width="18.6640625" style="227" customWidth="1"/>
    <col min="9" max="9" width="10.88671875" style="227" customWidth="1"/>
    <col min="10" max="10" width="10.109375" style="227" customWidth="1"/>
    <col min="11" max="11" width="10.6640625" style="5" customWidth="1"/>
    <col min="12" max="12" width="12.33203125" style="5" customWidth="1"/>
    <col min="13" max="13" width="13.109375" style="5" customWidth="1"/>
    <col min="14" max="14" width="54.6640625" style="5" customWidth="1"/>
    <col min="15" max="15" width="8.88671875" style="16" customWidth="1"/>
    <col min="16" max="89" width="9.109375" style="5" hidden="1" customWidth="1"/>
    <col min="90" max="98" width="9.109375" style="6" hidden="1" customWidth="1"/>
    <col min="99" max="100" width="9.109375" style="5" hidden="1" customWidth="1"/>
    <col min="101" max="102" width="9.109375" style="6" hidden="1" customWidth="1"/>
    <col min="103" max="104" width="9.109375" style="5" hidden="1" customWidth="1"/>
    <col min="105" max="105" width="12.44140625" style="5" hidden="1" customWidth="1"/>
    <col min="106" max="107" width="9.109375" style="5" hidden="1" customWidth="1"/>
    <col min="108" max="16384" width="9.109375" style="6" hidden="1"/>
  </cols>
  <sheetData>
    <row r="1" spans="1:128" s="260" customFormat="1" ht="51" customHeight="1">
      <c r="B1" s="45"/>
      <c r="C1" s="64"/>
      <c r="D1" s="45"/>
      <c r="E1" s="45"/>
      <c r="F1" s="64"/>
      <c r="G1" s="64"/>
      <c r="H1" s="64"/>
      <c r="I1" s="64"/>
      <c r="J1" s="64"/>
      <c r="K1" s="64"/>
      <c r="L1" s="64"/>
      <c r="M1" s="64"/>
      <c r="N1" s="46"/>
      <c r="O1" s="46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U1" s="64"/>
      <c r="CV1" s="64"/>
      <c r="CY1" s="64"/>
      <c r="CZ1" s="64"/>
      <c r="DA1" s="64"/>
      <c r="DB1" s="64"/>
      <c r="DC1" s="64"/>
    </row>
    <row r="2" spans="1:128" ht="16.5" customHeight="1" thickBot="1">
      <c r="A2" s="38"/>
      <c r="B2" s="381" t="s">
        <v>125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123" t="s">
        <v>98</v>
      </c>
      <c r="O2" s="125"/>
      <c r="P2" s="64"/>
      <c r="Q2" s="64"/>
      <c r="R2" s="64"/>
      <c r="BZ2" s="7" t="s">
        <v>65</v>
      </c>
      <c r="CA2" s="7"/>
      <c r="CB2" s="7"/>
      <c r="CL2" s="5"/>
      <c r="CT2" s="8"/>
      <c r="CW2" s="7"/>
    </row>
    <row r="3" spans="1:128" s="9" customFormat="1" ht="13.5" customHeight="1" thickBot="1">
      <c r="A3" s="65"/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66"/>
      <c r="O3" s="124"/>
      <c r="P3" s="64"/>
      <c r="Q3" s="64"/>
      <c r="R3" s="64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P3" s="10"/>
      <c r="CQ3" s="10"/>
      <c r="CR3" s="10"/>
      <c r="CS3" s="10"/>
      <c r="CT3" s="11"/>
      <c r="CU3" s="5"/>
      <c r="CV3" s="5"/>
      <c r="CW3" s="10"/>
      <c r="CX3" s="10"/>
      <c r="CY3" s="12"/>
      <c r="CZ3" s="12"/>
      <c r="DA3" s="12"/>
      <c r="DB3" s="13"/>
      <c r="DC3" s="13"/>
    </row>
    <row r="4" spans="1:128" ht="15" thickBot="1">
      <c r="A4" s="38"/>
      <c r="B4" s="136" t="s">
        <v>70</v>
      </c>
      <c r="C4" s="36"/>
      <c r="D4" s="382">
        <f>+DOC.1_Despeses_10!D4</f>
        <v>0</v>
      </c>
      <c r="E4" s="383"/>
      <c r="F4" s="384"/>
      <c r="G4" s="384"/>
      <c r="H4" s="384"/>
      <c r="I4" s="384"/>
      <c r="J4" s="385"/>
      <c r="K4" s="67" t="s">
        <v>58</v>
      </c>
      <c r="L4" s="386">
        <f>+DOC.1_Despeses_10!K5</f>
        <v>0</v>
      </c>
      <c r="M4" s="387"/>
      <c r="N4" s="128"/>
      <c r="O4" s="46"/>
      <c r="P4" s="64"/>
      <c r="Q4" s="64"/>
      <c r="R4" s="64"/>
      <c r="CL4" s="16"/>
      <c r="CM4" s="14"/>
      <c r="CN4" s="16"/>
      <c r="CO4" s="16"/>
      <c r="CP4" s="15"/>
      <c r="CQ4" s="15"/>
      <c r="CR4" s="15"/>
      <c r="CS4" s="15"/>
      <c r="CT4" s="15"/>
      <c r="CW4" s="15"/>
      <c r="CX4" s="15"/>
      <c r="CY4" s="16"/>
      <c r="CZ4" s="16"/>
      <c r="DA4" s="16"/>
    </row>
    <row r="5" spans="1:128" ht="15.75" customHeight="1" thickBot="1">
      <c r="A5" s="38"/>
      <c r="B5" s="136" t="s">
        <v>130</v>
      </c>
      <c r="C5" s="46"/>
      <c r="D5" s="382" t="s">
        <v>124</v>
      </c>
      <c r="E5" s="383"/>
      <c r="F5" s="384"/>
      <c r="G5" s="384"/>
      <c r="H5" s="384"/>
      <c r="I5" s="384"/>
      <c r="J5" s="385"/>
      <c r="K5" s="46"/>
      <c r="L5" s="46"/>
      <c r="M5" s="46"/>
      <c r="N5" s="46"/>
      <c r="O5" s="46"/>
      <c r="P5" s="46"/>
      <c r="Q5" s="46"/>
      <c r="R5" s="4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 t="s">
        <v>22</v>
      </c>
      <c r="CM5" s="15"/>
      <c r="CN5" s="15"/>
      <c r="CO5" s="15"/>
      <c r="CP5" s="15"/>
      <c r="CQ5" s="15"/>
      <c r="CR5" s="15"/>
      <c r="CS5" s="15"/>
      <c r="CT5" s="15"/>
      <c r="CU5" s="16"/>
      <c r="CV5" s="16"/>
      <c r="CW5" s="15"/>
      <c r="CX5" s="15"/>
      <c r="CY5" s="16"/>
      <c r="CZ5" s="16"/>
      <c r="DA5" s="16"/>
    </row>
    <row r="6" spans="1:128" ht="13.5" customHeight="1" thickBot="1">
      <c r="A6" s="38"/>
      <c r="B6" s="36"/>
      <c r="C6" s="40"/>
      <c r="D6" s="228"/>
      <c r="E6" s="228"/>
      <c r="F6" s="229"/>
      <c r="G6" s="229"/>
      <c r="H6" s="229"/>
      <c r="I6" s="229"/>
      <c r="J6" s="229"/>
      <c r="K6" s="46"/>
      <c r="L6" s="70"/>
      <c r="M6" s="71"/>
      <c r="N6" s="72"/>
      <c r="O6" s="115"/>
      <c r="P6" s="69"/>
      <c r="Q6" s="69"/>
      <c r="R6" s="69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6"/>
      <c r="CC6" s="16"/>
      <c r="CD6" s="16"/>
      <c r="CE6" s="16"/>
      <c r="CF6" s="16"/>
      <c r="CG6" s="16"/>
      <c r="CH6" s="16"/>
      <c r="CI6" s="16"/>
      <c r="CJ6" s="16"/>
      <c r="CK6" s="15"/>
      <c r="CL6" s="16" t="s">
        <v>23</v>
      </c>
      <c r="CM6" s="15"/>
      <c r="CN6" s="15"/>
      <c r="CO6" s="15"/>
      <c r="CP6" s="15"/>
      <c r="CU6" s="16"/>
      <c r="CV6" s="16"/>
    </row>
    <row r="7" spans="1:128" ht="50.25" customHeight="1" thickBot="1">
      <c r="A7" s="38"/>
      <c r="B7" s="73" t="s">
        <v>49</v>
      </c>
      <c r="C7" s="17" t="s">
        <v>57</v>
      </c>
      <c r="D7" s="74" t="s">
        <v>0</v>
      </c>
      <c r="E7" s="230" t="s">
        <v>103</v>
      </c>
      <c r="F7" s="135" t="s">
        <v>24</v>
      </c>
      <c r="G7" s="135" t="s">
        <v>25</v>
      </c>
      <c r="H7" s="17" t="s">
        <v>28</v>
      </c>
      <c r="I7" s="17" t="s">
        <v>69</v>
      </c>
      <c r="J7" s="17" t="s">
        <v>2</v>
      </c>
      <c r="K7" s="75" t="s">
        <v>68</v>
      </c>
      <c r="L7" s="76" t="s">
        <v>67</v>
      </c>
      <c r="M7" s="116" t="s">
        <v>72</v>
      </c>
      <c r="N7" s="180" t="s">
        <v>13</v>
      </c>
      <c r="O7" s="126"/>
      <c r="P7" s="38"/>
      <c r="Q7" s="38"/>
      <c r="R7" s="38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174" t="s">
        <v>75</v>
      </c>
      <c r="CC7" s="174" t="s">
        <v>14</v>
      </c>
      <c r="CD7" s="174" t="s">
        <v>12</v>
      </c>
      <c r="CE7" s="174" t="s">
        <v>9</v>
      </c>
      <c r="CF7" s="174" t="s">
        <v>10</v>
      </c>
      <c r="CG7" s="174" t="s">
        <v>11</v>
      </c>
      <c r="CH7" s="174" t="s">
        <v>16</v>
      </c>
      <c r="CI7" s="175" t="s">
        <v>1</v>
      </c>
      <c r="CJ7" s="175" t="s">
        <v>76</v>
      </c>
      <c r="CK7" s="6"/>
      <c r="CL7" s="18" t="s">
        <v>3</v>
      </c>
      <c r="CN7" s="208" t="s">
        <v>26</v>
      </c>
      <c r="CO7" s="208" t="s">
        <v>43</v>
      </c>
      <c r="CP7" s="208" t="s">
        <v>27</v>
      </c>
      <c r="CQ7" s="208" t="s">
        <v>40</v>
      </c>
      <c r="CR7" s="208" t="s">
        <v>41</v>
      </c>
      <c r="CS7" s="208" t="s">
        <v>42</v>
      </c>
      <c r="CT7" s="208" t="s">
        <v>45</v>
      </c>
      <c r="CU7" s="174" t="s">
        <v>46</v>
      </c>
      <c r="CV7" s="174" t="s">
        <v>44</v>
      </c>
      <c r="CW7" s="208" t="s">
        <v>50</v>
      </c>
      <c r="CX7" s="208" t="s">
        <v>51</v>
      </c>
      <c r="CY7" s="208" t="s">
        <v>47</v>
      </c>
      <c r="CZ7" s="208" t="s">
        <v>48</v>
      </c>
      <c r="DA7" s="208" t="s">
        <v>115</v>
      </c>
      <c r="DB7" s="19" t="s">
        <v>56</v>
      </c>
      <c r="DC7" s="206"/>
      <c r="DE7" s="191" t="s">
        <v>107</v>
      </c>
      <c r="DF7" s="191" t="s">
        <v>108</v>
      </c>
      <c r="DG7" s="41"/>
      <c r="DH7" s="191" t="s">
        <v>109</v>
      </c>
      <c r="DI7" s="191" t="s">
        <v>110</v>
      </c>
      <c r="DK7" s="202" t="s">
        <v>111</v>
      </c>
      <c r="DL7" s="202" t="s">
        <v>112</v>
      </c>
      <c r="DM7" s="202" t="s">
        <v>113</v>
      </c>
      <c r="DN7" s="202" t="s">
        <v>114</v>
      </c>
      <c r="DO7" s="202" t="s">
        <v>116</v>
      </c>
      <c r="DX7" s="7"/>
    </row>
    <row r="8" spans="1:128" ht="14.25" customHeight="1">
      <c r="A8" s="38"/>
      <c r="B8" s="77">
        <v>1</v>
      </c>
      <c r="C8" s="147"/>
      <c r="D8" s="148"/>
      <c r="E8" s="1"/>
      <c r="F8" s="149"/>
      <c r="G8" s="149"/>
      <c r="H8" s="1"/>
      <c r="I8" s="150"/>
      <c r="J8" s="209"/>
      <c r="K8" s="151"/>
      <c r="L8" s="152">
        <f t="shared" ref="L8:L72" si="0">CG8</f>
        <v>0</v>
      </c>
      <c r="M8" s="339"/>
      <c r="N8" s="181" t="str">
        <f>IFERROR(DA8,"ERROR! NO RETALLAR I ENGANXAR DINS DEL FORMULARI")</f>
        <v/>
      </c>
      <c r="O8" s="126"/>
      <c r="P8" s="38"/>
      <c r="Q8" s="38"/>
      <c r="R8" s="38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78" t="str">
        <f t="shared" ref="CB8:CB71" si="1">IF(H8="F - Física",1,IF(H8="A - Sensorial Auditiva",1,IF(H8="V - Sensorial Visual",1,IF(H8="","",IF(H8="M - M. Mental",0,IF(H8="P - Psíquica",0,IF(H8="PC - Paràlisi Cerebral",0)))))))</f>
        <v/>
      </c>
      <c r="CC8" s="79">
        <v>100</v>
      </c>
      <c r="CD8" s="79">
        <f t="shared" ref="CD8:CD71" si="2">ROUND((K8*CC8)/100,2)</f>
        <v>0</v>
      </c>
      <c r="CE8" s="79">
        <f t="shared" ref="CE8:CE71" si="3">IF(CB8=0,IF(I8&lt;33,0,CD8),0)</f>
        <v>0</v>
      </c>
      <c r="CF8" s="79">
        <f t="shared" ref="CF8:CF71" si="4">IF(CB8=1,IF(I8&lt;65,0,CD8),0)</f>
        <v>0</v>
      </c>
      <c r="CG8" s="79">
        <f>IFERROR(ROUND((CE8+CF8),2),0)</f>
        <v>0</v>
      </c>
      <c r="CH8" s="80">
        <f t="shared" ref="CH8:CH71" si="5">IF(L8&gt;0,1,0)</f>
        <v>0</v>
      </c>
      <c r="CI8" s="81">
        <f t="shared" ref="CI8:CI71" si="6">IF(M8&lt;&gt;"",M8,L8)</f>
        <v>0</v>
      </c>
      <c r="CJ8" s="82">
        <f>IF(CI8&gt;0,1,0)</f>
        <v>0</v>
      </c>
      <c r="CK8" s="6"/>
      <c r="CL8" s="20" t="s">
        <v>4</v>
      </c>
      <c r="CN8" s="21" t="str">
        <f t="shared" ref="CN8:CN71" si="7">IF(H8="","",IF(H8="M - M. Mental","",IF(H8="F - Física","",IF(H8="P - Psíquica","",IF(H8="PC - Paràlisi Cerebral","",IF(H8="A - Sensorial Auditiva","",IF(H8="V - Sensorial Visual","","1) Tipus de discapacitat: Fer servir llista desplegable")))))))</f>
        <v/>
      </c>
      <c r="CO8" s="21" t="str">
        <f t="shared" ref="CO8:CO71" si="8">IF(I8="","",IF(I8&gt;0,IF(H8="M - M. Mental","",IF(H8="F - Física","",IF(H8="P - Psíquica","",IF(H8="PC - Paràlisi Cerebral","",IF(H8="A - Sensorial Auditiva","",IF(H8="V - Sensorial Visual","",IF(H8="","2) Tipus de discapacitat: Manca seleccionar","")))))))))</f>
        <v/>
      </c>
      <c r="CP8" s="22" t="str">
        <f>IF(K8="","",IF(K8="*%","Error % jornada",IF(K8&lt;1,"5) Error % Jornada: No fer servir número en percentatge","")))</f>
        <v/>
      </c>
      <c r="CQ8" s="22" t="str">
        <f>IF(CN8&lt;&gt;"",IF(CP8&lt;&gt;"","1) Tipus de Discapacitat: Triar de desplegable  -  5) Error % Jornada",CN8),"")</f>
        <v/>
      </c>
      <c r="CR8" s="22" t="str">
        <f>IF(CO8&lt;&gt;"",IF(CP8&lt;&gt;"","2) Tipus de discapacitat: Manca seleccionar  -  5) Error % Jornada",CO8),"")</f>
        <v/>
      </c>
      <c r="CS8" s="22" t="str">
        <f>IF(CQ8&lt;&gt;"",CQ8,CR8)</f>
        <v/>
      </c>
      <c r="CT8" s="22" t="str">
        <f>IF(CS8&lt;&gt;"",CS8,IF(CP8&lt;&gt;"",CP8,""))</f>
        <v/>
      </c>
      <c r="CU8" s="173" t="str">
        <f t="shared" ref="CU8:CU71" si="9">IF(CB8=0,IF(I8&lt;33,IF(I8&lt;&gt;"","4) M.Mental, Psíquica ó P. Cerebral &lt; 33% (No subvencionable)",""),""),"")</f>
        <v/>
      </c>
      <c r="CV8" s="173" t="str">
        <f t="shared" ref="CV8:CV71" si="10">IF(CB8=1,IF(I8&lt;65,IF(I8&lt;&gt;"","3) Físic ó Sensorial &lt; 65% (No és subvencionable)",""),""),"")</f>
        <v/>
      </c>
      <c r="CW8" s="22" t="str">
        <f>IF(CU8&lt;&gt;"",IF(CP8&lt;&gt;"","4) M.Mental, Psíquica ó Paràlisi Cerebral &lt; 33%  -  5) Error % Jornada",CU8),"")</f>
        <v/>
      </c>
      <c r="CX8" s="22" t="str">
        <f>IF(CV8&lt;&gt;"",IF(CP8&lt;&gt;"","3) Físic ó Sensorial &lt; 65%  -  5) Error % Jornada",CV8),"")</f>
        <v/>
      </c>
      <c r="CY8" s="23" t="str">
        <f>IF(CX8&lt;&gt;"",CX8,IF(CW8&lt;&gt;"",CW8,""))</f>
        <v/>
      </c>
      <c r="CZ8" s="23" t="str">
        <f>IF(CY8&lt;&gt;"",CY8,IF(CT8&lt;&gt;"",CT8,""))</f>
        <v/>
      </c>
      <c r="DA8" s="207" t="str">
        <f>IF(CZ8&lt;&gt;"",CZ8,IF(DO8&lt;&gt;"",DO8,""))</f>
        <v/>
      </c>
      <c r="DB8" s="23">
        <f t="shared" ref="DB8:DB71" si="11">IF(N8&lt;&gt;"",1,0)</f>
        <v>0</v>
      </c>
      <c r="DC8" s="16"/>
      <c r="DE8" s="196">
        <f t="shared" ref="DE8:DE71" si="12">IF(CH8=1,IF(E8="Home",1,IF(E8="Dona",0,"")),0)</f>
        <v>0</v>
      </c>
      <c r="DF8" s="196">
        <f t="shared" ref="DF8:DF71" si="13">IF(CH8=1,IF(E8="Dona",1,IF(E8="Home",0,"")),0)</f>
        <v>0</v>
      </c>
      <c r="DG8" s="41"/>
      <c r="DH8" s="196">
        <f t="shared" ref="DH8:DH71" si="14">IF(CJ8=1,IF(E8="Home",1,IF(E8="Dona",0,"")),0)</f>
        <v>0</v>
      </c>
      <c r="DI8" s="196">
        <f t="shared" ref="DI8:DI71" si="15">IF(CJ8=1,IF(E8="Dona",1,IF(E8="Home",0,"")),0)</f>
        <v>0</v>
      </c>
      <c r="DK8" s="204">
        <f>IF(Taula4[[#This Row],[Codi del contracte]]&lt;&gt;"",IF(Taula4[[#This Row],[Codi del contracte]]&gt;199,IF(Taula4[[#This Row],[Codi del contracte]]&lt;300,1,0),0),0)</f>
        <v>0</v>
      </c>
      <c r="DL8" s="204">
        <f>IF(Taula4[[#This Row],[Codi del contracte]]&lt;&gt;"",IF(Taula4[[#This Row],[Codi del contracte]]&gt;499,IF(Taula4[[#This Row],[Codi del contracte]]&lt;600,1,0),0),0)</f>
        <v>0</v>
      </c>
      <c r="DM8" s="205">
        <f>DK8+DL8</f>
        <v>0</v>
      </c>
      <c r="DN8" s="204">
        <f>IF(Taula4[[#This Row],[% Jornada (no posar símbol %)]]=100,IF(DM8=1,2,0),0)</f>
        <v>0</v>
      </c>
      <c r="DO8" s="205" t="str">
        <f>IF(DN8=2,"6) Contracte a Temps Parcial no compatible amb 100% Jornada","")</f>
        <v/>
      </c>
      <c r="DR8" s="6" t="s">
        <v>52</v>
      </c>
    </row>
    <row r="9" spans="1:128" ht="14.25" customHeight="1">
      <c r="A9" s="38"/>
      <c r="B9" s="83">
        <v>2</v>
      </c>
      <c r="C9" s="210"/>
      <c r="D9" s="146"/>
      <c r="E9" s="193"/>
      <c r="F9" s="224"/>
      <c r="G9" s="224"/>
      <c r="H9" s="210"/>
      <c r="I9" s="225"/>
      <c r="J9" s="210"/>
      <c r="K9" s="155"/>
      <c r="L9" s="156">
        <f t="shared" si="0"/>
        <v>0</v>
      </c>
      <c r="M9" s="340"/>
      <c r="N9" s="182" t="str">
        <f>IFERROR(DA9,"ERROR! NO RETALLAR I ENGANXAR DINS DEL FORMULARI")</f>
        <v/>
      </c>
      <c r="O9" s="126"/>
      <c r="P9" s="38"/>
      <c r="Q9" s="38"/>
      <c r="R9" s="38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78" t="str">
        <f t="shared" si="1"/>
        <v/>
      </c>
      <c r="CC9" s="79">
        <v>100</v>
      </c>
      <c r="CD9" s="79">
        <f t="shared" si="2"/>
        <v>0</v>
      </c>
      <c r="CE9" s="79">
        <f t="shared" si="3"/>
        <v>0</v>
      </c>
      <c r="CF9" s="79">
        <f t="shared" si="4"/>
        <v>0</v>
      </c>
      <c r="CG9" s="79">
        <f>IFERROR(ROUND((CE9+CF9),2),0)</f>
        <v>0</v>
      </c>
      <c r="CH9" s="80">
        <f t="shared" si="5"/>
        <v>0</v>
      </c>
      <c r="CI9" s="84">
        <f t="shared" si="6"/>
        <v>0</v>
      </c>
      <c r="CJ9" s="80">
        <f t="shared" ref="CJ9:CJ72" si="16">IF(CI9&gt;0,1,0)</f>
        <v>0</v>
      </c>
      <c r="CK9" s="6"/>
      <c r="CL9" s="20" t="s">
        <v>5</v>
      </c>
      <c r="CN9" s="21" t="str">
        <f t="shared" si="7"/>
        <v/>
      </c>
      <c r="CO9" s="21" t="str">
        <f t="shared" si="8"/>
        <v/>
      </c>
      <c r="CP9" s="22" t="str">
        <f t="shared" ref="CP9:CP72" si="17">IF(K9="","",IF(K9="*%","Error % jornada",IF(K9&lt;1,"5) % Jornada: No fer servir número en percentatge","")))</f>
        <v/>
      </c>
      <c r="CQ9" s="22" t="str">
        <f t="shared" ref="CQ9:CQ72" si="18">IF(CN9&lt;&gt;"",IF(CP9&lt;&gt;"","1) Tipus de Discapacitat: Triar de desplegable  -  5) % Jornada",CN9),"")</f>
        <v/>
      </c>
      <c r="CR9" s="22" t="str">
        <f t="shared" ref="CR9:CR72" si="19">IF(CO9&lt;&gt;"",IF(CP9&lt;&gt;"","2) Tipus de discapacitat: Manca seleccionar  -  5) % Jornada",CO9),"")</f>
        <v/>
      </c>
      <c r="CS9" s="22" t="str">
        <f t="shared" ref="CS9:CS72" si="20">IF(CQ9&lt;&gt;"",CQ9,CR9)</f>
        <v/>
      </c>
      <c r="CT9" s="22" t="str">
        <f t="shared" ref="CT9:CT72" si="21">IF(CS9&lt;&gt;"",CS9,IF(CP9&lt;&gt;"",CP9,""))</f>
        <v/>
      </c>
      <c r="CU9" s="173" t="str">
        <f t="shared" si="9"/>
        <v/>
      </c>
      <c r="CV9" s="173" t="str">
        <f t="shared" si="10"/>
        <v/>
      </c>
      <c r="CW9" s="22" t="str">
        <f t="shared" ref="CW9:CW72" si="22">IF(CU9&lt;&gt;"",IF(CP9&lt;&gt;"","4) M.Mental, Psíquica ó Paràlisi Cerebral &lt; 33%  -  5)  % Jornada",CU9),"")</f>
        <v/>
      </c>
      <c r="CX9" s="22" t="str">
        <f t="shared" ref="CX9:CX72" si="23">IF(CV9&lt;&gt;"",IF(CP9&lt;&gt;"","3) Físic ó Sensorial &lt; 65%  -  5) % Jornada",CV9),"")</f>
        <v/>
      </c>
      <c r="CY9" s="23" t="str">
        <f t="shared" ref="CY9:CY72" si="24">IF(CX9&lt;&gt;"",CX9,IF(CW9&lt;&gt;"",CW9,""))</f>
        <v/>
      </c>
      <c r="CZ9" s="23" t="str">
        <f t="shared" ref="CZ9:CZ72" si="25">IF(CY9&lt;&gt;"",CY9,IF(CT9&lt;&gt;"",CT9,""))</f>
        <v/>
      </c>
      <c r="DA9" s="207" t="str">
        <f>IF(CZ9&lt;&gt;"",CZ9,IF(DO9&lt;&gt;"",DO9,""))</f>
        <v/>
      </c>
      <c r="DB9" s="23">
        <f t="shared" si="11"/>
        <v>0</v>
      </c>
      <c r="DC9" s="16"/>
      <c r="DE9" s="192">
        <f t="shared" si="12"/>
        <v>0</v>
      </c>
      <c r="DF9" s="192">
        <f t="shared" si="13"/>
        <v>0</v>
      </c>
      <c r="DH9" s="192">
        <f t="shared" si="14"/>
        <v>0</v>
      </c>
      <c r="DI9" s="192">
        <f t="shared" si="15"/>
        <v>0</v>
      </c>
      <c r="DK9" s="203">
        <f>IF(Taula4[[#This Row],[Codi del contracte]]&lt;&gt;"",IF(Taula4[[#This Row],[Codi del contracte]]&gt;199,IF(Taula4[[#This Row],[Codi del contracte]]&lt;300,1,0),0),0)</f>
        <v>0</v>
      </c>
      <c r="DL9" s="203">
        <f>IF(Taula4[[#This Row],[Codi del contracte]]&lt;&gt;"",IF(Taula4[[#This Row],[Codi del contracte]]&gt;499,IF(Taula4[[#This Row],[Codi del contracte]]&lt;600,1,0),0),0)</f>
        <v>0</v>
      </c>
      <c r="DM9" s="203">
        <f t="shared" ref="DM9:DM72" si="26">DK9+DL9</f>
        <v>0</v>
      </c>
      <c r="DN9" s="203">
        <f>IF(Taula4[[#This Row],[% Jornada (no posar símbol %)]]=100,IF(DM9=1,2,0),0)</f>
        <v>0</v>
      </c>
      <c r="DO9" s="203" t="str">
        <f>IF(DN9=2,"6) Contracte a Temps Parcial no compatible amb 100% Jornada","")</f>
        <v/>
      </c>
      <c r="DR9" s="6" t="s">
        <v>62</v>
      </c>
    </row>
    <row r="10" spans="1:128" ht="14.25" customHeight="1">
      <c r="A10" s="38"/>
      <c r="B10" s="83">
        <v>3</v>
      </c>
      <c r="C10" s="157"/>
      <c r="D10" s="231"/>
      <c r="E10" s="232"/>
      <c r="F10" s="233"/>
      <c r="G10" s="233"/>
      <c r="H10" s="210"/>
      <c r="I10" s="225"/>
      <c r="J10" s="210"/>
      <c r="K10" s="155"/>
      <c r="L10" s="156">
        <f t="shared" si="0"/>
        <v>0</v>
      </c>
      <c r="M10" s="340"/>
      <c r="N10" s="182" t="str">
        <f t="shared" ref="N10:N73" si="27">IFERROR(DA10,"ERROR! NO RETALLAR I ENGANXAR DINS DEL FORMULARI")</f>
        <v/>
      </c>
      <c r="O10" s="126"/>
      <c r="P10" s="38"/>
      <c r="Q10" s="38"/>
      <c r="R10" s="38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78" t="str">
        <f t="shared" si="1"/>
        <v/>
      </c>
      <c r="CC10" s="79">
        <v>100</v>
      </c>
      <c r="CD10" s="79">
        <f t="shared" si="2"/>
        <v>0</v>
      </c>
      <c r="CE10" s="79">
        <f t="shared" si="3"/>
        <v>0</v>
      </c>
      <c r="CF10" s="79">
        <f t="shared" si="4"/>
        <v>0</v>
      </c>
      <c r="CG10" s="79">
        <f t="shared" ref="CG10:CG73" si="28">IFERROR(ROUND((CE10+CF10),2),0)</f>
        <v>0</v>
      </c>
      <c r="CH10" s="80">
        <f t="shared" si="5"/>
        <v>0</v>
      </c>
      <c r="CI10" s="84">
        <f t="shared" si="6"/>
        <v>0</v>
      </c>
      <c r="CJ10" s="80">
        <f t="shared" si="16"/>
        <v>0</v>
      </c>
      <c r="CK10" s="6"/>
      <c r="CL10" s="20" t="s">
        <v>6</v>
      </c>
      <c r="CN10" s="21" t="str">
        <f t="shared" si="7"/>
        <v/>
      </c>
      <c r="CO10" s="21" t="str">
        <f t="shared" si="8"/>
        <v/>
      </c>
      <c r="CP10" s="22" t="str">
        <f t="shared" si="17"/>
        <v/>
      </c>
      <c r="CQ10" s="22" t="str">
        <f t="shared" si="18"/>
        <v/>
      </c>
      <c r="CR10" s="22" t="str">
        <f t="shared" si="19"/>
        <v/>
      </c>
      <c r="CS10" s="22" t="str">
        <f t="shared" si="20"/>
        <v/>
      </c>
      <c r="CT10" s="22" t="str">
        <f t="shared" si="21"/>
        <v/>
      </c>
      <c r="CU10" s="173" t="str">
        <f t="shared" si="9"/>
        <v/>
      </c>
      <c r="CV10" s="173" t="str">
        <f t="shared" si="10"/>
        <v/>
      </c>
      <c r="CW10" s="22" t="str">
        <f t="shared" si="22"/>
        <v/>
      </c>
      <c r="CX10" s="22" t="str">
        <f t="shared" si="23"/>
        <v/>
      </c>
      <c r="CY10" s="23" t="str">
        <f t="shared" si="24"/>
        <v/>
      </c>
      <c r="CZ10" s="23" t="str">
        <f t="shared" si="25"/>
        <v/>
      </c>
      <c r="DA10" s="207" t="str">
        <f t="shared" ref="DA10:DA73" si="29">IF(CZ10&lt;&gt;"",CZ10,IF(DO10&lt;&gt;"",DO10,""))</f>
        <v/>
      </c>
      <c r="DB10" s="23">
        <f t="shared" si="11"/>
        <v>0</v>
      </c>
      <c r="DC10" s="16"/>
      <c r="DE10" s="192">
        <f t="shared" si="12"/>
        <v>0</v>
      </c>
      <c r="DF10" s="192">
        <f t="shared" si="13"/>
        <v>0</v>
      </c>
      <c r="DH10" s="192">
        <f t="shared" si="14"/>
        <v>0</v>
      </c>
      <c r="DI10" s="192">
        <f t="shared" si="15"/>
        <v>0</v>
      </c>
      <c r="DK10" s="203">
        <f>IF(Taula4[[#This Row],[Codi del contracte]]&lt;&gt;"",IF(Taula4[[#This Row],[Codi del contracte]]&gt;199,IF(Taula4[[#This Row],[Codi del contracte]]&lt;300,1,0),0),0)</f>
        <v>0</v>
      </c>
      <c r="DL10" s="203">
        <f>IF(Taula4[[#This Row],[Codi del contracte]]&lt;&gt;"",IF(Taula4[[#This Row],[Codi del contracte]]&gt;499,IF(Taula4[[#This Row],[Codi del contracte]]&lt;600,1,0),0),0)</f>
        <v>0</v>
      </c>
      <c r="DM10" s="203">
        <f t="shared" si="26"/>
        <v>0</v>
      </c>
      <c r="DN10" s="203">
        <f>IF(Taula4[[#This Row],[% Jornada (no posar símbol %)]]=100,IF(DM10=1,2,0),0)</f>
        <v>0</v>
      </c>
      <c r="DO10" s="203" t="str">
        <f t="shared" ref="DO10:DO73" si="30">IF(DN10=2,"6) Contracte a Temps Parcial no compatible amb 100% Jornada","")</f>
        <v/>
      </c>
      <c r="DR10" s="6" t="s">
        <v>53</v>
      </c>
    </row>
    <row r="11" spans="1:128" ht="14.25" customHeight="1">
      <c r="A11" s="38"/>
      <c r="B11" s="83">
        <v>4</v>
      </c>
      <c r="C11" s="157"/>
      <c r="D11" s="231"/>
      <c r="E11" s="232"/>
      <c r="F11" s="233"/>
      <c r="G11" s="233"/>
      <c r="H11" s="210"/>
      <c r="I11" s="225"/>
      <c r="J11" s="210"/>
      <c r="K11" s="155"/>
      <c r="L11" s="156">
        <f t="shared" si="0"/>
        <v>0</v>
      </c>
      <c r="M11" s="340"/>
      <c r="N11" s="182" t="str">
        <f t="shared" si="27"/>
        <v/>
      </c>
      <c r="O11" s="127"/>
      <c r="P11" s="38"/>
      <c r="Q11" s="38"/>
      <c r="R11" s="38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78" t="str">
        <f t="shared" si="1"/>
        <v/>
      </c>
      <c r="CC11" s="79">
        <v>100</v>
      </c>
      <c r="CD11" s="79">
        <f t="shared" si="2"/>
        <v>0</v>
      </c>
      <c r="CE11" s="79">
        <f t="shared" si="3"/>
        <v>0</v>
      </c>
      <c r="CF11" s="79">
        <f t="shared" si="4"/>
        <v>0</v>
      </c>
      <c r="CG11" s="79">
        <f t="shared" si="28"/>
        <v>0</v>
      </c>
      <c r="CH11" s="80">
        <f t="shared" si="5"/>
        <v>0</v>
      </c>
      <c r="CI11" s="84">
        <f t="shared" si="6"/>
        <v>0</v>
      </c>
      <c r="CJ11" s="80">
        <f t="shared" si="16"/>
        <v>0</v>
      </c>
      <c r="CK11" s="6"/>
      <c r="CL11" s="20" t="s">
        <v>7</v>
      </c>
      <c r="CN11" s="21" t="str">
        <f t="shared" si="7"/>
        <v/>
      </c>
      <c r="CO11" s="21" t="str">
        <f t="shared" si="8"/>
        <v/>
      </c>
      <c r="CP11" s="22" t="str">
        <f t="shared" si="17"/>
        <v/>
      </c>
      <c r="CQ11" s="22" t="str">
        <f t="shared" si="18"/>
        <v/>
      </c>
      <c r="CR11" s="22" t="str">
        <f t="shared" si="19"/>
        <v/>
      </c>
      <c r="CS11" s="22" t="str">
        <f t="shared" si="20"/>
        <v/>
      </c>
      <c r="CT11" s="22" t="str">
        <f t="shared" si="21"/>
        <v/>
      </c>
      <c r="CU11" s="173" t="str">
        <f t="shared" si="9"/>
        <v/>
      </c>
      <c r="CV11" s="173" t="str">
        <f t="shared" si="10"/>
        <v/>
      </c>
      <c r="CW11" s="22" t="str">
        <f t="shared" si="22"/>
        <v/>
      </c>
      <c r="CX11" s="22" t="str">
        <f t="shared" si="23"/>
        <v/>
      </c>
      <c r="CY11" s="23" t="str">
        <f t="shared" si="24"/>
        <v/>
      </c>
      <c r="CZ11" s="23" t="str">
        <f t="shared" si="25"/>
        <v/>
      </c>
      <c r="DA11" s="207" t="str">
        <f t="shared" si="29"/>
        <v/>
      </c>
      <c r="DB11" s="23">
        <f t="shared" si="11"/>
        <v>0</v>
      </c>
      <c r="DC11" s="16"/>
      <c r="DE11" s="192">
        <f t="shared" si="12"/>
        <v>0</v>
      </c>
      <c r="DF11" s="192">
        <f t="shared" si="13"/>
        <v>0</v>
      </c>
      <c r="DH11" s="192">
        <f t="shared" si="14"/>
        <v>0</v>
      </c>
      <c r="DI11" s="192">
        <f t="shared" si="15"/>
        <v>0</v>
      </c>
      <c r="DK11" s="203">
        <f>IF(Taula4[[#This Row],[Codi del contracte]]&lt;&gt;"",IF(Taula4[[#This Row],[Codi del contracte]]&gt;199,IF(Taula4[[#This Row],[Codi del contracte]]&lt;300,1,0),0),0)</f>
        <v>0</v>
      </c>
      <c r="DL11" s="203">
        <f>IF(Taula4[[#This Row],[Codi del contracte]]&lt;&gt;"",IF(Taula4[[#This Row],[Codi del contracte]]&gt;499,IF(Taula4[[#This Row],[Codi del contracte]]&lt;600,1,0),0),0)</f>
        <v>0</v>
      </c>
      <c r="DM11" s="203">
        <f t="shared" si="26"/>
        <v>0</v>
      </c>
      <c r="DN11" s="203">
        <f>IF(Taula4[[#This Row],[% Jornada (no posar símbol %)]]=100,IF(DM11=1,2,0),0)</f>
        <v>0</v>
      </c>
      <c r="DO11" s="203" t="str">
        <f t="shared" si="30"/>
        <v/>
      </c>
      <c r="DR11" s="6" t="s">
        <v>54</v>
      </c>
    </row>
    <row r="12" spans="1:128" ht="14.25" customHeight="1">
      <c r="A12" s="38"/>
      <c r="B12" s="83">
        <v>5</v>
      </c>
      <c r="C12" s="157"/>
      <c r="D12" s="231"/>
      <c r="E12" s="232"/>
      <c r="F12" s="233"/>
      <c r="G12" s="233"/>
      <c r="H12" s="210"/>
      <c r="I12" s="225"/>
      <c r="J12" s="210"/>
      <c r="K12" s="155"/>
      <c r="L12" s="156">
        <f t="shared" si="0"/>
        <v>0</v>
      </c>
      <c r="M12" s="340"/>
      <c r="N12" s="182" t="str">
        <f t="shared" si="27"/>
        <v/>
      </c>
      <c r="O12" s="127"/>
      <c r="P12" s="38"/>
      <c r="Q12" s="38"/>
      <c r="R12" s="38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78" t="str">
        <f t="shared" si="1"/>
        <v/>
      </c>
      <c r="CC12" s="79">
        <v>100</v>
      </c>
      <c r="CD12" s="79">
        <f t="shared" si="2"/>
        <v>0</v>
      </c>
      <c r="CE12" s="79">
        <f t="shared" si="3"/>
        <v>0</v>
      </c>
      <c r="CF12" s="79">
        <f t="shared" si="4"/>
        <v>0</v>
      </c>
      <c r="CG12" s="79">
        <f t="shared" si="28"/>
        <v>0</v>
      </c>
      <c r="CH12" s="80">
        <f t="shared" si="5"/>
        <v>0</v>
      </c>
      <c r="CI12" s="84">
        <f t="shared" si="6"/>
        <v>0</v>
      </c>
      <c r="CJ12" s="80">
        <f t="shared" si="16"/>
        <v>0</v>
      </c>
      <c r="CK12" s="6"/>
      <c r="CL12" s="85" t="s">
        <v>8</v>
      </c>
      <c r="CN12" s="21" t="str">
        <f t="shared" si="7"/>
        <v/>
      </c>
      <c r="CO12" s="21" t="str">
        <f t="shared" si="8"/>
        <v/>
      </c>
      <c r="CP12" s="22" t="str">
        <f t="shared" si="17"/>
        <v/>
      </c>
      <c r="CQ12" s="22" t="str">
        <f t="shared" si="18"/>
        <v/>
      </c>
      <c r="CR12" s="22" t="str">
        <f t="shared" si="19"/>
        <v/>
      </c>
      <c r="CS12" s="22" t="str">
        <f t="shared" si="20"/>
        <v/>
      </c>
      <c r="CT12" s="22" t="str">
        <f t="shared" si="21"/>
        <v/>
      </c>
      <c r="CU12" s="173" t="str">
        <f t="shared" si="9"/>
        <v/>
      </c>
      <c r="CV12" s="173" t="str">
        <f t="shared" si="10"/>
        <v/>
      </c>
      <c r="CW12" s="22" t="str">
        <f t="shared" si="22"/>
        <v/>
      </c>
      <c r="CX12" s="22" t="str">
        <f t="shared" si="23"/>
        <v/>
      </c>
      <c r="CY12" s="23" t="str">
        <f t="shared" si="24"/>
        <v/>
      </c>
      <c r="CZ12" s="23" t="str">
        <f t="shared" si="25"/>
        <v/>
      </c>
      <c r="DA12" s="207" t="str">
        <f t="shared" si="29"/>
        <v/>
      </c>
      <c r="DB12" s="23">
        <f t="shared" si="11"/>
        <v>0</v>
      </c>
      <c r="DC12" s="16"/>
      <c r="DE12" s="192">
        <f t="shared" si="12"/>
        <v>0</v>
      </c>
      <c r="DF12" s="192">
        <f t="shared" si="13"/>
        <v>0</v>
      </c>
      <c r="DH12" s="192">
        <f t="shared" si="14"/>
        <v>0</v>
      </c>
      <c r="DI12" s="192">
        <f t="shared" si="15"/>
        <v>0</v>
      </c>
      <c r="DK12" s="203">
        <f>IF(Taula4[[#This Row],[Codi del contracte]]&lt;&gt;"",IF(Taula4[[#This Row],[Codi del contracte]]&gt;199,IF(Taula4[[#This Row],[Codi del contracte]]&lt;300,1,0),0),0)</f>
        <v>0</v>
      </c>
      <c r="DL12" s="203">
        <f>IF(Taula4[[#This Row],[Codi del contracte]]&lt;&gt;"",IF(Taula4[[#This Row],[Codi del contracte]]&gt;499,IF(Taula4[[#This Row],[Codi del contracte]]&lt;600,1,0),0),0)</f>
        <v>0</v>
      </c>
      <c r="DM12" s="203">
        <f t="shared" si="26"/>
        <v>0</v>
      </c>
      <c r="DN12" s="203">
        <f>IF(Taula4[[#This Row],[% Jornada (no posar símbol %)]]=100,IF(DM12=1,2,0),0)</f>
        <v>0</v>
      </c>
      <c r="DO12" s="203" t="str">
        <f t="shared" si="30"/>
        <v/>
      </c>
      <c r="DR12" s="6" t="s">
        <v>55</v>
      </c>
    </row>
    <row r="13" spans="1:128" ht="14.25" customHeight="1">
      <c r="A13" s="38"/>
      <c r="B13" s="83">
        <v>6</v>
      </c>
      <c r="C13" s="210"/>
      <c r="D13" s="146"/>
      <c r="E13" s="193"/>
      <c r="F13" s="224"/>
      <c r="G13" s="224"/>
      <c r="H13" s="210"/>
      <c r="I13" s="225"/>
      <c r="J13" s="210"/>
      <c r="K13" s="155"/>
      <c r="L13" s="156">
        <f t="shared" si="0"/>
        <v>0</v>
      </c>
      <c r="M13" s="340"/>
      <c r="N13" s="182" t="str">
        <f t="shared" si="27"/>
        <v/>
      </c>
      <c r="O13" s="127"/>
      <c r="P13" s="38"/>
      <c r="Q13" s="38"/>
      <c r="R13" s="38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78" t="str">
        <f t="shared" si="1"/>
        <v/>
      </c>
      <c r="CC13" s="79">
        <v>100</v>
      </c>
      <c r="CD13" s="79">
        <f t="shared" si="2"/>
        <v>0</v>
      </c>
      <c r="CE13" s="79">
        <f t="shared" si="3"/>
        <v>0</v>
      </c>
      <c r="CF13" s="79">
        <f t="shared" si="4"/>
        <v>0</v>
      </c>
      <c r="CG13" s="79">
        <f t="shared" si="28"/>
        <v>0</v>
      </c>
      <c r="CH13" s="80">
        <f t="shared" si="5"/>
        <v>0</v>
      </c>
      <c r="CI13" s="84">
        <f t="shared" si="6"/>
        <v>0</v>
      </c>
      <c r="CJ13" s="80">
        <f t="shared" si="16"/>
        <v>0</v>
      </c>
      <c r="CK13" s="6"/>
      <c r="CN13" s="21" t="str">
        <f t="shared" si="7"/>
        <v/>
      </c>
      <c r="CO13" s="21" t="str">
        <f t="shared" si="8"/>
        <v/>
      </c>
      <c r="CP13" s="22" t="str">
        <f t="shared" si="17"/>
        <v/>
      </c>
      <c r="CQ13" s="22" t="str">
        <f t="shared" si="18"/>
        <v/>
      </c>
      <c r="CR13" s="22" t="str">
        <f t="shared" si="19"/>
        <v/>
      </c>
      <c r="CS13" s="22" t="str">
        <f t="shared" si="20"/>
        <v/>
      </c>
      <c r="CT13" s="22" t="str">
        <f t="shared" si="21"/>
        <v/>
      </c>
      <c r="CU13" s="173" t="str">
        <f t="shared" si="9"/>
        <v/>
      </c>
      <c r="CV13" s="173" t="str">
        <f t="shared" si="10"/>
        <v/>
      </c>
      <c r="CW13" s="22" t="str">
        <f t="shared" si="22"/>
        <v/>
      </c>
      <c r="CX13" s="22" t="str">
        <f t="shared" si="23"/>
        <v/>
      </c>
      <c r="CY13" s="23" t="str">
        <f t="shared" si="24"/>
        <v/>
      </c>
      <c r="CZ13" s="23" t="str">
        <f t="shared" si="25"/>
        <v/>
      </c>
      <c r="DA13" s="207" t="str">
        <f t="shared" si="29"/>
        <v/>
      </c>
      <c r="DB13" s="23">
        <f t="shared" si="11"/>
        <v>0</v>
      </c>
      <c r="DC13" s="16"/>
      <c r="DE13" s="192">
        <f t="shared" si="12"/>
        <v>0</v>
      </c>
      <c r="DF13" s="192">
        <f t="shared" si="13"/>
        <v>0</v>
      </c>
      <c r="DH13" s="192">
        <f t="shared" si="14"/>
        <v>0</v>
      </c>
      <c r="DI13" s="192">
        <f t="shared" si="15"/>
        <v>0</v>
      </c>
      <c r="DK13" s="203">
        <f>IF(Taula4[[#This Row],[Codi del contracte]]&lt;&gt;"",IF(Taula4[[#This Row],[Codi del contracte]]&gt;199,IF(Taula4[[#This Row],[Codi del contracte]]&lt;300,1,0),0),0)</f>
        <v>0</v>
      </c>
      <c r="DL13" s="203">
        <f>IF(Taula4[[#This Row],[Codi del contracte]]&lt;&gt;"",IF(Taula4[[#This Row],[Codi del contracte]]&gt;499,IF(Taula4[[#This Row],[Codi del contracte]]&lt;600,1,0),0),0)</f>
        <v>0</v>
      </c>
      <c r="DM13" s="203">
        <f t="shared" si="26"/>
        <v>0</v>
      </c>
      <c r="DN13" s="203">
        <f>IF(Taula4[[#This Row],[% Jornada (no posar símbol %)]]=100,IF(DM13=1,2,0),0)</f>
        <v>0</v>
      </c>
      <c r="DO13" s="203" t="str">
        <f t="shared" si="30"/>
        <v/>
      </c>
      <c r="DR13" s="6" t="s">
        <v>117</v>
      </c>
    </row>
    <row r="14" spans="1:128" ht="14.25" customHeight="1">
      <c r="A14" s="38"/>
      <c r="B14" s="83">
        <v>7</v>
      </c>
      <c r="C14" s="157"/>
      <c r="D14" s="231"/>
      <c r="E14" s="232"/>
      <c r="F14" s="233"/>
      <c r="G14" s="233"/>
      <c r="H14" s="210"/>
      <c r="I14" s="225"/>
      <c r="J14" s="210"/>
      <c r="K14" s="155"/>
      <c r="L14" s="156">
        <f t="shared" si="0"/>
        <v>0</v>
      </c>
      <c r="M14" s="340"/>
      <c r="N14" s="182" t="str">
        <f t="shared" si="27"/>
        <v/>
      </c>
      <c r="O14" s="127"/>
      <c r="P14" s="38"/>
      <c r="Q14" s="38"/>
      <c r="R14" s="38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78" t="str">
        <f t="shared" si="1"/>
        <v/>
      </c>
      <c r="CC14" s="79">
        <v>100</v>
      </c>
      <c r="CD14" s="79">
        <f t="shared" si="2"/>
        <v>0</v>
      </c>
      <c r="CE14" s="79">
        <f t="shared" si="3"/>
        <v>0</v>
      </c>
      <c r="CF14" s="79">
        <f t="shared" si="4"/>
        <v>0</v>
      </c>
      <c r="CG14" s="79">
        <f t="shared" si="28"/>
        <v>0</v>
      </c>
      <c r="CH14" s="80">
        <f t="shared" si="5"/>
        <v>0</v>
      </c>
      <c r="CI14" s="84">
        <f t="shared" si="6"/>
        <v>0</v>
      </c>
      <c r="CJ14" s="80">
        <f t="shared" si="16"/>
        <v>0</v>
      </c>
      <c r="CK14" s="6"/>
      <c r="CN14" s="21" t="str">
        <f t="shared" si="7"/>
        <v/>
      </c>
      <c r="CO14" s="21" t="str">
        <f t="shared" si="8"/>
        <v/>
      </c>
      <c r="CP14" s="22" t="str">
        <f t="shared" si="17"/>
        <v/>
      </c>
      <c r="CQ14" s="22" t="str">
        <f t="shared" si="18"/>
        <v/>
      </c>
      <c r="CR14" s="22" t="str">
        <f t="shared" si="19"/>
        <v/>
      </c>
      <c r="CS14" s="22" t="str">
        <f t="shared" si="20"/>
        <v/>
      </c>
      <c r="CT14" s="22" t="str">
        <f t="shared" si="21"/>
        <v/>
      </c>
      <c r="CU14" s="173" t="str">
        <f t="shared" si="9"/>
        <v/>
      </c>
      <c r="CV14" s="173" t="str">
        <f t="shared" si="10"/>
        <v/>
      </c>
      <c r="CW14" s="22" t="str">
        <f t="shared" si="22"/>
        <v/>
      </c>
      <c r="CX14" s="22" t="str">
        <f t="shared" si="23"/>
        <v/>
      </c>
      <c r="CY14" s="23" t="str">
        <f t="shared" si="24"/>
        <v/>
      </c>
      <c r="CZ14" s="23" t="str">
        <f t="shared" si="25"/>
        <v/>
      </c>
      <c r="DA14" s="207" t="str">
        <f t="shared" si="29"/>
        <v/>
      </c>
      <c r="DB14" s="23">
        <f t="shared" si="11"/>
        <v>0</v>
      </c>
      <c r="DC14" s="16"/>
      <c r="DE14" s="192">
        <f t="shared" si="12"/>
        <v>0</v>
      </c>
      <c r="DF14" s="192">
        <f t="shared" si="13"/>
        <v>0</v>
      </c>
      <c r="DH14" s="192">
        <f t="shared" si="14"/>
        <v>0</v>
      </c>
      <c r="DI14" s="192">
        <f t="shared" si="15"/>
        <v>0</v>
      </c>
      <c r="DK14" s="203">
        <f>IF(Taula4[[#This Row],[Codi del contracte]]&lt;&gt;"",IF(Taula4[[#This Row],[Codi del contracte]]&gt;199,IF(Taula4[[#This Row],[Codi del contracte]]&lt;300,1,0),0),0)</f>
        <v>0</v>
      </c>
      <c r="DL14" s="203">
        <f>IF(Taula4[[#This Row],[Codi del contracte]]&lt;&gt;"",IF(Taula4[[#This Row],[Codi del contracte]]&gt;499,IF(Taula4[[#This Row],[Codi del contracte]]&lt;600,1,0),0),0)</f>
        <v>0</v>
      </c>
      <c r="DM14" s="203">
        <f t="shared" si="26"/>
        <v>0</v>
      </c>
      <c r="DN14" s="203">
        <f>IF(Taula4[[#This Row],[% Jornada (no posar símbol %)]]=100,IF(DM14=1,2,0),0)</f>
        <v>0</v>
      </c>
      <c r="DO14" s="203" t="str">
        <f t="shared" si="30"/>
        <v/>
      </c>
    </row>
    <row r="15" spans="1:128" ht="14.25" customHeight="1">
      <c r="A15" s="38"/>
      <c r="B15" s="83">
        <v>8</v>
      </c>
      <c r="C15" s="157"/>
      <c r="D15" s="231"/>
      <c r="E15" s="232"/>
      <c r="F15" s="233"/>
      <c r="G15" s="233"/>
      <c r="H15" s="210"/>
      <c r="I15" s="225"/>
      <c r="J15" s="210"/>
      <c r="K15" s="155"/>
      <c r="L15" s="156">
        <f t="shared" si="0"/>
        <v>0</v>
      </c>
      <c r="M15" s="340"/>
      <c r="N15" s="182" t="str">
        <f t="shared" si="27"/>
        <v/>
      </c>
      <c r="O15" s="127"/>
      <c r="P15" s="38"/>
      <c r="Q15" s="38"/>
      <c r="R15" s="38"/>
      <c r="S15" s="6"/>
      <c r="T15" s="6"/>
      <c r="U15" s="6"/>
      <c r="V15" s="9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78" t="str">
        <f t="shared" si="1"/>
        <v/>
      </c>
      <c r="CC15" s="79">
        <v>100</v>
      </c>
      <c r="CD15" s="79">
        <f t="shared" si="2"/>
        <v>0</v>
      </c>
      <c r="CE15" s="79">
        <f t="shared" si="3"/>
        <v>0</v>
      </c>
      <c r="CF15" s="79">
        <f t="shared" si="4"/>
        <v>0</v>
      </c>
      <c r="CG15" s="79">
        <f t="shared" si="28"/>
        <v>0</v>
      </c>
      <c r="CH15" s="80">
        <f t="shared" si="5"/>
        <v>0</v>
      </c>
      <c r="CI15" s="84">
        <f t="shared" si="6"/>
        <v>0</v>
      </c>
      <c r="CJ15" s="80">
        <f t="shared" si="16"/>
        <v>0</v>
      </c>
      <c r="CK15" s="6"/>
      <c r="CN15" s="21" t="str">
        <f t="shared" si="7"/>
        <v/>
      </c>
      <c r="CO15" s="21" t="str">
        <f t="shared" si="8"/>
        <v/>
      </c>
      <c r="CP15" s="22" t="str">
        <f t="shared" si="17"/>
        <v/>
      </c>
      <c r="CQ15" s="22" t="str">
        <f t="shared" si="18"/>
        <v/>
      </c>
      <c r="CR15" s="22" t="str">
        <f t="shared" si="19"/>
        <v/>
      </c>
      <c r="CS15" s="22" t="str">
        <f t="shared" si="20"/>
        <v/>
      </c>
      <c r="CT15" s="22" t="str">
        <f t="shared" si="21"/>
        <v/>
      </c>
      <c r="CU15" s="173" t="str">
        <f t="shared" si="9"/>
        <v/>
      </c>
      <c r="CV15" s="173" t="str">
        <f t="shared" si="10"/>
        <v/>
      </c>
      <c r="CW15" s="22" t="str">
        <f t="shared" si="22"/>
        <v/>
      </c>
      <c r="CX15" s="22" t="str">
        <f t="shared" si="23"/>
        <v/>
      </c>
      <c r="CY15" s="23" t="str">
        <f t="shared" si="24"/>
        <v/>
      </c>
      <c r="CZ15" s="23" t="str">
        <f t="shared" si="25"/>
        <v/>
      </c>
      <c r="DA15" s="207" t="str">
        <f t="shared" si="29"/>
        <v/>
      </c>
      <c r="DB15" s="23">
        <f t="shared" si="11"/>
        <v>0</v>
      </c>
      <c r="DC15" s="16"/>
      <c r="DE15" s="192">
        <f t="shared" si="12"/>
        <v>0</v>
      </c>
      <c r="DF15" s="192">
        <f t="shared" si="13"/>
        <v>0</v>
      </c>
      <c r="DH15" s="192">
        <f t="shared" si="14"/>
        <v>0</v>
      </c>
      <c r="DI15" s="192">
        <f t="shared" si="15"/>
        <v>0</v>
      </c>
      <c r="DK15" s="203">
        <f>IF(Taula4[[#This Row],[Codi del contracte]]&lt;&gt;"",IF(Taula4[[#This Row],[Codi del contracte]]&gt;199,IF(Taula4[[#This Row],[Codi del contracte]]&lt;300,1,0),0),0)</f>
        <v>0</v>
      </c>
      <c r="DL15" s="203">
        <f>IF(Taula4[[#This Row],[Codi del contracte]]&lt;&gt;"",IF(Taula4[[#This Row],[Codi del contracte]]&gt;499,IF(Taula4[[#This Row],[Codi del contracte]]&lt;600,1,0),0),0)</f>
        <v>0</v>
      </c>
      <c r="DM15" s="203">
        <f t="shared" si="26"/>
        <v>0</v>
      </c>
      <c r="DN15" s="203">
        <f>IF(Taula4[[#This Row],[% Jornada (no posar símbol %)]]=100,IF(DM15=1,2,0),0)</f>
        <v>0</v>
      </c>
      <c r="DO15" s="203" t="str">
        <f t="shared" si="30"/>
        <v/>
      </c>
    </row>
    <row r="16" spans="1:128" ht="14.25" customHeight="1">
      <c r="A16" s="38"/>
      <c r="B16" s="83">
        <v>9</v>
      </c>
      <c r="C16" s="157"/>
      <c r="D16" s="231"/>
      <c r="E16" s="232"/>
      <c r="F16" s="233"/>
      <c r="G16" s="233"/>
      <c r="H16" s="210"/>
      <c r="I16" s="225"/>
      <c r="J16" s="210"/>
      <c r="K16" s="155"/>
      <c r="L16" s="156">
        <f t="shared" si="0"/>
        <v>0</v>
      </c>
      <c r="M16" s="340"/>
      <c r="N16" s="182" t="str">
        <f t="shared" si="27"/>
        <v/>
      </c>
      <c r="O16" s="127"/>
      <c r="P16" s="38"/>
      <c r="Q16" s="38"/>
      <c r="R16" s="38"/>
      <c r="S16" s="6"/>
      <c r="T16" s="6"/>
      <c r="U16" s="6"/>
      <c r="V16" s="9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78" t="str">
        <f t="shared" si="1"/>
        <v/>
      </c>
      <c r="CC16" s="79">
        <v>100</v>
      </c>
      <c r="CD16" s="79">
        <f t="shared" si="2"/>
        <v>0</v>
      </c>
      <c r="CE16" s="79">
        <f t="shared" si="3"/>
        <v>0</v>
      </c>
      <c r="CF16" s="79">
        <f t="shared" si="4"/>
        <v>0</v>
      </c>
      <c r="CG16" s="79">
        <f t="shared" si="28"/>
        <v>0</v>
      </c>
      <c r="CH16" s="80">
        <f t="shared" si="5"/>
        <v>0</v>
      </c>
      <c r="CI16" s="84">
        <f t="shared" si="6"/>
        <v>0</v>
      </c>
      <c r="CJ16" s="80">
        <f t="shared" si="16"/>
        <v>0</v>
      </c>
      <c r="CK16" s="6"/>
      <c r="CL16" s="189" t="s">
        <v>104</v>
      </c>
      <c r="CN16" s="21" t="str">
        <f t="shared" si="7"/>
        <v/>
      </c>
      <c r="CO16" s="21" t="str">
        <f t="shared" si="8"/>
        <v/>
      </c>
      <c r="CP16" s="22" t="str">
        <f t="shared" si="17"/>
        <v/>
      </c>
      <c r="CQ16" s="22" t="str">
        <f t="shared" si="18"/>
        <v/>
      </c>
      <c r="CR16" s="22" t="str">
        <f t="shared" si="19"/>
        <v/>
      </c>
      <c r="CS16" s="22" t="str">
        <f t="shared" si="20"/>
        <v/>
      </c>
      <c r="CT16" s="22" t="str">
        <f t="shared" si="21"/>
        <v/>
      </c>
      <c r="CU16" s="173" t="str">
        <f t="shared" si="9"/>
        <v/>
      </c>
      <c r="CV16" s="173" t="str">
        <f t="shared" si="10"/>
        <v/>
      </c>
      <c r="CW16" s="22" t="str">
        <f t="shared" si="22"/>
        <v/>
      </c>
      <c r="CX16" s="22" t="str">
        <f t="shared" si="23"/>
        <v/>
      </c>
      <c r="CY16" s="23" t="str">
        <f t="shared" si="24"/>
        <v/>
      </c>
      <c r="CZ16" s="23" t="str">
        <f t="shared" si="25"/>
        <v/>
      </c>
      <c r="DA16" s="207" t="str">
        <f t="shared" si="29"/>
        <v/>
      </c>
      <c r="DB16" s="23">
        <f t="shared" si="11"/>
        <v>0</v>
      </c>
      <c r="DC16" s="16"/>
      <c r="DE16" s="192">
        <f t="shared" si="12"/>
        <v>0</v>
      </c>
      <c r="DF16" s="192">
        <f t="shared" si="13"/>
        <v>0</v>
      </c>
      <c r="DH16" s="192">
        <f t="shared" si="14"/>
        <v>0</v>
      </c>
      <c r="DI16" s="192">
        <f t="shared" si="15"/>
        <v>0</v>
      </c>
      <c r="DK16" s="203">
        <f>IF(Taula4[[#This Row],[Codi del contracte]]&lt;&gt;"",IF(Taula4[[#This Row],[Codi del contracte]]&gt;199,IF(Taula4[[#This Row],[Codi del contracte]]&lt;300,1,0),0),0)</f>
        <v>0</v>
      </c>
      <c r="DL16" s="203">
        <f>IF(Taula4[[#This Row],[Codi del contracte]]&lt;&gt;"",IF(Taula4[[#This Row],[Codi del contracte]]&gt;499,IF(Taula4[[#This Row],[Codi del contracte]]&lt;600,1,0),0),0)</f>
        <v>0</v>
      </c>
      <c r="DM16" s="203">
        <f t="shared" si="26"/>
        <v>0</v>
      </c>
      <c r="DN16" s="203">
        <f>IF(Taula4[[#This Row],[% Jornada (no posar símbol %)]]=100,IF(DM16=1,2,0),0)</f>
        <v>0</v>
      </c>
      <c r="DO16" s="203" t="str">
        <f t="shared" si="30"/>
        <v/>
      </c>
    </row>
    <row r="17" spans="1:119" ht="14.25" customHeight="1">
      <c r="A17" s="38"/>
      <c r="B17" s="83">
        <v>10</v>
      </c>
      <c r="C17" s="210"/>
      <c r="D17" s="146"/>
      <c r="E17" s="193"/>
      <c r="F17" s="224"/>
      <c r="G17" s="224"/>
      <c r="H17" s="210"/>
      <c r="I17" s="225"/>
      <c r="J17" s="210"/>
      <c r="K17" s="155"/>
      <c r="L17" s="156">
        <f t="shared" si="0"/>
        <v>0</v>
      </c>
      <c r="M17" s="340"/>
      <c r="N17" s="182" t="str">
        <f t="shared" si="27"/>
        <v/>
      </c>
      <c r="O17" s="127"/>
      <c r="P17" s="38"/>
      <c r="Q17" s="38"/>
      <c r="R17" s="38"/>
      <c r="S17" s="6"/>
      <c r="T17" s="6"/>
      <c r="U17" s="6"/>
      <c r="V17" s="9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78" t="str">
        <f t="shared" si="1"/>
        <v/>
      </c>
      <c r="CC17" s="79">
        <v>100</v>
      </c>
      <c r="CD17" s="79">
        <f t="shared" si="2"/>
        <v>0</v>
      </c>
      <c r="CE17" s="79">
        <f t="shared" si="3"/>
        <v>0</v>
      </c>
      <c r="CF17" s="79">
        <f t="shared" si="4"/>
        <v>0</v>
      </c>
      <c r="CG17" s="79">
        <f t="shared" si="28"/>
        <v>0</v>
      </c>
      <c r="CH17" s="80">
        <f t="shared" si="5"/>
        <v>0</v>
      </c>
      <c r="CI17" s="84">
        <f t="shared" si="6"/>
        <v>0</v>
      </c>
      <c r="CJ17" s="80">
        <f t="shared" si="16"/>
        <v>0</v>
      </c>
      <c r="CK17" s="6"/>
      <c r="CL17" s="189" t="s">
        <v>105</v>
      </c>
      <c r="CN17" s="21" t="str">
        <f t="shared" si="7"/>
        <v/>
      </c>
      <c r="CO17" s="21" t="str">
        <f t="shared" si="8"/>
        <v/>
      </c>
      <c r="CP17" s="22" t="str">
        <f t="shared" si="17"/>
        <v/>
      </c>
      <c r="CQ17" s="22" t="str">
        <f t="shared" si="18"/>
        <v/>
      </c>
      <c r="CR17" s="22" t="str">
        <f t="shared" si="19"/>
        <v/>
      </c>
      <c r="CS17" s="22" t="str">
        <f t="shared" si="20"/>
        <v/>
      </c>
      <c r="CT17" s="22" t="str">
        <f t="shared" si="21"/>
        <v/>
      </c>
      <c r="CU17" s="173" t="str">
        <f t="shared" si="9"/>
        <v/>
      </c>
      <c r="CV17" s="173" t="str">
        <f t="shared" si="10"/>
        <v/>
      </c>
      <c r="CW17" s="22" t="str">
        <f t="shared" si="22"/>
        <v/>
      </c>
      <c r="CX17" s="22" t="str">
        <f t="shared" si="23"/>
        <v/>
      </c>
      <c r="CY17" s="23" t="str">
        <f t="shared" si="24"/>
        <v/>
      </c>
      <c r="CZ17" s="23" t="str">
        <f t="shared" si="25"/>
        <v/>
      </c>
      <c r="DA17" s="207" t="str">
        <f t="shared" si="29"/>
        <v/>
      </c>
      <c r="DB17" s="23">
        <f t="shared" si="11"/>
        <v>0</v>
      </c>
      <c r="DC17" s="16"/>
      <c r="DE17" s="192">
        <f t="shared" si="12"/>
        <v>0</v>
      </c>
      <c r="DF17" s="192">
        <f t="shared" si="13"/>
        <v>0</v>
      </c>
      <c r="DH17" s="192">
        <f t="shared" si="14"/>
        <v>0</v>
      </c>
      <c r="DI17" s="192">
        <f t="shared" si="15"/>
        <v>0</v>
      </c>
      <c r="DK17" s="203">
        <f>IF(Taula4[[#This Row],[Codi del contracte]]&lt;&gt;"",IF(Taula4[[#This Row],[Codi del contracte]]&gt;199,IF(Taula4[[#This Row],[Codi del contracte]]&lt;300,1,0),0),0)</f>
        <v>0</v>
      </c>
      <c r="DL17" s="203">
        <f>IF(Taula4[[#This Row],[Codi del contracte]]&lt;&gt;"",IF(Taula4[[#This Row],[Codi del contracte]]&gt;499,IF(Taula4[[#This Row],[Codi del contracte]]&lt;600,1,0),0),0)</f>
        <v>0</v>
      </c>
      <c r="DM17" s="203">
        <f t="shared" si="26"/>
        <v>0</v>
      </c>
      <c r="DN17" s="203">
        <f>IF(Taula4[[#This Row],[% Jornada (no posar símbol %)]]=100,IF(DM17=1,2,0),0)</f>
        <v>0</v>
      </c>
      <c r="DO17" s="203" t="str">
        <f t="shared" si="30"/>
        <v/>
      </c>
    </row>
    <row r="18" spans="1:119" ht="14.25" customHeight="1">
      <c r="A18" s="38"/>
      <c r="B18" s="83">
        <v>11</v>
      </c>
      <c r="C18" s="157"/>
      <c r="D18" s="231"/>
      <c r="E18" s="232"/>
      <c r="F18" s="233"/>
      <c r="G18" s="233"/>
      <c r="H18" s="210"/>
      <c r="I18" s="225"/>
      <c r="J18" s="210"/>
      <c r="K18" s="155"/>
      <c r="L18" s="156">
        <f t="shared" si="0"/>
        <v>0</v>
      </c>
      <c r="M18" s="340"/>
      <c r="N18" s="182" t="str">
        <f t="shared" si="27"/>
        <v/>
      </c>
      <c r="O18" s="127"/>
      <c r="P18" s="38"/>
      <c r="Q18" s="38"/>
      <c r="R18" s="38"/>
      <c r="S18" s="6"/>
      <c r="T18" s="6"/>
      <c r="U18" s="6"/>
      <c r="V18" s="9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78" t="str">
        <f t="shared" si="1"/>
        <v/>
      </c>
      <c r="CC18" s="79">
        <v>100</v>
      </c>
      <c r="CD18" s="79">
        <f t="shared" si="2"/>
        <v>0</v>
      </c>
      <c r="CE18" s="79">
        <f t="shared" si="3"/>
        <v>0</v>
      </c>
      <c r="CF18" s="79">
        <f t="shared" si="4"/>
        <v>0</v>
      </c>
      <c r="CG18" s="79">
        <f t="shared" si="28"/>
        <v>0</v>
      </c>
      <c r="CH18" s="80">
        <f t="shared" si="5"/>
        <v>0</v>
      </c>
      <c r="CI18" s="84">
        <f t="shared" si="6"/>
        <v>0</v>
      </c>
      <c r="CJ18" s="80">
        <f t="shared" si="16"/>
        <v>0</v>
      </c>
      <c r="CK18" s="6"/>
      <c r="CL18" s="190" t="s">
        <v>106</v>
      </c>
      <c r="CN18" s="21" t="str">
        <f t="shared" si="7"/>
        <v/>
      </c>
      <c r="CO18" s="21" t="str">
        <f t="shared" si="8"/>
        <v/>
      </c>
      <c r="CP18" s="22" t="str">
        <f t="shared" si="17"/>
        <v/>
      </c>
      <c r="CQ18" s="22" t="str">
        <f t="shared" si="18"/>
        <v/>
      </c>
      <c r="CR18" s="22" t="str">
        <f t="shared" si="19"/>
        <v/>
      </c>
      <c r="CS18" s="22" t="str">
        <f t="shared" si="20"/>
        <v/>
      </c>
      <c r="CT18" s="22" t="str">
        <f t="shared" si="21"/>
        <v/>
      </c>
      <c r="CU18" s="173" t="str">
        <f t="shared" si="9"/>
        <v/>
      </c>
      <c r="CV18" s="173" t="str">
        <f t="shared" si="10"/>
        <v/>
      </c>
      <c r="CW18" s="22" t="str">
        <f t="shared" si="22"/>
        <v/>
      </c>
      <c r="CX18" s="22" t="str">
        <f t="shared" si="23"/>
        <v/>
      </c>
      <c r="CY18" s="23" t="str">
        <f t="shared" si="24"/>
        <v/>
      </c>
      <c r="CZ18" s="23" t="str">
        <f t="shared" si="25"/>
        <v/>
      </c>
      <c r="DA18" s="207" t="str">
        <f t="shared" si="29"/>
        <v/>
      </c>
      <c r="DB18" s="23">
        <f t="shared" si="11"/>
        <v>0</v>
      </c>
      <c r="DC18" s="16"/>
      <c r="DE18" s="192">
        <f t="shared" si="12"/>
        <v>0</v>
      </c>
      <c r="DF18" s="192">
        <f t="shared" si="13"/>
        <v>0</v>
      </c>
      <c r="DH18" s="192">
        <f t="shared" si="14"/>
        <v>0</v>
      </c>
      <c r="DI18" s="192">
        <f t="shared" si="15"/>
        <v>0</v>
      </c>
      <c r="DK18" s="203">
        <f>IF(Taula4[[#This Row],[Codi del contracte]]&lt;&gt;"",IF(Taula4[[#This Row],[Codi del contracte]]&gt;199,IF(Taula4[[#This Row],[Codi del contracte]]&lt;300,1,0),0),0)</f>
        <v>0</v>
      </c>
      <c r="DL18" s="203">
        <f>IF(Taula4[[#This Row],[Codi del contracte]]&lt;&gt;"",IF(Taula4[[#This Row],[Codi del contracte]]&gt;499,IF(Taula4[[#This Row],[Codi del contracte]]&lt;600,1,0),0),0)</f>
        <v>0</v>
      </c>
      <c r="DM18" s="203">
        <f t="shared" si="26"/>
        <v>0</v>
      </c>
      <c r="DN18" s="203">
        <f>IF(Taula4[[#This Row],[% Jornada (no posar símbol %)]]=100,IF(DM18=1,2,0),0)</f>
        <v>0</v>
      </c>
      <c r="DO18" s="203" t="str">
        <f t="shared" si="30"/>
        <v/>
      </c>
    </row>
    <row r="19" spans="1:119" ht="14.25" customHeight="1">
      <c r="A19" s="38"/>
      <c r="B19" s="83">
        <v>12</v>
      </c>
      <c r="C19" s="157"/>
      <c r="D19" s="231"/>
      <c r="E19" s="232"/>
      <c r="F19" s="233"/>
      <c r="G19" s="233"/>
      <c r="H19" s="210"/>
      <c r="I19" s="225"/>
      <c r="J19" s="210"/>
      <c r="K19" s="155"/>
      <c r="L19" s="156">
        <f t="shared" si="0"/>
        <v>0</v>
      </c>
      <c r="M19" s="340"/>
      <c r="N19" s="182" t="str">
        <f t="shared" si="27"/>
        <v/>
      </c>
      <c r="O19" s="127"/>
      <c r="P19" s="38"/>
      <c r="Q19" s="38"/>
      <c r="R19" s="38"/>
      <c r="S19" s="6"/>
      <c r="T19" s="6"/>
      <c r="U19" s="6"/>
      <c r="V19" s="9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78" t="str">
        <f t="shared" si="1"/>
        <v/>
      </c>
      <c r="CC19" s="79">
        <v>100</v>
      </c>
      <c r="CD19" s="79">
        <f t="shared" si="2"/>
        <v>0</v>
      </c>
      <c r="CE19" s="79">
        <f t="shared" si="3"/>
        <v>0</v>
      </c>
      <c r="CF19" s="79">
        <f t="shared" si="4"/>
        <v>0</v>
      </c>
      <c r="CG19" s="79">
        <f t="shared" si="28"/>
        <v>0</v>
      </c>
      <c r="CH19" s="80">
        <f t="shared" si="5"/>
        <v>0</v>
      </c>
      <c r="CI19" s="84">
        <f t="shared" si="6"/>
        <v>0</v>
      </c>
      <c r="CJ19" s="80">
        <f t="shared" si="16"/>
        <v>0</v>
      </c>
      <c r="CK19" s="6"/>
      <c r="CN19" s="21" t="str">
        <f t="shared" si="7"/>
        <v/>
      </c>
      <c r="CO19" s="21" t="str">
        <f t="shared" si="8"/>
        <v/>
      </c>
      <c r="CP19" s="22" t="str">
        <f t="shared" si="17"/>
        <v/>
      </c>
      <c r="CQ19" s="22" t="str">
        <f t="shared" si="18"/>
        <v/>
      </c>
      <c r="CR19" s="22" t="str">
        <f t="shared" si="19"/>
        <v/>
      </c>
      <c r="CS19" s="22" t="str">
        <f t="shared" si="20"/>
        <v/>
      </c>
      <c r="CT19" s="22" t="str">
        <f t="shared" si="21"/>
        <v/>
      </c>
      <c r="CU19" s="173" t="str">
        <f t="shared" si="9"/>
        <v/>
      </c>
      <c r="CV19" s="173" t="str">
        <f t="shared" si="10"/>
        <v/>
      </c>
      <c r="CW19" s="22" t="str">
        <f t="shared" si="22"/>
        <v/>
      </c>
      <c r="CX19" s="22" t="str">
        <f t="shared" si="23"/>
        <v/>
      </c>
      <c r="CY19" s="23" t="str">
        <f t="shared" si="24"/>
        <v/>
      </c>
      <c r="CZ19" s="23" t="str">
        <f t="shared" si="25"/>
        <v/>
      </c>
      <c r="DA19" s="207" t="str">
        <f t="shared" si="29"/>
        <v/>
      </c>
      <c r="DB19" s="23">
        <f t="shared" si="11"/>
        <v>0</v>
      </c>
      <c r="DC19" s="16"/>
      <c r="DE19" s="192">
        <f t="shared" si="12"/>
        <v>0</v>
      </c>
      <c r="DF19" s="192">
        <f t="shared" si="13"/>
        <v>0</v>
      </c>
      <c r="DH19" s="192">
        <f t="shared" si="14"/>
        <v>0</v>
      </c>
      <c r="DI19" s="192">
        <f t="shared" si="15"/>
        <v>0</v>
      </c>
      <c r="DK19" s="203">
        <f>IF(Taula4[[#This Row],[Codi del contracte]]&lt;&gt;"",IF(Taula4[[#This Row],[Codi del contracte]]&gt;199,IF(Taula4[[#This Row],[Codi del contracte]]&lt;300,1,0),0),0)</f>
        <v>0</v>
      </c>
      <c r="DL19" s="203">
        <f>IF(Taula4[[#This Row],[Codi del contracte]]&lt;&gt;"",IF(Taula4[[#This Row],[Codi del contracte]]&gt;499,IF(Taula4[[#This Row],[Codi del contracte]]&lt;600,1,0),0),0)</f>
        <v>0</v>
      </c>
      <c r="DM19" s="203">
        <f t="shared" si="26"/>
        <v>0</v>
      </c>
      <c r="DN19" s="203">
        <f>IF(Taula4[[#This Row],[% Jornada (no posar símbol %)]]=100,IF(DM19=1,2,0),0)</f>
        <v>0</v>
      </c>
      <c r="DO19" s="203" t="str">
        <f t="shared" si="30"/>
        <v/>
      </c>
    </row>
    <row r="20" spans="1:119" ht="14.25" customHeight="1">
      <c r="A20" s="38"/>
      <c r="B20" s="83">
        <v>13</v>
      </c>
      <c r="C20" s="157"/>
      <c r="D20" s="231"/>
      <c r="E20" s="232"/>
      <c r="F20" s="233"/>
      <c r="G20" s="233"/>
      <c r="H20" s="210"/>
      <c r="I20" s="225"/>
      <c r="J20" s="210"/>
      <c r="K20" s="155"/>
      <c r="L20" s="156">
        <f t="shared" si="0"/>
        <v>0</v>
      </c>
      <c r="M20" s="340"/>
      <c r="N20" s="182" t="str">
        <f t="shared" si="27"/>
        <v/>
      </c>
      <c r="O20" s="127"/>
      <c r="P20" s="38"/>
      <c r="Q20" s="38"/>
      <c r="R20" s="38"/>
      <c r="S20" s="6"/>
      <c r="T20" s="6"/>
      <c r="U20" s="6"/>
      <c r="V20" s="9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78" t="str">
        <f t="shared" si="1"/>
        <v/>
      </c>
      <c r="CC20" s="79">
        <v>100</v>
      </c>
      <c r="CD20" s="79">
        <f t="shared" si="2"/>
        <v>0</v>
      </c>
      <c r="CE20" s="79">
        <f t="shared" si="3"/>
        <v>0</v>
      </c>
      <c r="CF20" s="79">
        <f t="shared" si="4"/>
        <v>0</v>
      </c>
      <c r="CG20" s="79">
        <f t="shared" si="28"/>
        <v>0</v>
      </c>
      <c r="CH20" s="80">
        <f t="shared" si="5"/>
        <v>0</v>
      </c>
      <c r="CI20" s="84">
        <f t="shared" si="6"/>
        <v>0</v>
      </c>
      <c r="CJ20" s="80">
        <f t="shared" si="16"/>
        <v>0</v>
      </c>
      <c r="CK20" s="6"/>
      <c r="CN20" s="21" t="str">
        <f t="shared" si="7"/>
        <v/>
      </c>
      <c r="CO20" s="21" t="str">
        <f t="shared" si="8"/>
        <v/>
      </c>
      <c r="CP20" s="22" t="str">
        <f t="shared" si="17"/>
        <v/>
      </c>
      <c r="CQ20" s="22" t="str">
        <f t="shared" si="18"/>
        <v/>
      </c>
      <c r="CR20" s="22" t="str">
        <f t="shared" si="19"/>
        <v/>
      </c>
      <c r="CS20" s="22" t="str">
        <f t="shared" si="20"/>
        <v/>
      </c>
      <c r="CT20" s="22" t="str">
        <f t="shared" si="21"/>
        <v/>
      </c>
      <c r="CU20" s="173" t="str">
        <f t="shared" si="9"/>
        <v/>
      </c>
      <c r="CV20" s="173" t="str">
        <f t="shared" si="10"/>
        <v/>
      </c>
      <c r="CW20" s="22" t="str">
        <f t="shared" si="22"/>
        <v/>
      </c>
      <c r="CX20" s="22" t="str">
        <f t="shared" si="23"/>
        <v/>
      </c>
      <c r="CY20" s="23" t="str">
        <f t="shared" si="24"/>
        <v/>
      </c>
      <c r="CZ20" s="23" t="str">
        <f t="shared" si="25"/>
        <v/>
      </c>
      <c r="DA20" s="207" t="str">
        <f t="shared" si="29"/>
        <v/>
      </c>
      <c r="DB20" s="23">
        <f t="shared" si="11"/>
        <v>0</v>
      </c>
      <c r="DC20" s="16"/>
      <c r="DE20" s="192">
        <f t="shared" si="12"/>
        <v>0</v>
      </c>
      <c r="DF20" s="192">
        <f t="shared" si="13"/>
        <v>0</v>
      </c>
      <c r="DH20" s="192">
        <f t="shared" si="14"/>
        <v>0</v>
      </c>
      <c r="DI20" s="192">
        <f t="shared" si="15"/>
        <v>0</v>
      </c>
      <c r="DK20" s="203">
        <f>IF(Taula4[[#This Row],[Codi del contracte]]&lt;&gt;"",IF(Taula4[[#This Row],[Codi del contracte]]&gt;199,IF(Taula4[[#This Row],[Codi del contracte]]&lt;300,1,0),0),0)</f>
        <v>0</v>
      </c>
      <c r="DL20" s="203">
        <f>IF(Taula4[[#This Row],[Codi del contracte]]&lt;&gt;"",IF(Taula4[[#This Row],[Codi del contracte]]&gt;499,IF(Taula4[[#This Row],[Codi del contracte]]&lt;600,1,0),0),0)</f>
        <v>0</v>
      </c>
      <c r="DM20" s="203">
        <f t="shared" si="26"/>
        <v>0</v>
      </c>
      <c r="DN20" s="203">
        <f>IF(Taula4[[#This Row],[% Jornada (no posar símbol %)]]=100,IF(DM20=1,2,0),0)</f>
        <v>0</v>
      </c>
      <c r="DO20" s="203" t="str">
        <f t="shared" si="30"/>
        <v/>
      </c>
    </row>
    <row r="21" spans="1:119" ht="14.25" customHeight="1">
      <c r="A21" s="38"/>
      <c r="B21" s="83">
        <v>14</v>
      </c>
      <c r="C21" s="210"/>
      <c r="D21" s="146"/>
      <c r="E21" s="193"/>
      <c r="F21" s="224"/>
      <c r="G21" s="224"/>
      <c r="H21" s="210"/>
      <c r="I21" s="225"/>
      <c r="J21" s="210"/>
      <c r="K21" s="155"/>
      <c r="L21" s="156">
        <f t="shared" si="0"/>
        <v>0</v>
      </c>
      <c r="M21" s="340"/>
      <c r="N21" s="182" t="str">
        <f t="shared" si="27"/>
        <v/>
      </c>
      <c r="O21" s="127"/>
      <c r="P21" s="38"/>
      <c r="Q21" s="38"/>
      <c r="R21" s="38"/>
      <c r="S21" s="6"/>
      <c r="T21" s="6"/>
      <c r="U21" s="6"/>
      <c r="V21" s="9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78" t="str">
        <f t="shared" si="1"/>
        <v/>
      </c>
      <c r="CC21" s="79">
        <v>100</v>
      </c>
      <c r="CD21" s="79">
        <f t="shared" si="2"/>
        <v>0</v>
      </c>
      <c r="CE21" s="79">
        <f t="shared" si="3"/>
        <v>0</v>
      </c>
      <c r="CF21" s="79">
        <f t="shared" si="4"/>
        <v>0</v>
      </c>
      <c r="CG21" s="79">
        <f t="shared" si="28"/>
        <v>0</v>
      </c>
      <c r="CH21" s="80">
        <f t="shared" si="5"/>
        <v>0</v>
      </c>
      <c r="CI21" s="84">
        <f t="shared" si="6"/>
        <v>0</v>
      </c>
      <c r="CJ21" s="80">
        <f t="shared" si="16"/>
        <v>0</v>
      </c>
      <c r="CK21" s="6"/>
      <c r="CN21" s="21" t="str">
        <f t="shared" si="7"/>
        <v/>
      </c>
      <c r="CO21" s="21" t="str">
        <f t="shared" si="8"/>
        <v/>
      </c>
      <c r="CP21" s="22" t="str">
        <f t="shared" si="17"/>
        <v/>
      </c>
      <c r="CQ21" s="22" t="str">
        <f t="shared" si="18"/>
        <v/>
      </c>
      <c r="CR21" s="22" t="str">
        <f t="shared" si="19"/>
        <v/>
      </c>
      <c r="CS21" s="22" t="str">
        <f t="shared" si="20"/>
        <v/>
      </c>
      <c r="CT21" s="22" t="str">
        <f t="shared" si="21"/>
        <v/>
      </c>
      <c r="CU21" s="173" t="str">
        <f t="shared" si="9"/>
        <v/>
      </c>
      <c r="CV21" s="173" t="str">
        <f t="shared" si="10"/>
        <v/>
      </c>
      <c r="CW21" s="22" t="str">
        <f t="shared" si="22"/>
        <v/>
      </c>
      <c r="CX21" s="22" t="str">
        <f t="shared" si="23"/>
        <v/>
      </c>
      <c r="CY21" s="23" t="str">
        <f t="shared" si="24"/>
        <v/>
      </c>
      <c r="CZ21" s="23" t="str">
        <f t="shared" si="25"/>
        <v/>
      </c>
      <c r="DA21" s="207" t="str">
        <f t="shared" si="29"/>
        <v/>
      </c>
      <c r="DB21" s="23">
        <f t="shared" si="11"/>
        <v>0</v>
      </c>
      <c r="DC21" s="16"/>
      <c r="DE21" s="192">
        <f t="shared" si="12"/>
        <v>0</v>
      </c>
      <c r="DF21" s="192">
        <f t="shared" si="13"/>
        <v>0</v>
      </c>
      <c r="DH21" s="192">
        <f t="shared" si="14"/>
        <v>0</v>
      </c>
      <c r="DI21" s="192">
        <f t="shared" si="15"/>
        <v>0</v>
      </c>
      <c r="DK21" s="203">
        <f>IF(Taula4[[#This Row],[Codi del contracte]]&lt;&gt;"",IF(Taula4[[#This Row],[Codi del contracte]]&gt;199,IF(Taula4[[#This Row],[Codi del contracte]]&lt;300,1,0),0),0)</f>
        <v>0</v>
      </c>
      <c r="DL21" s="203">
        <f>IF(Taula4[[#This Row],[Codi del contracte]]&lt;&gt;"",IF(Taula4[[#This Row],[Codi del contracte]]&gt;499,IF(Taula4[[#This Row],[Codi del contracte]]&lt;600,1,0),0),0)</f>
        <v>0</v>
      </c>
      <c r="DM21" s="203">
        <f t="shared" si="26"/>
        <v>0</v>
      </c>
      <c r="DN21" s="203">
        <f>IF(Taula4[[#This Row],[% Jornada (no posar símbol %)]]=100,IF(DM21=1,2,0),0)</f>
        <v>0</v>
      </c>
      <c r="DO21" s="203" t="str">
        <f t="shared" si="30"/>
        <v/>
      </c>
    </row>
    <row r="22" spans="1:119" ht="14.25" customHeight="1">
      <c r="A22" s="38"/>
      <c r="B22" s="83">
        <v>15</v>
      </c>
      <c r="C22" s="157"/>
      <c r="D22" s="231"/>
      <c r="E22" s="232"/>
      <c r="F22" s="233"/>
      <c r="G22" s="233"/>
      <c r="H22" s="210"/>
      <c r="I22" s="225"/>
      <c r="J22" s="210"/>
      <c r="K22" s="155"/>
      <c r="L22" s="156">
        <f t="shared" si="0"/>
        <v>0</v>
      </c>
      <c r="M22" s="340"/>
      <c r="N22" s="182" t="str">
        <f t="shared" si="27"/>
        <v/>
      </c>
      <c r="O22" s="127"/>
      <c r="P22" s="38"/>
      <c r="Q22" s="38"/>
      <c r="R22" s="38"/>
      <c r="S22" s="6"/>
      <c r="T22" s="6"/>
      <c r="U22" s="6"/>
      <c r="V22" s="9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78" t="str">
        <f t="shared" si="1"/>
        <v/>
      </c>
      <c r="CC22" s="79">
        <v>100</v>
      </c>
      <c r="CD22" s="79">
        <f t="shared" si="2"/>
        <v>0</v>
      </c>
      <c r="CE22" s="79">
        <f t="shared" si="3"/>
        <v>0</v>
      </c>
      <c r="CF22" s="79">
        <f t="shared" si="4"/>
        <v>0</v>
      </c>
      <c r="CG22" s="79">
        <f t="shared" si="28"/>
        <v>0</v>
      </c>
      <c r="CH22" s="80">
        <f t="shared" si="5"/>
        <v>0</v>
      </c>
      <c r="CI22" s="84">
        <f t="shared" si="6"/>
        <v>0</v>
      </c>
      <c r="CJ22" s="80">
        <f t="shared" si="16"/>
        <v>0</v>
      </c>
      <c r="CK22" s="6"/>
      <c r="CN22" s="21" t="str">
        <f t="shared" si="7"/>
        <v/>
      </c>
      <c r="CO22" s="21" t="str">
        <f t="shared" si="8"/>
        <v/>
      </c>
      <c r="CP22" s="22" t="str">
        <f t="shared" si="17"/>
        <v/>
      </c>
      <c r="CQ22" s="22" t="str">
        <f t="shared" si="18"/>
        <v/>
      </c>
      <c r="CR22" s="22" t="str">
        <f t="shared" si="19"/>
        <v/>
      </c>
      <c r="CS22" s="22" t="str">
        <f t="shared" si="20"/>
        <v/>
      </c>
      <c r="CT22" s="22" t="str">
        <f t="shared" si="21"/>
        <v/>
      </c>
      <c r="CU22" s="173" t="str">
        <f t="shared" si="9"/>
        <v/>
      </c>
      <c r="CV22" s="173" t="str">
        <f t="shared" si="10"/>
        <v/>
      </c>
      <c r="CW22" s="22" t="str">
        <f t="shared" si="22"/>
        <v/>
      </c>
      <c r="CX22" s="22" t="str">
        <f t="shared" si="23"/>
        <v/>
      </c>
      <c r="CY22" s="23" t="str">
        <f t="shared" si="24"/>
        <v/>
      </c>
      <c r="CZ22" s="23" t="str">
        <f t="shared" si="25"/>
        <v/>
      </c>
      <c r="DA22" s="207" t="str">
        <f t="shared" si="29"/>
        <v/>
      </c>
      <c r="DB22" s="23">
        <f t="shared" si="11"/>
        <v>0</v>
      </c>
      <c r="DC22" s="16"/>
      <c r="DE22" s="192">
        <f t="shared" si="12"/>
        <v>0</v>
      </c>
      <c r="DF22" s="192">
        <f t="shared" si="13"/>
        <v>0</v>
      </c>
      <c r="DH22" s="192">
        <f t="shared" si="14"/>
        <v>0</v>
      </c>
      <c r="DI22" s="192">
        <f t="shared" si="15"/>
        <v>0</v>
      </c>
      <c r="DK22" s="203">
        <f>IF(Taula4[[#This Row],[Codi del contracte]]&lt;&gt;"",IF(Taula4[[#This Row],[Codi del contracte]]&gt;199,IF(Taula4[[#This Row],[Codi del contracte]]&lt;300,1,0),0),0)</f>
        <v>0</v>
      </c>
      <c r="DL22" s="203">
        <f>IF(Taula4[[#This Row],[Codi del contracte]]&lt;&gt;"",IF(Taula4[[#This Row],[Codi del contracte]]&gt;499,IF(Taula4[[#This Row],[Codi del contracte]]&lt;600,1,0),0),0)</f>
        <v>0</v>
      </c>
      <c r="DM22" s="203">
        <f t="shared" si="26"/>
        <v>0</v>
      </c>
      <c r="DN22" s="203">
        <f>IF(Taula4[[#This Row],[% Jornada (no posar símbol %)]]=100,IF(DM22=1,2,0),0)</f>
        <v>0</v>
      </c>
      <c r="DO22" s="203" t="str">
        <f t="shared" si="30"/>
        <v/>
      </c>
    </row>
    <row r="23" spans="1:119" ht="14.25" customHeight="1">
      <c r="A23" s="38"/>
      <c r="B23" s="83">
        <v>16</v>
      </c>
      <c r="C23" s="157"/>
      <c r="D23" s="231"/>
      <c r="E23" s="232"/>
      <c r="F23" s="233"/>
      <c r="G23" s="233"/>
      <c r="H23" s="210"/>
      <c r="I23" s="225"/>
      <c r="J23" s="210"/>
      <c r="K23" s="155"/>
      <c r="L23" s="156">
        <f t="shared" si="0"/>
        <v>0</v>
      </c>
      <c r="M23" s="340"/>
      <c r="N23" s="182" t="str">
        <f t="shared" si="27"/>
        <v/>
      </c>
      <c r="O23" s="127"/>
      <c r="P23" s="38"/>
      <c r="Q23" s="38"/>
      <c r="R23" s="38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78" t="str">
        <f t="shared" si="1"/>
        <v/>
      </c>
      <c r="CC23" s="79">
        <v>100</v>
      </c>
      <c r="CD23" s="79">
        <f t="shared" si="2"/>
        <v>0</v>
      </c>
      <c r="CE23" s="79">
        <f t="shared" si="3"/>
        <v>0</v>
      </c>
      <c r="CF23" s="79">
        <f t="shared" si="4"/>
        <v>0</v>
      </c>
      <c r="CG23" s="79">
        <f t="shared" si="28"/>
        <v>0</v>
      </c>
      <c r="CH23" s="80">
        <f t="shared" si="5"/>
        <v>0</v>
      </c>
      <c r="CI23" s="84">
        <f t="shared" si="6"/>
        <v>0</v>
      </c>
      <c r="CJ23" s="80">
        <f t="shared" si="16"/>
        <v>0</v>
      </c>
      <c r="CK23" s="6"/>
      <c r="CN23" s="21" t="str">
        <f t="shared" si="7"/>
        <v/>
      </c>
      <c r="CO23" s="21" t="str">
        <f t="shared" si="8"/>
        <v/>
      </c>
      <c r="CP23" s="22" t="str">
        <f t="shared" si="17"/>
        <v/>
      </c>
      <c r="CQ23" s="22" t="str">
        <f t="shared" si="18"/>
        <v/>
      </c>
      <c r="CR23" s="22" t="str">
        <f t="shared" si="19"/>
        <v/>
      </c>
      <c r="CS23" s="22" t="str">
        <f t="shared" si="20"/>
        <v/>
      </c>
      <c r="CT23" s="22" t="str">
        <f t="shared" si="21"/>
        <v/>
      </c>
      <c r="CU23" s="173" t="str">
        <f t="shared" si="9"/>
        <v/>
      </c>
      <c r="CV23" s="173" t="str">
        <f t="shared" si="10"/>
        <v/>
      </c>
      <c r="CW23" s="22" t="str">
        <f t="shared" si="22"/>
        <v/>
      </c>
      <c r="CX23" s="22" t="str">
        <f t="shared" si="23"/>
        <v/>
      </c>
      <c r="CY23" s="23" t="str">
        <f t="shared" si="24"/>
        <v/>
      </c>
      <c r="CZ23" s="23" t="str">
        <f t="shared" si="25"/>
        <v/>
      </c>
      <c r="DA23" s="207" t="str">
        <f t="shared" si="29"/>
        <v/>
      </c>
      <c r="DB23" s="23">
        <f t="shared" si="11"/>
        <v>0</v>
      </c>
      <c r="DC23" s="16"/>
      <c r="DE23" s="192">
        <f t="shared" si="12"/>
        <v>0</v>
      </c>
      <c r="DF23" s="192">
        <f t="shared" si="13"/>
        <v>0</v>
      </c>
      <c r="DH23" s="192">
        <f t="shared" si="14"/>
        <v>0</v>
      </c>
      <c r="DI23" s="192">
        <f t="shared" si="15"/>
        <v>0</v>
      </c>
      <c r="DK23" s="203">
        <f>IF(Taula4[[#This Row],[Codi del contracte]]&lt;&gt;"",IF(Taula4[[#This Row],[Codi del contracte]]&gt;199,IF(Taula4[[#This Row],[Codi del contracte]]&lt;300,1,0),0),0)</f>
        <v>0</v>
      </c>
      <c r="DL23" s="203">
        <f>IF(Taula4[[#This Row],[Codi del contracte]]&lt;&gt;"",IF(Taula4[[#This Row],[Codi del contracte]]&gt;499,IF(Taula4[[#This Row],[Codi del contracte]]&lt;600,1,0),0),0)</f>
        <v>0</v>
      </c>
      <c r="DM23" s="203">
        <f t="shared" si="26"/>
        <v>0</v>
      </c>
      <c r="DN23" s="203">
        <f>IF(Taula4[[#This Row],[% Jornada (no posar símbol %)]]=100,IF(DM23=1,2,0),0)</f>
        <v>0</v>
      </c>
      <c r="DO23" s="203" t="str">
        <f t="shared" si="30"/>
        <v/>
      </c>
    </row>
    <row r="24" spans="1:119" ht="14.25" customHeight="1">
      <c r="A24" s="38"/>
      <c r="B24" s="83">
        <v>17</v>
      </c>
      <c r="C24" s="157"/>
      <c r="D24" s="231"/>
      <c r="E24" s="232"/>
      <c r="F24" s="233"/>
      <c r="G24" s="233"/>
      <c r="H24" s="210"/>
      <c r="I24" s="225"/>
      <c r="J24" s="210"/>
      <c r="K24" s="155"/>
      <c r="L24" s="156">
        <f t="shared" si="0"/>
        <v>0</v>
      </c>
      <c r="M24" s="340"/>
      <c r="N24" s="182" t="str">
        <f t="shared" si="27"/>
        <v/>
      </c>
      <c r="O24" s="127"/>
      <c r="P24" s="38"/>
      <c r="Q24" s="38"/>
      <c r="R24" s="38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78" t="str">
        <f t="shared" si="1"/>
        <v/>
      </c>
      <c r="CC24" s="79">
        <v>100</v>
      </c>
      <c r="CD24" s="79">
        <f t="shared" si="2"/>
        <v>0</v>
      </c>
      <c r="CE24" s="79">
        <f t="shared" si="3"/>
        <v>0</v>
      </c>
      <c r="CF24" s="79">
        <f t="shared" si="4"/>
        <v>0</v>
      </c>
      <c r="CG24" s="79">
        <f t="shared" si="28"/>
        <v>0</v>
      </c>
      <c r="CH24" s="80">
        <f t="shared" si="5"/>
        <v>0</v>
      </c>
      <c r="CI24" s="84">
        <f t="shared" si="6"/>
        <v>0</v>
      </c>
      <c r="CJ24" s="80">
        <f t="shared" si="16"/>
        <v>0</v>
      </c>
      <c r="CK24" s="6"/>
      <c r="CN24" s="21" t="str">
        <f t="shared" si="7"/>
        <v/>
      </c>
      <c r="CO24" s="21" t="str">
        <f t="shared" si="8"/>
        <v/>
      </c>
      <c r="CP24" s="22" t="str">
        <f t="shared" si="17"/>
        <v/>
      </c>
      <c r="CQ24" s="22" t="str">
        <f t="shared" si="18"/>
        <v/>
      </c>
      <c r="CR24" s="22" t="str">
        <f t="shared" si="19"/>
        <v/>
      </c>
      <c r="CS24" s="22" t="str">
        <f t="shared" si="20"/>
        <v/>
      </c>
      <c r="CT24" s="22" t="str">
        <f t="shared" si="21"/>
        <v/>
      </c>
      <c r="CU24" s="173" t="str">
        <f t="shared" si="9"/>
        <v/>
      </c>
      <c r="CV24" s="173" t="str">
        <f t="shared" si="10"/>
        <v/>
      </c>
      <c r="CW24" s="22" t="str">
        <f t="shared" si="22"/>
        <v/>
      </c>
      <c r="CX24" s="22" t="str">
        <f t="shared" si="23"/>
        <v/>
      </c>
      <c r="CY24" s="23" t="str">
        <f t="shared" si="24"/>
        <v/>
      </c>
      <c r="CZ24" s="23" t="str">
        <f t="shared" si="25"/>
        <v/>
      </c>
      <c r="DA24" s="207" t="str">
        <f t="shared" si="29"/>
        <v/>
      </c>
      <c r="DB24" s="23">
        <f t="shared" si="11"/>
        <v>0</v>
      </c>
      <c r="DC24" s="16"/>
      <c r="DE24" s="192">
        <f t="shared" si="12"/>
        <v>0</v>
      </c>
      <c r="DF24" s="192">
        <f t="shared" si="13"/>
        <v>0</v>
      </c>
      <c r="DH24" s="192">
        <f t="shared" si="14"/>
        <v>0</v>
      </c>
      <c r="DI24" s="192">
        <f t="shared" si="15"/>
        <v>0</v>
      </c>
      <c r="DK24" s="203">
        <f>IF(Taula4[[#This Row],[Codi del contracte]]&lt;&gt;"",IF(Taula4[[#This Row],[Codi del contracte]]&gt;199,IF(Taula4[[#This Row],[Codi del contracte]]&lt;300,1,0),0),0)</f>
        <v>0</v>
      </c>
      <c r="DL24" s="203">
        <f>IF(Taula4[[#This Row],[Codi del contracte]]&lt;&gt;"",IF(Taula4[[#This Row],[Codi del contracte]]&gt;499,IF(Taula4[[#This Row],[Codi del contracte]]&lt;600,1,0),0),0)</f>
        <v>0</v>
      </c>
      <c r="DM24" s="203">
        <f t="shared" si="26"/>
        <v>0</v>
      </c>
      <c r="DN24" s="203">
        <f>IF(Taula4[[#This Row],[% Jornada (no posar símbol %)]]=100,IF(DM24=1,2,0),0)</f>
        <v>0</v>
      </c>
      <c r="DO24" s="203" t="str">
        <f t="shared" si="30"/>
        <v/>
      </c>
    </row>
    <row r="25" spans="1:119" ht="14.25" customHeight="1">
      <c r="A25" s="38"/>
      <c r="B25" s="83">
        <v>18</v>
      </c>
      <c r="C25" s="210"/>
      <c r="D25" s="146"/>
      <c r="E25" s="193"/>
      <c r="F25" s="224"/>
      <c r="G25" s="224"/>
      <c r="H25" s="210"/>
      <c r="I25" s="225"/>
      <c r="J25" s="210"/>
      <c r="K25" s="155"/>
      <c r="L25" s="156">
        <f t="shared" si="0"/>
        <v>0</v>
      </c>
      <c r="M25" s="340"/>
      <c r="N25" s="182" t="str">
        <f t="shared" si="27"/>
        <v/>
      </c>
      <c r="O25" s="127"/>
      <c r="P25" s="38"/>
      <c r="Q25" s="38"/>
      <c r="R25" s="38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78" t="str">
        <f t="shared" si="1"/>
        <v/>
      </c>
      <c r="CC25" s="79">
        <v>100</v>
      </c>
      <c r="CD25" s="79">
        <f t="shared" si="2"/>
        <v>0</v>
      </c>
      <c r="CE25" s="79">
        <f t="shared" si="3"/>
        <v>0</v>
      </c>
      <c r="CF25" s="79">
        <f t="shared" si="4"/>
        <v>0</v>
      </c>
      <c r="CG25" s="79">
        <f t="shared" si="28"/>
        <v>0</v>
      </c>
      <c r="CH25" s="80">
        <f t="shared" si="5"/>
        <v>0</v>
      </c>
      <c r="CI25" s="84">
        <f t="shared" si="6"/>
        <v>0</v>
      </c>
      <c r="CJ25" s="80">
        <f t="shared" si="16"/>
        <v>0</v>
      </c>
      <c r="CK25" s="6"/>
      <c r="CN25" s="21" t="str">
        <f t="shared" si="7"/>
        <v/>
      </c>
      <c r="CO25" s="21" t="str">
        <f t="shared" si="8"/>
        <v/>
      </c>
      <c r="CP25" s="22" t="str">
        <f t="shared" si="17"/>
        <v/>
      </c>
      <c r="CQ25" s="22" t="str">
        <f t="shared" si="18"/>
        <v/>
      </c>
      <c r="CR25" s="22" t="str">
        <f t="shared" si="19"/>
        <v/>
      </c>
      <c r="CS25" s="22" t="str">
        <f t="shared" si="20"/>
        <v/>
      </c>
      <c r="CT25" s="22" t="str">
        <f t="shared" si="21"/>
        <v/>
      </c>
      <c r="CU25" s="173" t="str">
        <f t="shared" si="9"/>
        <v/>
      </c>
      <c r="CV25" s="173" t="str">
        <f t="shared" si="10"/>
        <v/>
      </c>
      <c r="CW25" s="22" t="str">
        <f t="shared" si="22"/>
        <v/>
      </c>
      <c r="CX25" s="22" t="str">
        <f t="shared" si="23"/>
        <v/>
      </c>
      <c r="CY25" s="23" t="str">
        <f t="shared" si="24"/>
        <v/>
      </c>
      <c r="CZ25" s="23" t="str">
        <f t="shared" si="25"/>
        <v/>
      </c>
      <c r="DA25" s="207" t="str">
        <f t="shared" si="29"/>
        <v/>
      </c>
      <c r="DB25" s="23">
        <f t="shared" si="11"/>
        <v>0</v>
      </c>
      <c r="DC25" s="16"/>
      <c r="DE25" s="192">
        <f t="shared" si="12"/>
        <v>0</v>
      </c>
      <c r="DF25" s="192">
        <f t="shared" si="13"/>
        <v>0</v>
      </c>
      <c r="DH25" s="192">
        <f t="shared" si="14"/>
        <v>0</v>
      </c>
      <c r="DI25" s="192">
        <f t="shared" si="15"/>
        <v>0</v>
      </c>
      <c r="DK25" s="203">
        <f>IF(Taula4[[#This Row],[Codi del contracte]]&lt;&gt;"",IF(Taula4[[#This Row],[Codi del contracte]]&gt;199,IF(Taula4[[#This Row],[Codi del contracte]]&lt;300,1,0),0),0)</f>
        <v>0</v>
      </c>
      <c r="DL25" s="203">
        <f>IF(Taula4[[#This Row],[Codi del contracte]]&lt;&gt;"",IF(Taula4[[#This Row],[Codi del contracte]]&gt;499,IF(Taula4[[#This Row],[Codi del contracte]]&lt;600,1,0),0),0)</f>
        <v>0</v>
      </c>
      <c r="DM25" s="203">
        <f t="shared" si="26"/>
        <v>0</v>
      </c>
      <c r="DN25" s="203">
        <f>IF(Taula4[[#This Row],[% Jornada (no posar símbol %)]]=100,IF(DM25=1,2,0),0)</f>
        <v>0</v>
      </c>
      <c r="DO25" s="203" t="str">
        <f t="shared" si="30"/>
        <v/>
      </c>
    </row>
    <row r="26" spans="1:119" ht="14.25" customHeight="1">
      <c r="A26" s="38"/>
      <c r="B26" s="83">
        <v>19</v>
      </c>
      <c r="C26" s="157"/>
      <c r="D26" s="231"/>
      <c r="E26" s="232"/>
      <c r="F26" s="233"/>
      <c r="G26" s="233"/>
      <c r="H26" s="210"/>
      <c r="I26" s="225"/>
      <c r="J26" s="210"/>
      <c r="K26" s="155"/>
      <c r="L26" s="156">
        <f t="shared" si="0"/>
        <v>0</v>
      </c>
      <c r="M26" s="340"/>
      <c r="N26" s="182" t="str">
        <f t="shared" si="27"/>
        <v/>
      </c>
      <c r="O26" s="127"/>
      <c r="P26" s="38"/>
      <c r="Q26" s="38"/>
      <c r="R26" s="38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78" t="str">
        <f t="shared" si="1"/>
        <v/>
      </c>
      <c r="CC26" s="79">
        <v>100</v>
      </c>
      <c r="CD26" s="79">
        <f t="shared" si="2"/>
        <v>0</v>
      </c>
      <c r="CE26" s="79">
        <f t="shared" si="3"/>
        <v>0</v>
      </c>
      <c r="CF26" s="79">
        <f t="shared" si="4"/>
        <v>0</v>
      </c>
      <c r="CG26" s="79">
        <f t="shared" si="28"/>
        <v>0</v>
      </c>
      <c r="CH26" s="80">
        <f t="shared" si="5"/>
        <v>0</v>
      </c>
      <c r="CI26" s="84">
        <f t="shared" si="6"/>
        <v>0</v>
      </c>
      <c r="CJ26" s="80">
        <f t="shared" si="16"/>
        <v>0</v>
      </c>
      <c r="CK26" s="6"/>
      <c r="CN26" s="21" t="str">
        <f t="shared" si="7"/>
        <v/>
      </c>
      <c r="CO26" s="21" t="str">
        <f t="shared" si="8"/>
        <v/>
      </c>
      <c r="CP26" s="22" t="str">
        <f t="shared" si="17"/>
        <v/>
      </c>
      <c r="CQ26" s="22" t="str">
        <f t="shared" si="18"/>
        <v/>
      </c>
      <c r="CR26" s="22" t="str">
        <f t="shared" si="19"/>
        <v/>
      </c>
      <c r="CS26" s="22" t="str">
        <f t="shared" si="20"/>
        <v/>
      </c>
      <c r="CT26" s="22" t="str">
        <f t="shared" si="21"/>
        <v/>
      </c>
      <c r="CU26" s="173" t="str">
        <f t="shared" si="9"/>
        <v/>
      </c>
      <c r="CV26" s="173" t="str">
        <f t="shared" si="10"/>
        <v/>
      </c>
      <c r="CW26" s="22" t="str">
        <f t="shared" si="22"/>
        <v/>
      </c>
      <c r="CX26" s="22" t="str">
        <f t="shared" si="23"/>
        <v/>
      </c>
      <c r="CY26" s="23" t="str">
        <f t="shared" si="24"/>
        <v/>
      </c>
      <c r="CZ26" s="23" t="str">
        <f t="shared" si="25"/>
        <v/>
      </c>
      <c r="DA26" s="207" t="str">
        <f t="shared" si="29"/>
        <v/>
      </c>
      <c r="DB26" s="23">
        <f t="shared" si="11"/>
        <v>0</v>
      </c>
      <c r="DC26" s="16"/>
      <c r="DE26" s="192">
        <f t="shared" si="12"/>
        <v>0</v>
      </c>
      <c r="DF26" s="192">
        <f t="shared" si="13"/>
        <v>0</v>
      </c>
      <c r="DH26" s="192">
        <f t="shared" si="14"/>
        <v>0</v>
      </c>
      <c r="DI26" s="192">
        <f t="shared" si="15"/>
        <v>0</v>
      </c>
      <c r="DK26" s="203">
        <f>IF(Taula4[[#This Row],[Codi del contracte]]&lt;&gt;"",IF(Taula4[[#This Row],[Codi del contracte]]&gt;199,IF(Taula4[[#This Row],[Codi del contracte]]&lt;300,1,0),0),0)</f>
        <v>0</v>
      </c>
      <c r="DL26" s="203">
        <f>IF(Taula4[[#This Row],[Codi del contracte]]&lt;&gt;"",IF(Taula4[[#This Row],[Codi del contracte]]&gt;499,IF(Taula4[[#This Row],[Codi del contracte]]&lt;600,1,0),0),0)</f>
        <v>0</v>
      </c>
      <c r="DM26" s="203">
        <f t="shared" si="26"/>
        <v>0</v>
      </c>
      <c r="DN26" s="203">
        <f>IF(Taula4[[#This Row],[% Jornada (no posar símbol %)]]=100,IF(DM26=1,2,0),0)</f>
        <v>0</v>
      </c>
      <c r="DO26" s="203" t="str">
        <f t="shared" si="30"/>
        <v/>
      </c>
    </row>
    <row r="27" spans="1:119" ht="14.25" customHeight="1">
      <c r="A27" s="38"/>
      <c r="B27" s="83">
        <v>20</v>
      </c>
      <c r="C27" s="157"/>
      <c r="D27" s="231"/>
      <c r="E27" s="232"/>
      <c r="F27" s="233"/>
      <c r="G27" s="233"/>
      <c r="H27" s="210"/>
      <c r="I27" s="225"/>
      <c r="J27" s="210"/>
      <c r="K27" s="155"/>
      <c r="L27" s="156">
        <f t="shared" si="0"/>
        <v>0</v>
      </c>
      <c r="M27" s="340"/>
      <c r="N27" s="182" t="str">
        <f t="shared" si="27"/>
        <v/>
      </c>
      <c r="O27" s="127"/>
      <c r="P27" s="38"/>
      <c r="Q27" s="38"/>
      <c r="R27" s="38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78" t="str">
        <f t="shared" si="1"/>
        <v/>
      </c>
      <c r="CC27" s="79">
        <v>100</v>
      </c>
      <c r="CD27" s="79">
        <f t="shared" si="2"/>
        <v>0</v>
      </c>
      <c r="CE27" s="79">
        <f t="shared" si="3"/>
        <v>0</v>
      </c>
      <c r="CF27" s="79">
        <f t="shared" si="4"/>
        <v>0</v>
      </c>
      <c r="CG27" s="79">
        <f t="shared" si="28"/>
        <v>0</v>
      </c>
      <c r="CH27" s="80">
        <f t="shared" si="5"/>
        <v>0</v>
      </c>
      <c r="CI27" s="84">
        <f t="shared" si="6"/>
        <v>0</v>
      </c>
      <c r="CJ27" s="80">
        <f t="shared" si="16"/>
        <v>0</v>
      </c>
      <c r="CK27" s="6"/>
      <c r="CN27" s="21" t="str">
        <f t="shared" si="7"/>
        <v/>
      </c>
      <c r="CO27" s="21" t="str">
        <f t="shared" si="8"/>
        <v/>
      </c>
      <c r="CP27" s="22" t="str">
        <f t="shared" si="17"/>
        <v/>
      </c>
      <c r="CQ27" s="22" t="str">
        <f t="shared" si="18"/>
        <v/>
      </c>
      <c r="CR27" s="22" t="str">
        <f t="shared" si="19"/>
        <v/>
      </c>
      <c r="CS27" s="22" t="str">
        <f t="shared" si="20"/>
        <v/>
      </c>
      <c r="CT27" s="22" t="str">
        <f t="shared" si="21"/>
        <v/>
      </c>
      <c r="CU27" s="173" t="str">
        <f t="shared" si="9"/>
        <v/>
      </c>
      <c r="CV27" s="173" t="str">
        <f t="shared" si="10"/>
        <v/>
      </c>
      <c r="CW27" s="22" t="str">
        <f t="shared" si="22"/>
        <v/>
      </c>
      <c r="CX27" s="22" t="str">
        <f t="shared" si="23"/>
        <v/>
      </c>
      <c r="CY27" s="23" t="str">
        <f t="shared" si="24"/>
        <v/>
      </c>
      <c r="CZ27" s="23" t="str">
        <f t="shared" si="25"/>
        <v/>
      </c>
      <c r="DA27" s="207" t="str">
        <f t="shared" si="29"/>
        <v/>
      </c>
      <c r="DB27" s="23">
        <f t="shared" si="11"/>
        <v>0</v>
      </c>
      <c r="DC27" s="16"/>
      <c r="DE27" s="192">
        <f t="shared" si="12"/>
        <v>0</v>
      </c>
      <c r="DF27" s="192">
        <f t="shared" si="13"/>
        <v>0</v>
      </c>
      <c r="DH27" s="192">
        <f t="shared" si="14"/>
        <v>0</v>
      </c>
      <c r="DI27" s="192">
        <f t="shared" si="15"/>
        <v>0</v>
      </c>
      <c r="DK27" s="203">
        <f>IF(Taula4[[#This Row],[Codi del contracte]]&lt;&gt;"",IF(Taula4[[#This Row],[Codi del contracte]]&gt;199,IF(Taula4[[#This Row],[Codi del contracte]]&lt;300,1,0),0),0)</f>
        <v>0</v>
      </c>
      <c r="DL27" s="203">
        <f>IF(Taula4[[#This Row],[Codi del contracte]]&lt;&gt;"",IF(Taula4[[#This Row],[Codi del contracte]]&gt;499,IF(Taula4[[#This Row],[Codi del contracte]]&lt;600,1,0),0),0)</f>
        <v>0</v>
      </c>
      <c r="DM27" s="203">
        <f t="shared" si="26"/>
        <v>0</v>
      </c>
      <c r="DN27" s="203">
        <f>IF(Taula4[[#This Row],[% Jornada (no posar símbol %)]]=100,IF(DM27=1,2,0),0)</f>
        <v>0</v>
      </c>
      <c r="DO27" s="203" t="str">
        <f t="shared" si="30"/>
        <v/>
      </c>
    </row>
    <row r="28" spans="1:119" ht="14.25" customHeight="1">
      <c r="A28" s="38"/>
      <c r="B28" s="83">
        <v>21</v>
      </c>
      <c r="C28" s="210"/>
      <c r="D28" s="146"/>
      <c r="E28" s="193"/>
      <c r="F28" s="224"/>
      <c r="G28" s="233"/>
      <c r="H28" s="210"/>
      <c r="I28" s="225"/>
      <c r="J28" s="210"/>
      <c r="K28" s="155"/>
      <c r="L28" s="156">
        <f t="shared" si="0"/>
        <v>0</v>
      </c>
      <c r="M28" s="340"/>
      <c r="N28" s="182" t="str">
        <f t="shared" si="27"/>
        <v/>
      </c>
      <c r="O28" s="127"/>
      <c r="P28" s="38"/>
      <c r="Q28" s="38"/>
      <c r="R28" s="38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78" t="str">
        <f t="shared" si="1"/>
        <v/>
      </c>
      <c r="CC28" s="79">
        <v>100</v>
      </c>
      <c r="CD28" s="79">
        <f t="shared" si="2"/>
        <v>0</v>
      </c>
      <c r="CE28" s="79">
        <f t="shared" si="3"/>
        <v>0</v>
      </c>
      <c r="CF28" s="79">
        <f t="shared" si="4"/>
        <v>0</v>
      </c>
      <c r="CG28" s="79">
        <f t="shared" si="28"/>
        <v>0</v>
      </c>
      <c r="CH28" s="80">
        <f t="shared" si="5"/>
        <v>0</v>
      </c>
      <c r="CI28" s="84">
        <f t="shared" si="6"/>
        <v>0</v>
      </c>
      <c r="CJ28" s="80">
        <f t="shared" si="16"/>
        <v>0</v>
      </c>
      <c r="CK28" s="6"/>
      <c r="CN28" s="21" t="str">
        <f t="shared" si="7"/>
        <v/>
      </c>
      <c r="CO28" s="21" t="str">
        <f t="shared" si="8"/>
        <v/>
      </c>
      <c r="CP28" s="22" t="str">
        <f t="shared" si="17"/>
        <v/>
      </c>
      <c r="CQ28" s="22" t="str">
        <f t="shared" si="18"/>
        <v/>
      </c>
      <c r="CR28" s="22" t="str">
        <f t="shared" si="19"/>
        <v/>
      </c>
      <c r="CS28" s="22" t="str">
        <f t="shared" si="20"/>
        <v/>
      </c>
      <c r="CT28" s="22" t="str">
        <f t="shared" si="21"/>
        <v/>
      </c>
      <c r="CU28" s="173" t="str">
        <f t="shared" si="9"/>
        <v/>
      </c>
      <c r="CV28" s="173" t="str">
        <f t="shared" si="10"/>
        <v/>
      </c>
      <c r="CW28" s="22" t="str">
        <f t="shared" si="22"/>
        <v/>
      </c>
      <c r="CX28" s="22" t="str">
        <f t="shared" si="23"/>
        <v/>
      </c>
      <c r="CY28" s="23" t="str">
        <f t="shared" si="24"/>
        <v/>
      </c>
      <c r="CZ28" s="23" t="str">
        <f t="shared" si="25"/>
        <v/>
      </c>
      <c r="DA28" s="207" t="str">
        <f t="shared" si="29"/>
        <v/>
      </c>
      <c r="DB28" s="23">
        <f t="shared" si="11"/>
        <v>0</v>
      </c>
      <c r="DC28" s="16"/>
      <c r="DE28" s="192">
        <f t="shared" si="12"/>
        <v>0</v>
      </c>
      <c r="DF28" s="192">
        <f t="shared" si="13"/>
        <v>0</v>
      </c>
      <c r="DH28" s="192">
        <f t="shared" si="14"/>
        <v>0</v>
      </c>
      <c r="DI28" s="192">
        <f t="shared" si="15"/>
        <v>0</v>
      </c>
      <c r="DK28" s="203">
        <f>IF(Taula4[[#This Row],[Codi del contracte]]&lt;&gt;"",IF(Taula4[[#This Row],[Codi del contracte]]&gt;199,IF(Taula4[[#This Row],[Codi del contracte]]&lt;300,1,0),0),0)</f>
        <v>0</v>
      </c>
      <c r="DL28" s="203">
        <f>IF(Taula4[[#This Row],[Codi del contracte]]&lt;&gt;"",IF(Taula4[[#This Row],[Codi del contracte]]&gt;499,IF(Taula4[[#This Row],[Codi del contracte]]&lt;600,1,0),0),0)</f>
        <v>0</v>
      </c>
      <c r="DM28" s="203">
        <f t="shared" si="26"/>
        <v>0</v>
      </c>
      <c r="DN28" s="203">
        <f>IF(Taula4[[#This Row],[% Jornada (no posar símbol %)]]=100,IF(DM28=1,2,0),0)</f>
        <v>0</v>
      </c>
      <c r="DO28" s="203" t="str">
        <f t="shared" si="30"/>
        <v/>
      </c>
    </row>
    <row r="29" spans="1:119" ht="14.25" customHeight="1">
      <c r="A29" s="38"/>
      <c r="B29" s="83">
        <v>22</v>
      </c>
      <c r="C29" s="157"/>
      <c r="D29" s="231"/>
      <c r="E29" s="232"/>
      <c r="F29" s="233"/>
      <c r="G29" s="224"/>
      <c r="H29" s="210"/>
      <c r="I29" s="225"/>
      <c r="J29" s="210"/>
      <c r="K29" s="155"/>
      <c r="L29" s="156">
        <f t="shared" si="0"/>
        <v>0</v>
      </c>
      <c r="M29" s="340"/>
      <c r="N29" s="182" t="str">
        <f t="shared" si="27"/>
        <v/>
      </c>
      <c r="O29" s="127"/>
      <c r="P29" s="38"/>
      <c r="Q29" s="38"/>
      <c r="R29" s="38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78" t="str">
        <f t="shared" si="1"/>
        <v/>
      </c>
      <c r="CC29" s="79">
        <v>100</v>
      </c>
      <c r="CD29" s="79">
        <f t="shared" si="2"/>
        <v>0</v>
      </c>
      <c r="CE29" s="79">
        <f t="shared" si="3"/>
        <v>0</v>
      </c>
      <c r="CF29" s="79">
        <f t="shared" si="4"/>
        <v>0</v>
      </c>
      <c r="CG29" s="79">
        <f t="shared" si="28"/>
        <v>0</v>
      </c>
      <c r="CH29" s="80">
        <f t="shared" si="5"/>
        <v>0</v>
      </c>
      <c r="CI29" s="84">
        <f t="shared" si="6"/>
        <v>0</v>
      </c>
      <c r="CJ29" s="80">
        <f t="shared" si="16"/>
        <v>0</v>
      </c>
      <c r="CK29" s="6"/>
      <c r="CN29" s="21" t="str">
        <f t="shared" si="7"/>
        <v/>
      </c>
      <c r="CO29" s="21" t="str">
        <f t="shared" si="8"/>
        <v/>
      </c>
      <c r="CP29" s="22" t="str">
        <f t="shared" si="17"/>
        <v/>
      </c>
      <c r="CQ29" s="22" t="str">
        <f t="shared" si="18"/>
        <v/>
      </c>
      <c r="CR29" s="22" t="str">
        <f t="shared" si="19"/>
        <v/>
      </c>
      <c r="CS29" s="22" t="str">
        <f t="shared" si="20"/>
        <v/>
      </c>
      <c r="CT29" s="22" t="str">
        <f t="shared" si="21"/>
        <v/>
      </c>
      <c r="CU29" s="173" t="str">
        <f t="shared" si="9"/>
        <v/>
      </c>
      <c r="CV29" s="173" t="str">
        <f t="shared" si="10"/>
        <v/>
      </c>
      <c r="CW29" s="22" t="str">
        <f t="shared" si="22"/>
        <v/>
      </c>
      <c r="CX29" s="22" t="str">
        <f t="shared" si="23"/>
        <v/>
      </c>
      <c r="CY29" s="23" t="str">
        <f t="shared" si="24"/>
        <v/>
      </c>
      <c r="CZ29" s="23" t="str">
        <f t="shared" si="25"/>
        <v/>
      </c>
      <c r="DA29" s="207" t="str">
        <f t="shared" si="29"/>
        <v/>
      </c>
      <c r="DB29" s="23">
        <f t="shared" si="11"/>
        <v>0</v>
      </c>
      <c r="DC29" s="16"/>
      <c r="DE29" s="192">
        <f t="shared" si="12"/>
        <v>0</v>
      </c>
      <c r="DF29" s="192">
        <f t="shared" si="13"/>
        <v>0</v>
      </c>
      <c r="DH29" s="192">
        <f t="shared" si="14"/>
        <v>0</v>
      </c>
      <c r="DI29" s="192">
        <f t="shared" si="15"/>
        <v>0</v>
      </c>
      <c r="DK29" s="203">
        <f>IF(Taula4[[#This Row],[Codi del contracte]]&lt;&gt;"",IF(Taula4[[#This Row],[Codi del contracte]]&gt;199,IF(Taula4[[#This Row],[Codi del contracte]]&lt;300,1,0),0),0)</f>
        <v>0</v>
      </c>
      <c r="DL29" s="203">
        <f>IF(Taula4[[#This Row],[Codi del contracte]]&lt;&gt;"",IF(Taula4[[#This Row],[Codi del contracte]]&gt;499,IF(Taula4[[#This Row],[Codi del contracte]]&lt;600,1,0),0),0)</f>
        <v>0</v>
      </c>
      <c r="DM29" s="203">
        <f t="shared" si="26"/>
        <v>0</v>
      </c>
      <c r="DN29" s="203">
        <f>IF(Taula4[[#This Row],[% Jornada (no posar símbol %)]]=100,IF(DM29=1,2,0),0)</f>
        <v>0</v>
      </c>
      <c r="DO29" s="203" t="str">
        <f t="shared" si="30"/>
        <v/>
      </c>
    </row>
    <row r="30" spans="1:119" ht="14.25" customHeight="1">
      <c r="A30" s="38"/>
      <c r="B30" s="83">
        <v>23</v>
      </c>
      <c r="C30" s="210"/>
      <c r="D30" s="146"/>
      <c r="E30" s="193"/>
      <c r="F30" s="224"/>
      <c r="G30" s="233"/>
      <c r="H30" s="210"/>
      <c r="I30" s="225"/>
      <c r="J30" s="210"/>
      <c r="K30" s="155"/>
      <c r="L30" s="156">
        <f t="shared" si="0"/>
        <v>0</v>
      </c>
      <c r="M30" s="340"/>
      <c r="N30" s="182" t="str">
        <f t="shared" si="27"/>
        <v/>
      </c>
      <c r="O30" s="127"/>
      <c r="P30" s="64"/>
      <c r="Q30" s="64"/>
      <c r="R30" s="64"/>
      <c r="CB30" s="78" t="str">
        <f t="shared" si="1"/>
        <v/>
      </c>
      <c r="CC30" s="79">
        <v>100</v>
      </c>
      <c r="CD30" s="79">
        <f t="shared" si="2"/>
        <v>0</v>
      </c>
      <c r="CE30" s="79">
        <f t="shared" si="3"/>
        <v>0</v>
      </c>
      <c r="CF30" s="79">
        <f t="shared" si="4"/>
        <v>0</v>
      </c>
      <c r="CG30" s="79">
        <f t="shared" si="28"/>
        <v>0</v>
      </c>
      <c r="CH30" s="80">
        <f t="shared" si="5"/>
        <v>0</v>
      </c>
      <c r="CI30" s="84">
        <f t="shared" si="6"/>
        <v>0</v>
      </c>
      <c r="CJ30" s="80">
        <f t="shared" si="16"/>
        <v>0</v>
      </c>
      <c r="CN30" s="21" t="str">
        <f t="shared" si="7"/>
        <v/>
      </c>
      <c r="CO30" s="21" t="str">
        <f t="shared" si="8"/>
        <v/>
      </c>
      <c r="CP30" s="22" t="str">
        <f t="shared" si="17"/>
        <v/>
      </c>
      <c r="CQ30" s="22" t="str">
        <f t="shared" si="18"/>
        <v/>
      </c>
      <c r="CR30" s="22" t="str">
        <f t="shared" si="19"/>
        <v/>
      </c>
      <c r="CS30" s="22" t="str">
        <f t="shared" si="20"/>
        <v/>
      </c>
      <c r="CT30" s="22" t="str">
        <f t="shared" si="21"/>
        <v/>
      </c>
      <c r="CU30" s="173" t="str">
        <f t="shared" si="9"/>
        <v/>
      </c>
      <c r="CV30" s="173" t="str">
        <f t="shared" si="10"/>
        <v/>
      </c>
      <c r="CW30" s="22" t="str">
        <f t="shared" si="22"/>
        <v/>
      </c>
      <c r="CX30" s="22" t="str">
        <f t="shared" si="23"/>
        <v/>
      </c>
      <c r="CY30" s="23" t="str">
        <f t="shared" si="24"/>
        <v/>
      </c>
      <c r="CZ30" s="23" t="str">
        <f t="shared" si="25"/>
        <v/>
      </c>
      <c r="DA30" s="207" t="str">
        <f t="shared" si="29"/>
        <v/>
      </c>
      <c r="DB30" s="23">
        <f t="shared" si="11"/>
        <v>0</v>
      </c>
      <c r="DC30" s="16"/>
      <c r="DE30" s="192">
        <f t="shared" si="12"/>
        <v>0</v>
      </c>
      <c r="DF30" s="192">
        <f t="shared" si="13"/>
        <v>0</v>
      </c>
      <c r="DH30" s="192">
        <f t="shared" si="14"/>
        <v>0</v>
      </c>
      <c r="DI30" s="192">
        <f t="shared" si="15"/>
        <v>0</v>
      </c>
      <c r="DK30" s="203">
        <f>IF(Taula4[[#This Row],[Codi del contracte]]&lt;&gt;"",IF(Taula4[[#This Row],[Codi del contracte]]&gt;199,IF(Taula4[[#This Row],[Codi del contracte]]&lt;300,1,0),0),0)</f>
        <v>0</v>
      </c>
      <c r="DL30" s="203">
        <f>IF(Taula4[[#This Row],[Codi del contracte]]&lt;&gt;"",IF(Taula4[[#This Row],[Codi del contracte]]&gt;499,IF(Taula4[[#This Row],[Codi del contracte]]&lt;600,1,0),0),0)</f>
        <v>0</v>
      </c>
      <c r="DM30" s="203">
        <f t="shared" si="26"/>
        <v>0</v>
      </c>
      <c r="DN30" s="203">
        <f>IF(Taula4[[#This Row],[% Jornada (no posar símbol %)]]=100,IF(DM30=1,2,0),0)</f>
        <v>0</v>
      </c>
      <c r="DO30" s="203" t="str">
        <f t="shared" si="30"/>
        <v/>
      </c>
    </row>
    <row r="31" spans="1:119" ht="14.25" customHeight="1">
      <c r="A31" s="38"/>
      <c r="B31" s="83">
        <v>24</v>
      </c>
      <c r="C31" s="157"/>
      <c r="D31" s="231"/>
      <c r="E31" s="232"/>
      <c r="F31" s="233"/>
      <c r="G31" s="224"/>
      <c r="H31" s="210"/>
      <c r="I31" s="225"/>
      <c r="J31" s="210"/>
      <c r="K31" s="155"/>
      <c r="L31" s="156">
        <f t="shared" si="0"/>
        <v>0</v>
      </c>
      <c r="M31" s="340"/>
      <c r="N31" s="182" t="str">
        <f t="shared" si="27"/>
        <v/>
      </c>
      <c r="O31" s="127"/>
      <c r="P31" s="64"/>
      <c r="Q31" s="64"/>
      <c r="R31" s="64"/>
      <c r="CB31" s="78" t="str">
        <f t="shared" si="1"/>
        <v/>
      </c>
      <c r="CC31" s="79">
        <v>100</v>
      </c>
      <c r="CD31" s="79">
        <f t="shared" si="2"/>
        <v>0</v>
      </c>
      <c r="CE31" s="79">
        <f t="shared" si="3"/>
        <v>0</v>
      </c>
      <c r="CF31" s="79">
        <f t="shared" si="4"/>
        <v>0</v>
      </c>
      <c r="CG31" s="79">
        <f t="shared" si="28"/>
        <v>0</v>
      </c>
      <c r="CH31" s="80">
        <f t="shared" si="5"/>
        <v>0</v>
      </c>
      <c r="CI31" s="84">
        <f t="shared" si="6"/>
        <v>0</v>
      </c>
      <c r="CJ31" s="80">
        <f t="shared" si="16"/>
        <v>0</v>
      </c>
      <c r="CN31" s="21" t="str">
        <f t="shared" si="7"/>
        <v/>
      </c>
      <c r="CO31" s="21" t="str">
        <f t="shared" si="8"/>
        <v/>
      </c>
      <c r="CP31" s="22" t="str">
        <f t="shared" si="17"/>
        <v/>
      </c>
      <c r="CQ31" s="22" t="str">
        <f t="shared" si="18"/>
        <v/>
      </c>
      <c r="CR31" s="22" t="str">
        <f t="shared" si="19"/>
        <v/>
      </c>
      <c r="CS31" s="22" t="str">
        <f t="shared" si="20"/>
        <v/>
      </c>
      <c r="CT31" s="22" t="str">
        <f t="shared" si="21"/>
        <v/>
      </c>
      <c r="CU31" s="173" t="str">
        <f t="shared" si="9"/>
        <v/>
      </c>
      <c r="CV31" s="173" t="str">
        <f t="shared" si="10"/>
        <v/>
      </c>
      <c r="CW31" s="22" t="str">
        <f t="shared" si="22"/>
        <v/>
      </c>
      <c r="CX31" s="22" t="str">
        <f t="shared" si="23"/>
        <v/>
      </c>
      <c r="CY31" s="23" t="str">
        <f t="shared" si="24"/>
        <v/>
      </c>
      <c r="CZ31" s="23" t="str">
        <f t="shared" si="25"/>
        <v/>
      </c>
      <c r="DA31" s="207" t="str">
        <f t="shared" si="29"/>
        <v/>
      </c>
      <c r="DB31" s="23">
        <f t="shared" si="11"/>
        <v>0</v>
      </c>
      <c r="DC31" s="16"/>
      <c r="DE31" s="192">
        <f t="shared" si="12"/>
        <v>0</v>
      </c>
      <c r="DF31" s="192">
        <f t="shared" si="13"/>
        <v>0</v>
      </c>
      <c r="DH31" s="192">
        <f t="shared" si="14"/>
        <v>0</v>
      </c>
      <c r="DI31" s="192">
        <f t="shared" si="15"/>
        <v>0</v>
      </c>
      <c r="DK31" s="203">
        <f>IF(Taula4[[#This Row],[Codi del contracte]]&lt;&gt;"",IF(Taula4[[#This Row],[Codi del contracte]]&gt;199,IF(Taula4[[#This Row],[Codi del contracte]]&lt;300,1,0),0),0)</f>
        <v>0</v>
      </c>
      <c r="DL31" s="203">
        <f>IF(Taula4[[#This Row],[Codi del contracte]]&lt;&gt;"",IF(Taula4[[#This Row],[Codi del contracte]]&gt;499,IF(Taula4[[#This Row],[Codi del contracte]]&lt;600,1,0),0),0)</f>
        <v>0</v>
      </c>
      <c r="DM31" s="203">
        <f t="shared" si="26"/>
        <v>0</v>
      </c>
      <c r="DN31" s="203">
        <f>IF(Taula4[[#This Row],[% Jornada (no posar símbol %)]]=100,IF(DM31=1,2,0),0)</f>
        <v>0</v>
      </c>
      <c r="DO31" s="203" t="str">
        <f t="shared" si="30"/>
        <v/>
      </c>
    </row>
    <row r="32" spans="1:119" ht="14.25" customHeight="1">
      <c r="A32" s="38"/>
      <c r="B32" s="83">
        <v>25</v>
      </c>
      <c r="C32" s="210"/>
      <c r="D32" s="146"/>
      <c r="E32" s="193"/>
      <c r="F32" s="224"/>
      <c r="G32" s="233"/>
      <c r="H32" s="210"/>
      <c r="I32" s="225"/>
      <c r="J32" s="210"/>
      <c r="K32" s="155"/>
      <c r="L32" s="156">
        <f t="shared" si="0"/>
        <v>0</v>
      </c>
      <c r="M32" s="340"/>
      <c r="N32" s="182" t="str">
        <f t="shared" si="27"/>
        <v/>
      </c>
      <c r="O32" s="127"/>
      <c r="P32" s="64"/>
      <c r="Q32" s="64"/>
      <c r="R32" s="64"/>
      <c r="CB32" s="78" t="str">
        <f t="shared" si="1"/>
        <v/>
      </c>
      <c r="CC32" s="79">
        <v>100</v>
      </c>
      <c r="CD32" s="79">
        <f t="shared" si="2"/>
        <v>0</v>
      </c>
      <c r="CE32" s="79">
        <f t="shared" si="3"/>
        <v>0</v>
      </c>
      <c r="CF32" s="79">
        <f t="shared" si="4"/>
        <v>0</v>
      </c>
      <c r="CG32" s="79">
        <f t="shared" si="28"/>
        <v>0</v>
      </c>
      <c r="CH32" s="80">
        <f t="shared" si="5"/>
        <v>0</v>
      </c>
      <c r="CI32" s="84">
        <f t="shared" si="6"/>
        <v>0</v>
      </c>
      <c r="CJ32" s="80">
        <f t="shared" si="16"/>
        <v>0</v>
      </c>
      <c r="CN32" s="21" t="str">
        <f t="shared" si="7"/>
        <v/>
      </c>
      <c r="CO32" s="21" t="str">
        <f t="shared" si="8"/>
        <v/>
      </c>
      <c r="CP32" s="22" t="str">
        <f t="shared" si="17"/>
        <v/>
      </c>
      <c r="CQ32" s="22" t="str">
        <f t="shared" si="18"/>
        <v/>
      </c>
      <c r="CR32" s="22" t="str">
        <f t="shared" si="19"/>
        <v/>
      </c>
      <c r="CS32" s="22" t="str">
        <f t="shared" si="20"/>
        <v/>
      </c>
      <c r="CT32" s="22" t="str">
        <f t="shared" si="21"/>
        <v/>
      </c>
      <c r="CU32" s="173" t="str">
        <f t="shared" si="9"/>
        <v/>
      </c>
      <c r="CV32" s="173" t="str">
        <f t="shared" si="10"/>
        <v/>
      </c>
      <c r="CW32" s="22" t="str">
        <f t="shared" si="22"/>
        <v/>
      </c>
      <c r="CX32" s="22" t="str">
        <f t="shared" si="23"/>
        <v/>
      </c>
      <c r="CY32" s="23" t="str">
        <f t="shared" si="24"/>
        <v/>
      </c>
      <c r="CZ32" s="23" t="str">
        <f t="shared" si="25"/>
        <v/>
      </c>
      <c r="DA32" s="207" t="str">
        <f t="shared" si="29"/>
        <v/>
      </c>
      <c r="DB32" s="23">
        <f t="shared" si="11"/>
        <v>0</v>
      </c>
      <c r="DC32" s="16"/>
      <c r="DE32" s="192">
        <f t="shared" si="12"/>
        <v>0</v>
      </c>
      <c r="DF32" s="192">
        <f t="shared" si="13"/>
        <v>0</v>
      </c>
      <c r="DH32" s="192">
        <f t="shared" si="14"/>
        <v>0</v>
      </c>
      <c r="DI32" s="192">
        <f t="shared" si="15"/>
        <v>0</v>
      </c>
      <c r="DK32" s="203">
        <f>IF(Taula4[[#This Row],[Codi del contracte]]&lt;&gt;"",IF(Taula4[[#This Row],[Codi del contracte]]&gt;199,IF(Taula4[[#This Row],[Codi del contracte]]&lt;300,1,0),0),0)</f>
        <v>0</v>
      </c>
      <c r="DL32" s="203">
        <f>IF(Taula4[[#This Row],[Codi del contracte]]&lt;&gt;"",IF(Taula4[[#This Row],[Codi del contracte]]&gt;499,IF(Taula4[[#This Row],[Codi del contracte]]&lt;600,1,0),0),0)</f>
        <v>0</v>
      </c>
      <c r="DM32" s="203">
        <f t="shared" si="26"/>
        <v>0</v>
      </c>
      <c r="DN32" s="203">
        <f>IF(Taula4[[#This Row],[% Jornada (no posar símbol %)]]=100,IF(DM32=1,2,0),0)</f>
        <v>0</v>
      </c>
      <c r="DO32" s="203" t="str">
        <f t="shared" si="30"/>
        <v/>
      </c>
    </row>
    <row r="33" spans="1:119" ht="14.25" customHeight="1">
      <c r="A33" s="38"/>
      <c r="B33" s="83">
        <v>26</v>
      </c>
      <c r="C33" s="157"/>
      <c r="D33" s="231"/>
      <c r="E33" s="232"/>
      <c r="F33" s="233"/>
      <c r="G33" s="224"/>
      <c r="H33" s="210"/>
      <c r="I33" s="225"/>
      <c r="J33" s="210"/>
      <c r="K33" s="155"/>
      <c r="L33" s="156">
        <f t="shared" si="0"/>
        <v>0</v>
      </c>
      <c r="M33" s="340"/>
      <c r="N33" s="182" t="str">
        <f t="shared" si="27"/>
        <v/>
      </c>
      <c r="O33" s="127"/>
      <c r="P33" s="64"/>
      <c r="Q33" s="64"/>
      <c r="R33" s="64"/>
      <c r="CB33" s="78" t="str">
        <f t="shared" si="1"/>
        <v/>
      </c>
      <c r="CC33" s="79">
        <v>100</v>
      </c>
      <c r="CD33" s="79">
        <f t="shared" si="2"/>
        <v>0</v>
      </c>
      <c r="CE33" s="79">
        <f t="shared" si="3"/>
        <v>0</v>
      </c>
      <c r="CF33" s="79">
        <f t="shared" si="4"/>
        <v>0</v>
      </c>
      <c r="CG33" s="79">
        <f t="shared" si="28"/>
        <v>0</v>
      </c>
      <c r="CH33" s="80">
        <f t="shared" si="5"/>
        <v>0</v>
      </c>
      <c r="CI33" s="84">
        <f t="shared" si="6"/>
        <v>0</v>
      </c>
      <c r="CJ33" s="80">
        <f t="shared" si="16"/>
        <v>0</v>
      </c>
      <c r="CN33" s="21" t="str">
        <f t="shared" si="7"/>
        <v/>
      </c>
      <c r="CO33" s="21" t="str">
        <f t="shared" si="8"/>
        <v/>
      </c>
      <c r="CP33" s="22" t="str">
        <f t="shared" si="17"/>
        <v/>
      </c>
      <c r="CQ33" s="22" t="str">
        <f t="shared" si="18"/>
        <v/>
      </c>
      <c r="CR33" s="22" t="str">
        <f t="shared" si="19"/>
        <v/>
      </c>
      <c r="CS33" s="22" t="str">
        <f t="shared" si="20"/>
        <v/>
      </c>
      <c r="CT33" s="22" t="str">
        <f t="shared" si="21"/>
        <v/>
      </c>
      <c r="CU33" s="173" t="str">
        <f t="shared" si="9"/>
        <v/>
      </c>
      <c r="CV33" s="173" t="str">
        <f t="shared" si="10"/>
        <v/>
      </c>
      <c r="CW33" s="22" t="str">
        <f t="shared" si="22"/>
        <v/>
      </c>
      <c r="CX33" s="22" t="str">
        <f t="shared" si="23"/>
        <v/>
      </c>
      <c r="CY33" s="23" t="str">
        <f t="shared" si="24"/>
        <v/>
      </c>
      <c r="CZ33" s="23" t="str">
        <f t="shared" si="25"/>
        <v/>
      </c>
      <c r="DA33" s="207" t="str">
        <f t="shared" si="29"/>
        <v/>
      </c>
      <c r="DB33" s="23">
        <f t="shared" si="11"/>
        <v>0</v>
      </c>
      <c r="DC33" s="16"/>
      <c r="DE33" s="192">
        <f t="shared" si="12"/>
        <v>0</v>
      </c>
      <c r="DF33" s="192">
        <f t="shared" si="13"/>
        <v>0</v>
      </c>
      <c r="DH33" s="192">
        <f t="shared" si="14"/>
        <v>0</v>
      </c>
      <c r="DI33" s="192">
        <f t="shared" si="15"/>
        <v>0</v>
      </c>
      <c r="DK33" s="203">
        <f>IF(Taula4[[#This Row],[Codi del contracte]]&lt;&gt;"",IF(Taula4[[#This Row],[Codi del contracte]]&gt;199,IF(Taula4[[#This Row],[Codi del contracte]]&lt;300,1,0),0),0)</f>
        <v>0</v>
      </c>
      <c r="DL33" s="203">
        <f>IF(Taula4[[#This Row],[Codi del contracte]]&lt;&gt;"",IF(Taula4[[#This Row],[Codi del contracte]]&gt;499,IF(Taula4[[#This Row],[Codi del contracte]]&lt;600,1,0),0),0)</f>
        <v>0</v>
      </c>
      <c r="DM33" s="203">
        <f t="shared" si="26"/>
        <v>0</v>
      </c>
      <c r="DN33" s="203">
        <f>IF(Taula4[[#This Row],[% Jornada (no posar símbol %)]]=100,IF(DM33=1,2,0),0)</f>
        <v>0</v>
      </c>
      <c r="DO33" s="203" t="str">
        <f t="shared" si="30"/>
        <v/>
      </c>
    </row>
    <row r="34" spans="1:119" ht="14.25" customHeight="1">
      <c r="A34" s="38"/>
      <c r="B34" s="83">
        <v>27</v>
      </c>
      <c r="C34" s="157"/>
      <c r="D34" s="231"/>
      <c r="E34" s="232"/>
      <c r="F34" s="233"/>
      <c r="G34" s="224"/>
      <c r="H34" s="210"/>
      <c r="I34" s="225"/>
      <c r="J34" s="210"/>
      <c r="K34" s="155"/>
      <c r="L34" s="156">
        <f t="shared" si="0"/>
        <v>0</v>
      </c>
      <c r="M34" s="340"/>
      <c r="N34" s="182" t="str">
        <f t="shared" si="27"/>
        <v/>
      </c>
      <c r="O34" s="127"/>
      <c r="P34" s="64"/>
      <c r="Q34" s="64"/>
      <c r="R34" s="64"/>
      <c r="CB34" s="78" t="str">
        <f t="shared" si="1"/>
        <v/>
      </c>
      <c r="CC34" s="79">
        <v>100</v>
      </c>
      <c r="CD34" s="79">
        <f t="shared" si="2"/>
        <v>0</v>
      </c>
      <c r="CE34" s="79">
        <f t="shared" si="3"/>
        <v>0</v>
      </c>
      <c r="CF34" s="79">
        <f t="shared" si="4"/>
        <v>0</v>
      </c>
      <c r="CG34" s="79">
        <f t="shared" si="28"/>
        <v>0</v>
      </c>
      <c r="CH34" s="80">
        <f t="shared" si="5"/>
        <v>0</v>
      </c>
      <c r="CI34" s="84">
        <f t="shared" si="6"/>
        <v>0</v>
      </c>
      <c r="CJ34" s="80">
        <f t="shared" si="16"/>
        <v>0</v>
      </c>
      <c r="CN34" s="21" t="str">
        <f t="shared" si="7"/>
        <v/>
      </c>
      <c r="CO34" s="21" t="str">
        <f t="shared" si="8"/>
        <v/>
      </c>
      <c r="CP34" s="22" t="str">
        <f t="shared" si="17"/>
        <v/>
      </c>
      <c r="CQ34" s="22" t="str">
        <f t="shared" si="18"/>
        <v/>
      </c>
      <c r="CR34" s="22" t="str">
        <f t="shared" si="19"/>
        <v/>
      </c>
      <c r="CS34" s="22" t="str">
        <f t="shared" si="20"/>
        <v/>
      </c>
      <c r="CT34" s="22" t="str">
        <f t="shared" si="21"/>
        <v/>
      </c>
      <c r="CU34" s="173" t="str">
        <f t="shared" si="9"/>
        <v/>
      </c>
      <c r="CV34" s="173" t="str">
        <f t="shared" si="10"/>
        <v/>
      </c>
      <c r="CW34" s="22" t="str">
        <f t="shared" si="22"/>
        <v/>
      </c>
      <c r="CX34" s="22" t="str">
        <f t="shared" si="23"/>
        <v/>
      </c>
      <c r="CY34" s="23" t="str">
        <f t="shared" si="24"/>
        <v/>
      </c>
      <c r="CZ34" s="23" t="str">
        <f t="shared" si="25"/>
        <v/>
      </c>
      <c r="DA34" s="207" t="str">
        <f t="shared" si="29"/>
        <v/>
      </c>
      <c r="DB34" s="23">
        <f t="shared" si="11"/>
        <v>0</v>
      </c>
      <c r="DC34" s="16"/>
      <c r="DE34" s="192">
        <f t="shared" si="12"/>
        <v>0</v>
      </c>
      <c r="DF34" s="192">
        <f t="shared" si="13"/>
        <v>0</v>
      </c>
      <c r="DH34" s="192">
        <f t="shared" si="14"/>
        <v>0</v>
      </c>
      <c r="DI34" s="192">
        <f t="shared" si="15"/>
        <v>0</v>
      </c>
      <c r="DK34" s="203">
        <f>IF(Taula4[[#This Row],[Codi del contracte]]&lt;&gt;"",IF(Taula4[[#This Row],[Codi del contracte]]&gt;199,IF(Taula4[[#This Row],[Codi del contracte]]&lt;300,1,0),0),0)</f>
        <v>0</v>
      </c>
      <c r="DL34" s="203">
        <f>IF(Taula4[[#This Row],[Codi del contracte]]&lt;&gt;"",IF(Taula4[[#This Row],[Codi del contracte]]&gt;499,IF(Taula4[[#This Row],[Codi del contracte]]&lt;600,1,0),0),0)</f>
        <v>0</v>
      </c>
      <c r="DM34" s="203">
        <f t="shared" si="26"/>
        <v>0</v>
      </c>
      <c r="DN34" s="203">
        <f>IF(Taula4[[#This Row],[% Jornada (no posar símbol %)]]=100,IF(DM34=1,2,0),0)</f>
        <v>0</v>
      </c>
      <c r="DO34" s="203" t="str">
        <f t="shared" si="30"/>
        <v/>
      </c>
    </row>
    <row r="35" spans="1:119" ht="14.25" customHeight="1">
      <c r="A35" s="38"/>
      <c r="B35" s="83">
        <v>28</v>
      </c>
      <c r="C35" s="210"/>
      <c r="D35" s="146"/>
      <c r="E35" s="193"/>
      <c r="F35" s="224"/>
      <c r="G35" s="233"/>
      <c r="H35" s="210"/>
      <c r="I35" s="225"/>
      <c r="J35" s="210"/>
      <c r="K35" s="155"/>
      <c r="L35" s="156">
        <f t="shared" si="0"/>
        <v>0</v>
      </c>
      <c r="M35" s="340"/>
      <c r="N35" s="182" t="str">
        <f t="shared" si="27"/>
        <v/>
      </c>
      <c r="O35" s="127"/>
      <c r="P35" s="64"/>
      <c r="Q35" s="64"/>
      <c r="R35" s="64"/>
      <c r="CB35" s="78" t="str">
        <f t="shared" si="1"/>
        <v/>
      </c>
      <c r="CC35" s="79">
        <v>100</v>
      </c>
      <c r="CD35" s="79">
        <f t="shared" si="2"/>
        <v>0</v>
      </c>
      <c r="CE35" s="79">
        <f t="shared" si="3"/>
        <v>0</v>
      </c>
      <c r="CF35" s="79">
        <f t="shared" si="4"/>
        <v>0</v>
      </c>
      <c r="CG35" s="79">
        <f t="shared" si="28"/>
        <v>0</v>
      </c>
      <c r="CH35" s="80">
        <f t="shared" si="5"/>
        <v>0</v>
      </c>
      <c r="CI35" s="84">
        <f t="shared" si="6"/>
        <v>0</v>
      </c>
      <c r="CJ35" s="80">
        <f t="shared" si="16"/>
        <v>0</v>
      </c>
      <c r="CN35" s="21" t="str">
        <f t="shared" si="7"/>
        <v/>
      </c>
      <c r="CO35" s="21" t="str">
        <f t="shared" si="8"/>
        <v/>
      </c>
      <c r="CP35" s="22" t="str">
        <f t="shared" si="17"/>
        <v/>
      </c>
      <c r="CQ35" s="22" t="str">
        <f t="shared" si="18"/>
        <v/>
      </c>
      <c r="CR35" s="22" t="str">
        <f t="shared" si="19"/>
        <v/>
      </c>
      <c r="CS35" s="22" t="str">
        <f t="shared" si="20"/>
        <v/>
      </c>
      <c r="CT35" s="22" t="str">
        <f t="shared" si="21"/>
        <v/>
      </c>
      <c r="CU35" s="173" t="str">
        <f t="shared" si="9"/>
        <v/>
      </c>
      <c r="CV35" s="173" t="str">
        <f t="shared" si="10"/>
        <v/>
      </c>
      <c r="CW35" s="22" t="str">
        <f t="shared" si="22"/>
        <v/>
      </c>
      <c r="CX35" s="22" t="str">
        <f t="shared" si="23"/>
        <v/>
      </c>
      <c r="CY35" s="23" t="str">
        <f t="shared" si="24"/>
        <v/>
      </c>
      <c r="CZ35" s="23" t="str">
        <f t="shared" si="25"/>
        <v/>
      </c>
      <c r="DA35" s="207" t="str">
        <f t="shared" si="29"/>
        <v/>
      </c>
      <c r="DB35" s="23">
        <f t="shared" si="11"/>
        <v>0</v>
      </c>
      <c r="DC35" s="16"/>
      <c r="DE35" s="192">
        <f t="shared" si="12"/>
        <v>0</v>
      </c>
      <c r="DF35" s="192">
        <f t="shared" si="13"/>
        <v>0</v>
      </c>
      <c r="DH35" s="192">
        <f t="shared" si="14"/>
        <v>0</v>
      </c>
      <c r="DI35" s="192">
        <f t="shared" si="15"/>
        <v>0</v>
      </c>
      <c r="DK35" s="203">
        <f>IF(Taula4[[#This Row],[Codi del contracte]]&lt;&gt;"",IF(Taula4[[#This Row],[Codi del contracte]]&gt;199,IF(Taula4[[#This Row],[Codi del contracte]]&lt;300,1,0),0),0)</f>
        <v>0</v>
      </c>
      <c r="DL35" s="203">
        <f>IF(Taula4[[#This Row],[Codi del contracte]]&lt;&gt;"",IF(Taula4[[#This Row],[Codi del contracte]]&gt;499,IF(Taula4[[#This Row],[Codi del contracte]]&lt;600,1,0),0),0)</f>
        <v>0</v>
      </c>
      <c r="DM35" s="203">
        <f t="shared" si="26"/>
        <v>0</v>
      </c>
      <c r="DN35" s="203">
        <f>IF(Taula4[[#This Row],[% Jornada (no posar símbol %)]]=100,IF(DM35=1,2,0),0)</f>
        <v>0</v>
      </c>
      <c r="DO35" s="203" t="str">
        <f t="shared" si="30"/>
        <v/>
      </c>
    </row>
    <row r="36" spans="1:119" ht="14.25" customHeight="1">
      <c r="A36" s="38"/>
      <c r="B36" s="83">
        <v>29</v>
      </c>
      <c r="C36" s="157"/>
      <c r="D36" s="231"/>
      <c r="E36" s="232"/>
      <c r="F36" s="233"/>
      <c r="G36" s="224"/>
      <c r="H36" s="210"/>
      <c r="I36" s="225"/>
      <c r="J36" s="210"/>
      <c r="K36" s="155"/>
      <c r="L36" s="156">
        <f t="shared" si="0"/>
        <v>0</v>
      </c>
      <c r="M36" s="340"/>
      <c r="N36" s="182" t="str">
        <f t="shared" si="27"/>
        <v/>
      </c>
      <c r="O36" s="127"/>
      <c r="P36" s="64"/>
      <c r="Q36" s="64"/>
      <c r="R36" s="64"/>
      <c r="CB36" s="78" t="str">
        <f t="shared" si="1"/>
        <v/>
      </c>
      <c r="CC36" s="79">
        <v>100</v>
      </c>
      <c r="CD36" s="79">
        <f t="shared" si="2"/>
        <v>0</v>
      </c>
      <c r="CE36" s="79">
        <f t="shared" si="3"/>
        <v>0</v>
      </c>
      <c r="CF36" s="79">
        <f t="shared" si="4"/>
        <v>0</v>
      </c>
      <c r="CG36" s="79">
        <f t="shared" si="28"/>
        <v>0</v>
      </c>
      <c r="CH36" s="80">
        <f t="shared" si="5"/>
        <v>0</v>
      </c>
      <c r="CI36" s="84">
        <f t="shared" si="6"/>
        <v>0</v>
      </c>
      <c r="CJ36" s="80">
        <f t="shared" si="16"/>
        <v>0</v>
      </c>
      <c r="CN36" s="21" t="str">
        <f t="shared" si="7"/>
        <v/>
      </c>
      <c r="CO36" s="21" t="str">
        <f t="shared" si="8"/>
        <v/>
      </c>
      <c r="CP36" s="22" t="str">
        <f t="shared" si="17"/>
        <v/>
      </c>
      <c r="CQ36" s="22" t="str">
        <f t="shared" si="18"/>
        <v/>
      </c>
      <c r="CR36" s="22" t="str">
        <f t="shared" si="19"/>
        <v/>
      </c>
      <c r="CS36" s="22" t="str">
        <f t="shared" si="20"/>
        <v/>
      </c>
      <c r="CT36" s="22" t="str">
        <f t="shared" si="21"/>
        <v/>
      </c>
      <c r="CU36" s="173" t="str">
        <f t="shared" si="9"/>
        <v/>
      </c>
      <c r="CV36" s="173" t="str">
        <f t="shared" si="10"/>
        <v/>
      </c>
      <c r="CW36" s="22" t="str">
        <f t="shared" si="22"/>
        <v/>
      </c>
      <c r="CX36" s="22" t="str">
        <f t="shared" si="23"/>
        <v/>
      </c>
      <c r="CY36" s="23" t="str">
        <f t="shared" si="24"/>
        <v/>
      </c>
      <c r="CZ36" s="23" t="str">
        <f t="shared" si="25"/>
        <v/>
      </c>
      <c r="DA36" s="207" t="str">
        <f t="shared" si="29"/>
        <v/>
      </c>
      <c r="DB36" s="23">
        <f t="shared" si="11"/>
        <v>0</v>
      </c>
      <c r="DC36" s="16"/>
      <c r="DE36" s="192">
        <f t="shared" si="12"/>
        <v>0</v>
      </c>
      <c r="DF36" s="192">
        <f t="shared" si="13"/>
        <v>0</v>
      </c>
      <c r="DH36" s="192">
        <f t="shared" si="14"/>
        <v>0</v>
      </c>
      <c r="DI36" s="192">
        <f t="shared" si="15"/>
        <v>0</v>
      </c>
      <c r="DK36" s="203">
        <f>IF(Taula4[[#This Row],[Codi del contracte]]&lt;&gt;"",IF(Taula4[[#This Row],[Codi del contracte]]&gt;199,IF(Taula4[[#This Row],[Codi del contracte]]&lt;300,1,0),0),0)</f>
        <v>0</v>
      </c>
      <c r="DL36" s="203">
        <f>IF(Taula4[[#This Row],[Codi del contracte]]&lt;&gt;"",IF(Taula4[[#This Row],[Codi del contracte]]&gt;499,IF(Taula4[[#This Row],[Codi del contracte]]&lt;600,1,0),0),0)</f>
        <v>0</v>
      </c>
      <c r="DM36" s="203">
        <f t="shared" si="26"/>
        <v>0</v>
      </c>
      <c r="DN36" s="203">
        <f>IF(Taula4[[#This Row],[% Jornada (no posar símbol %)]]=100,IF(DM36=1,2,0),0)</f>
        <v>0</v>
      </c>
      <c r="DO36" s="203" t="str">
        <f t="shared" si="30"/>
        <v/>
      </c>
    </row>
    <row r="37" spans="1:119" ht="14.25" customHeight="1">
      <c r="A37" s="38"/>
      <c r="B37" s="83">
        <v>30</v>
      </c>
      <c r="C37" s="210"/>
      <c r="D37" s="226"/>
      <c r="E37" s="210"/>
      <c r="F37" s="224"/>
      <c r="G37" s="233"/>
      <c r="H37" s="210"/>
      <c r="I37" s="225"/>
      <c r="J37" s="210"/>
      <c r="K37" s="155"/>
      <c r="L37" s="156">
        <f t="shared" si="0"/>
        <v>0</v>
      </c>
      <c r="M37" s="340"/>
      <c r="N37" s="182" t="str">
        <f t="shared" si="27"/>
        <v/>
      </c>
      <c r="O37" s="127"/>
      <c r="P37" s="64"/>
      <c r="Q37" s="64"/>
      <c r="R37" s="64"/>
      <c r="CB37" s="78" t="str">
        <f t="shared" si="1"/>
        <v/>
      </c>
      <c r="CC37" s="79">
        <v>100</v>
      </c>
      <c r="CD37" s="79">
        <f t="shared" si="2"/>
        <v>0</v>
      </c>
      <c r="CE37" s="79">
        <f t="shared" si="3"/>
        <v>0</v>
      </c>
      <c r="CF37" s="79">
        <f t="shared" si="4"/>
        <v>0</v>
      </c>
      <c r="CG37" s="79">
        <f t="shared" si="28"/>
        <v>0</v>
      </c>
      <c r="CH37" s="80">
        <f t="shared" si="5"/>
        <v>0</v>
      </c>
      <c r="CI37" s="84">
        <f t="shared" si="6"/>
        <v>0</v>
      </c>
      <c r="CJ37" s="80">
        <f t="shared" si="16"/>
        <v>0</v>
      </c>
      <c r="CN37" s="21" t="str">
        <f t="shared" si="7"/>
        <v/>
      </c>
      <c r="CO37" s="21" t="str">
        <f t="shared" si="8"/>
        <v/>
      </c>
      <c r="CP37" s="22" t="str">
        <f t="shared" si="17"/>
        <v/>
      </c>
      <c r="CQ37" s="22" t="str">
        <f t="shared" si="18"/>
        <v/>
      </c>
      <c r="CR37" s="22" t="str">
        <f t="shared" si="19"/>
        <v/>
      </c>
      <c r="CS37" s="22" t="str">
        <f t="shared" si="20"/>
        <v/>
      </c>
      <c r="CT37" s="22" t="str">
        <f t="shared" si="21"/>
        <v/>
      </c>
      <c r="CU37" s="173" t="str">
        <f t="shared" si="9"/>
        <v/>
      </c>
      <c r="CV37" s="173" t="str">
        <f t="shared" si="10"/>
        <v/>
      </c>
      <c r="CW37" s="22" t="str">
        <f t="shared" si="22"/>
        <v/>
      </c>
      <c r="CX37" s="22" t="str">
        <f t="shared" si="23"/>
        <v/>
      </c>
      <c r="CY37" s="23" t="str">
        <f t="shared" si="24"/>
        <v/>
      </c>
      <c r="CZ37" s="23" t="str">
        <f t="shared" si="25"/>
        <v/>
      </c>
      <c r="DA37" s="207" t="str">
        <f t="shared" si="29"/>
        <v/>
      </c>
      <c r="DB37" s="23">
        <f t="shared" si="11"/>
        <v>0</v>
      </c>
      <c r="DC37" s="16"/>
      <c r="DE37" s="192">
        <f t="shared" si="12"/>
        <v>0</v>
      </c>
      <c r="DF37" s="192">
        <f t="shared" si="13"/>
        <v>0</v>
      </c>
      <c r="DH37" s="192">
        <f t="shared" si="14"/>
        <v>0</v>
      </c>
      <c r="DI37" s="192">
        <f t="shared" si="15"/>
        <v>0</v>
      </c>
      <c r="DK37" s="203">
        <f>IF(Taula4[[#This Row],[Codi del contracte]]&lt;&gt;"",IF(Taula4[[#This Row],[Codi del contracte]]&gt;199,IF(Taula4[[#This Row],[Codi del contracte]]&lt;300,1,0),0),0)</f>
        <v>0</v>
      </c>
      <c r="DL37" s="203">
        <f>IF(Taula4[[#This Row],[Codi del contracte]]&lt;&gt;"",IF(Taula4[[#This Row],[Codi del contracte]]&gt;499,IF(Taula4[[#This Row],[Codi del contracte]]&lt;600,1,0),0),0)</f>
        <v>0</v>
      </c>
      <c r="DM37" s="203">
        <f t="shared" si="26"/>
        <v>0</v>
      </c>
      <c r="DN37" s="203">
        <f>IF(Taula4[[#This Row],[% Jornada (no posar símbol %)]]=100,IF(DM37=1,2,0),0)</f>
        <v>0</v>
      </c>
      <c r="DO37" s="203" t="str">
        <f t="shared" si="30"/>
        <v/>
      </c>
    </row>
    <row r="38" spans="1:119" ht="14.25" customHeight="1">
      <c r="A38" s="38"/>
      <c r="B38" s="83">
        <v>31</v>
      </c>
      <c r="C38" s="210"/>
      <c r="D38" s="226"/>
      <c r="E38" s="210"/>
      <c r="F38" s="224"/>
      <c r="G38" s="224"/>
      <c r="H38" s="210"/>
      <c r="I38" s="225"/>
      <c r="J38" s="210"/>
      <c r="K38" s="155"/>
      <c r="L38" s="156">
        <f t="shared" si="0"/>
        <v>0</v>
      </c>
      <c r="M38" s="340"/>
      <c r="N38" s="182" t="str">
        <f t="shared" si="27"/>
        <v/>
      </c>
      <c r="O38" s="127"/>
      <c r="P38" s="64"/>
      <c r="Q38" s="64"/>
      <c r="R38" s="64"/>
      <c r="CB38" s="78" t="str">
        <f t="shared" si="1"/>
        <v/>
      </c>
      <c r="CC38" s="79">
        <v>100</v>
      </c>
      <c r="CD38" s="79">
        <f t="shared" si="2"/>
        <v>0</v>
      </c>
      <c r="CE38" s="79">
        <f t="shared" si="3"/>
        <v>0</v>
      </c>
      <c r="CF38" s="79">
        <f t="shared" si="4"/>
        <v>0</v>
      </c>
      <c r="CG38" s="79">
        <f t="shared" si="28"/>
        <v>0</v>
      </c>
      <c r="CH38" s="80">
        <f t="shared" si="5"/>
        <v>0</v>
      </c>
      <c r="CI38" s="84">
        <f t="shared" si="6"/>
        <v>0</v>
      </c>
      <c r="CJ38" s="80">
        <f t="shared" si="16"/>
        <v>0</v>
      </c>
      <c r="CN38" s="21" t="str">
        <f t="shared" si="7"/>
        <v/>
      </c>
      <c r="CO38" s="21" t="str">
        <f t="shared" si="8"/>
        <v/>
      </c>
      <c r="CP38" s="22" t="str">
        <f t="shared" si="17"/>
        <v/>
      </c>
      <c r="CQ38" s="22" t="str">
        <f t="shared" si="18"/>
        <v/>
      </c>
      <c r="CR38" s="22" t="str">
        <f t="shared" si="19"/>
        <v/>
      </c>
      <c r="CS38" s="22" t="str">
        <f t="shared" si="20"/>
        <v/>
      </c>
      <c r="CT38" s="22" t="str">
        <f t="shared" si="21"/>
        <v/>
      </c>
      <c r="CU38" s="173" t="str">
        <f t="shared" si="9"/>
        <v/>
      </c>
      <c r="CV38" s="173" t="str">
        <f t="shared" si="10"/>
        <v/>
      </c>
      <c r="CW38" s="22" t="str">
        <f t="shared" si="22"/>
        <v/>
      </c>
      <c r="CX38" s="22" t="str">
        <f t="shared" si="23"/>
        <v/>
      </c>
      <c r="CY38" s="23" t="str">
        <f t="shared" si="24"/>
        <v/>
      </c>
      <c r="CZ38" s="23" t="str">
        <f t="shared" si="25"/>
        <v/>
      </c>
      <c r="DA38" s="207" t="str">
        <f t="shared" si="29"/>
        <v/>
      </c>
      <c r="DB38" s="23">
        <f t="shared" si="11"/>
        <v>0</v>
      </c>
      <c r="DC38" s="16"/>
      <c r="DE38" s="192">
        <f t="shared" si="12"/>
        <v>0</v>
      </c>
      <c r="DF38" s="192">
        <f t="shared" si="13"/>
        <v>0</v>
      </c>
      <c r="DH38" s="192">
        <f t="shared" si="14"/>
        <v>0</v>
      </c>
      <c r="DI38" s="192">
        <f t="shared" si="15"/>
        <v>0</v>
      </c>
      <c r="DK38" s="203">
        <f>IF(Taula4[[#This Row],[Codi del contracte]]&lt;&gt;"",IF(Taula4[[#This Row],[Codi del contracte]]&gt;199,IF(Taula4[[#This Row],[Codi del contracte]]&lt;300,1,0),0),0)</f>
        <v>0</v>
      </c>
      <c r="DL38" s="203">
        <f>IF(Taula4[[#This Row],[Codi del contracte]]&lt;&gt;"",IF(Taula4[[#This Row],[Codi del contracte]]&gt;499,IF(Taula4[[#This Row],[Codi del contracte]]&lt;600,1,0),0),0)</f>
        <v>0</v>
      </c>
      <c r="DM38" s="203">
        <f t="shared" si="26"/>
        <v>0</v>
      </c>
      <c r="DN38" s="203">
        <f>IF(Taula4[[#This Row],[% Jornada (no posar símbol %)]]=100,IF(DM38=1,2,0),0)</f>
        <v>0</v>
      </c>
      <c r="DO38" s="203" t="str">
        <f t="shared" si="30"/>
        <v/>
      </c>
    </row>
    <row r="39" spans="1:119" ht="14.25" customHeight="1">
      <c r="A39" s="38"/>
      <c r="B39" s="83">
        <v>32</v>
      </c>
      <c r="C39" s="210"/>
      <c r="D39" s="226"/>
      <c r="E39" s="210"/>
      <c r="F39" s="224"/>
      <c r="G39" s="224"/>
      <c r="H39" s="210"/>
      <c r="I39" s="225"/>
      <c r="J39" s="210"/>
      <c r="K39" s="155"/>
      <c r="L39" s="156">
        <f t="shared" si="0"/>
        <v>0</v>
      </c>
      <c r="M39" s="340"/>
      <c r="N39" s="182" t="str">
        <f t="shared" si="27"/>
        <v/>
      </c>
      <c r="O39" s="127"/>
      <c r="P39" s="64"/>
      <c r="Q39" s="64"/>
      <c r="R39" s="64"/>
      <c r="CB39" s="78" t="str">
        <f t="shared" si="1"/>
        <v/>
      </c>
      <c r="CC39" s="79">
        <v>100</v>
      </c>
      <c r="CD39" s="79">
        <f t="shared" si="2"/>
        <v>0</v>
      </c>
      <c r="CE39" s="79">
        <f t="shared" si="3"/>
        <v>0</v>
      </c>
      <c r="CF39" s="79">
        <f t="shared" si="4"/>
        <v>0</v>
      </c>
      <c r="CG39" s="79">
        <f t="shared" si="28"/>
        <v>0</v>
      </c>
      <c r="CH39" s="80">
        <f t="shared" si="5"/>
        <v>0</v>
      </c>
      <c r="CI39" s="84">
        <f t="shared" si="6"/>
        <v>0</v>
      </c>
      <c r="CJ39" s="80">
        <f t="shared" si="16"/>
        <v>0</v>
      </c>
      <c r="CN39" s="21" t="str">
        <f t="shared" si="7"/>
        <v/>
      </c>
      <c r="CO39" s="21" t="str">
        <f t="shared" si="8"/>
        <v/>
      </c>
      <c r="CP39" s="22" t="str">
        <f t="shared" si="17"/>
        <v/>
      </c>
      <c r="CQ39" s="22" t="str">
        <f t="shared" si="18"/>
        <v/>
      </c>
      <c r="CR39" s="22" t="str">
        <f t="shared" si="19"/>
        <v/>
      </c>
      <c r="CS39" s="22" t="str">
        <f t="shared" si="20"/>
        <v/>
      </c>
      <c r="CT39" s="22" t="str">
        <f t="shared" si="21"/>
        <v/>
      </c>
      <c r="CU39" s="173" t="str">
        <f t="shared" si="9"/>
        <v/>
      </c>
      <c r="CV39" s="173" t="str">
        <f t="shared" si="10"/>
        <v/>
      </c>
      <c r="CW39" s="22" t="str">
        <f t="shared" si="22"/>
        <v/>
      </c>
      <c r="CX39" s="22" t="str">
        <f t="shared" si="23"/>
        <v/>
      </c>
      <c r="CY39" s="23" t="str">
        <f t="shared" si="24"/>
        <v/>
      </c>
      <c r="CZ39" s="23" t="str">
        <f t="shared" si="25"/>
        <v/>
      </c>
      <c r="DA39" s="207" t="str">
        <f t="shared" si="29"/>
        <v/>
      </c>
      <c r="DB39" s="23">
        <f t="shared" si="11"/>
        <v>0</v>
      </c>
      <c r="DC39" s="16"/>
      <c r="DE39" s="192">
        <f t="shared" si="12"/>
        <v>0</v>
      </c>
      <c r="DF39" s="192">
        <f t="shared" si="13"/>
        <v>0</v>
      </c>
      <c r="DH39" s="192">
        <f t="shared" si="14"/>
        <v>0</v>
      </c>
      <c r="DI39" s="192">
        <f t="shared" si="15"/>
        <v>0</v>
      </c>
      <c r="DK39" s="203">
        <f>IF(Taula4[[#This Row],[Codi del contracte]]&lt;&gt;"",IF(Taula4[[#This Row],[Codi del contracte]]&gt;199,IF(Taula4[[#This Row],[Codi del contracte]]&lt;300,1,0),0),0)</f>
        <v>0</v>
      </c>
      <c r="DL39" s="203">
        <f>IF(Taula4[[#This Row],[Codi del contracte]]&lt;&gt;"",IF(Taula4[[#This Row],[Codi del contracte]]&gt;499,IF(Taula4[[#This Row],[Codi del contracte]]&lt;600,1,0),0),0)</f>
        <v>0</v>
      </c>
      <c r="DM39" s="203">
        <f t="shared" si="26"/>
        <v>0</v>
      </c>
      <c r="DN39" s="203">
        <f>IF(Taula4[[#This Row],[% Jornada (no posar símbol %)]]=100,IF(DM39=1,2,0),0)</f>
        <v>0</v>
      </c>
      <c r="DO39" s="203" t="str">
        <f t="shared" si="30"/>
        <v/>
      </c>
    </row>
    <row r="40" spans="1:119" ht="14.25" customHeight="1">
      <c r="A40" s="38"/>
      <c r="B40" s="83">
        <v>33</v>
      </c>
      <c r="C40" s="210"/>
      <c r="D40" s="226"/>
      <c r="E40" s="210"/>
      <c r="F40" s="224"/>
      <c r="G40" s="224"/>
      <c r="H40" s="210"/>
      <c r="I40" s="225"/>
      <c r="J40" s="210"/>
      <c r="K40" s="155"/>
      <c r="L40" s="156">
        <f t="shared" si="0"/>
        <v>0</v>
      </c>
      <c r="M40" s="340"/>
      <c r="N40" s="182" t="str">
        <f t="shared" si="27"/>
        <v/>
      </c>
      <c r="O40" s="127"/>
      <c r="P40" s="64"/>
      <c r="Q40" s="64"/>
      <c r="R40" s="64"/>
      <c r="CB40" s="78" t="str">
        <f t="shared" si="1"/>
        <v/>
      </c>
      <c r="CC40" s="79">
        <v>100</v>
      </c>
      <c r="CD40" s="79">
        <f t="shared" si="2"/>
        <v>0</v>
      </c>
      <c r="CE40" s="79">
        <f t="shared" si="3"/>
        <v>0</v>
      </c>
      <c r="CF40" s="79">
        <f t="shared" si="4"/>
        <v>0</v>
      </c>
      <c r="CG40" s="79">
        <f t="shared" si="28"/>
        <v>0</v>
      </c>
      <c r="CH40" s="80">
        <f t="shared" si="5"/>
        <v>0</v>
      </c>
      <c r="CI40" s="84">
        <f t="shared" si="6"/>
        <v>0</v>
      </c>
      <c r="CJ40" s="80">
        <f t="shared" si="16"/>
        <v>0</v>
      </c>
      <c r="CN40" s="21" t="str">
        <f t="shared" si="7"/>
        <v/>
      </c>
      <c r="CO40" s="21" t="str">
        <f t="shared" si="8"/>
        <v/>
      </c>
      <c r="CP40" s="22" t="str">
        <f t="shared" si="17"/>
        <v/>
      </c>
      <c r="CQ40" s="22" t="str">
        <f t="shared" si="18"/>
        <v/>
      </c>
      <c r="CR40" s="22" t="str">
        <f t="shared" si="19"/>
        <v/>
      </c>
      <c r="CS40" s="22" t="str">
        <f t="shared" si="20"/>
        <v/>
      </c>
      <c r="CT40" s="22" t="str">
        <f t="shared" si="21"/>
        <v/>
      </c>
      <c r="CU40" s="173" t="str">
        <f t="shared" si="9"/>
        <v/>
      </c>
      <c r="CV40" s="173" t="str">
        <f t="shared" si="10"/>
        <v/>
      </c>
      <c r="CW40" s="22" t="str">
        <f t="shared" si="22"/>
        <v/>
      </c>
      <c r="CX40" s="22" t="str">
        <f t="shared" si="23"/>
        <v/>
      </c>
      <c r="CY40" s="23" t="str">
        <f t="shared" si="24"/>
        <v/>
      </c>
      <c r="CZ40" s="23" t="str">
        <f t="shared" si="25"/>
        <v/>
      </c>
      <c r="DA40" s="207" t="str">
        <f t="shared" si="29"/>
        <v/>
      </c>
      <c r="DB40" s="23">
        <f t="shared" si="11"/>
        <v>0</v>
      </c>
      <c r="DC40" s="16"/>
      <c r="DE40" s="192">
        <f t="shared" si="12"/>
        <v>0</v>
      </c>
      <c r="DF40" s="192">
        <f t="shared" si="13"/>
        <v>0</v>
      </c>
      <c r="DH40" s="192">
        <f t="shared" si="14"/>
        <v>0</v>
      </c>
      <c r="DI40" s="192">
        <f t="shared" si="15"/>
        <v>0</v>
      </c>
      <c r="DK40" s="203">
        <f>IF(Taula4[[#This Row],[Codi del contracte]]&lt;&gt;"",IF(Taula4[[#This Row],[Codi del contracte]]&gt;199,IF(Taula4[[#This Row],[Codi del contracte]]&lt;300,1,0),0),0)</f>
        <v>0</v>
      </c>
      <c r="DL40" s="203">
        <f>IF(Taula4[[#This Row],[Codi del contracte]]&lt;&gt;"",IF(Taula4[[#This Row],[Codi del contracte]]&gt;499,IF(Taula4[[#This Row],[Codi del contracte]]&lt;600,1,0),0),0)</f>
        <v>0</v>
      </c>
      <c r="DM40" s="203">
        <f t="shared" si="26"/>
        <v>0</v>
      </c>
      <c r="DN40" s="203">
        <f>IF(Taula4[[#This Row],[% Jornada (no posar símbol %)]]=100,IF(DM40=1,2,0),0)</f>
        <v>0</v>
      </c>
      <c r="DO40" s="203" t="str">
        <f t="shared" si="30"/>
        <v/>
      </c>
    </row>
    <row r="41" spans="1:119" ht="14.25" customHeight="1">
      <c r="A41" s="38"/>
      <c r="B41" s="83">
        <v>34</v>
      </c>
      <c r="C41" s="210"/>
      <c r="D41" s="226"/>
      <c r="E41" s="210"/>
      <c r="F41" s="224"/>
      <c r="G41" s="224"/>
      <c r="H41" s="210"/>
      <c r="I41" s="225"/>
      <c r="J41" s="210"/>
      <c r="K41" s="155"/>
      <c r="L41" s="156">
        <f t="shared" si="0"/>
        <v>0</v>
      </c>
      <c r="M41" s="340"/>
      <c r="N41" s="182" t="str">
        <f t="shared" si="27"/>
        <v/>
      </c>
      <c r="O41" s="127"/>
      <c r="P41" s="64"/>
      <c r="Q41" s="64"/>
      <c r="R41" s="64"/>
      <c r="CB41" s="78" t="str">
        <f t="shared" si="1"/>
        <v/>
      </c>
      <c r="CC41" s="79">
        <v>100</v>
      </c>
      <c r="CD41" s="79">
        <f t="shared" si="2"/>
        <v>0</v>
      </c>
      <c r="CE41" s="79">
        <f t="shared" si="3"/>
        <v>0</v>
      </c>
      <c r="CF41" s="79">
        <f t="shared" si="4"/>
        <v>0</v>
      </c>
      <c r="CG41" s="79">
        <f t="shared" si="28"/>
        <v>0</v>
      </c>
      <c r="CH41" s="80">
        <f t="shared" si="5"/>
        <v>0</v>
      </c>
      <c r="CI41" s="84">
        <f t="shared" si="6"/>
        <v>0</v>
      </c>
      <c r="CJ41" s="80">
        <f t="shared" si="16"/>
        <v>0</v>
      </c>
      <c r="CN41" s="21" t="str">
        <f t="shared" si="7"/>
        <v/>
      </c>
      <c r="CO41" s="21" t="str">
        <f t="shared" si="8"/>
        <v/>
      </c>
      <c r="CP41" s="22" t="str">
        <f t="shared" si="17"/>
        <v/>
      </c>
      <c r="CQ41" s="22" t="str">
        <f t="shared" si="18"/>
        <v/>
      </c>
      <c r="CR41" s="22" t="str">
        <f t="shared" si="19"/>
        <v/>
      </c>
      <c r="CS41" s="22" t="str">
        <f t="shared" si="20"/>
        <v/>
      </c>
      <c r="CT41" s="22" t="str">
        <f t="shared" si="21"/>
        <v/>
      </c>
      <c r="CU41" s="173" t="str">
        <f t="shared" si="9"/>
        <v/>
      </c>
      <c r="CV41" s="173" t="str">
        <f t="shared" si="10"/>
        <v/>
      </c>
      <c r="CW41" s="22" t="str">
        <f t="shared" si="22"/>
        <v/>
      </c>
      <c r="CX41" s="22" t="str">
        <f t="shared" si="23"/>
        <v/>
      </c>
      <c r="CY41" s="23" t="str">
        <f t="shared" si="24"/>
        <v/>
      </c>
      <c r="CZ41" s="23" t="str">
        <f t="shared" si="25"/>
        <v/>
      </c>
      <c r="DA41" s="207" t="str">
        <f t="shared" si="29"/>
        <v/>
      </c>
      <c r="DB41" s="23">
        <f t="shared" si="11"/>
        <v>0</v>
      </c>
      <c r="DC41" s="16"/>
      <c r="DE41" s="192">
        <f t="shared" si="12"/>
        <v>0</v>
      </c>
      <c r="DF41" s="192">
        <f t="shared" si="13"/>
        <v>0</v>
      </c>
      <c r="DH41" s="192">
        <f t="shared" si="14"/>
        <v>0</v>
      </c>
      <c r="DI41" s="192">
        <f t="shared" si="15"/>
        <v>0</v>
      </c>
      <c r="DK41" s="203">
        <f>IF(Taula4[[#This Row],[Codi del contracte]]&lt;&gt;"",IF(Taula4[[#This Row],[Codi del contracte]]&gt;199,IF(Taula4[[#This Row],[Codi del contracte]]&lt;300,1,0),0),0)</f>
        <v>0</v>
      </c>
      <c r="DL41" s="203">
        <f>IF(Taula4[[#This Row],[Codi del contracte]]&lt;&gt;"",IF(Taula4[[#This Row],[Codi del contracte]]&gt;499,IF(Taula4[[#This Row],[Codi del contracte]]&lt;600,1,0),0),0)</f>
        <v>0</v>
      </c>
      <c r="DM41" s="203">
        <f t="shared" si="26"/>
        <v>0</v>
      </c>
      <c r="DN41" s="203">
        <f>IF(Taula4[[#This Row],[% Jornada (no posar símbol %)]]=100,IF(DM41=1,2,0),0)</f>
        <v>0</v>
      </c>
      <c r="DO41" s="203" t="str">
        <f t="shared" si="30"/>
        <v/>
      </c>
    </row>
    <row r="42" spans="1:119" ht="14.25" customHeight="1">
      <c r="A42" s="38"/>
      <c r="B42" s="83">
        <v>35</v>
      </c>
      <c r="C42" s="210"/>
      <c r="D42" s="226"/>
      <c r="E42" s="210"/>
      <c r="F42" s="224"/>
      <c r="G42" s="224"/>
      <c r="H42" s="210"/>
      <c r="I42" s="225"/>
      <c r="J42" s="210"/>
      <c r="K42" s="155"/>
      <c r="L42" s="156">
        <f t="shared" si="0"/>
        <v>0</v>
      </c>
      <c r="M42" s="340"/>
      <c r="N42" s="182" t="str">
        <f t="shared" si="27"/>
        <v/>
      </c>
      <c r="O42" s="127"/>
      <c r="P42" s="64"/>
      <c r="Q42" s="64"/>
      <c r="R42" s="64"/>
      <c r="CB42" s="78" t="str">
        <f t="shared" si="1"/>
        <v/>
      </c>
      <c r="CC42" s="79">
        <v>100</v>
      </c>
      <c r="CD42" s="79">
        <f t="shared" si="2"/>
        <v>0</v>
      </c>
      <c r="CE42" s="79">
        <f t="shared" si="3"/>
        <v>0</v>
      </c>
      <c r="CF42" s="79">
        <f t="shared" si="4"/>
        <v>0</v>
      </c>
      <c r="CG42" s="79">
        <f t="shared" si="28"/>
        <v>0</v>
      </c>
      <c r="CH42" s="80">
        <f t="shared" si="5"/>
        <v>0</v>
      </c>
      <c r="CI42" s="84">
        <f t="shared" si="6"/>
        <v>0</v>
      </c>
      <c r="CJ42" s="80">
        <f t="shared" si="16"/>
        <v>0</v>
      </c>
      <c r="CN42" s="21" t="str">
        <f t="shared" si="7"/>
        <v/>
      </c>
      <c r="CO42" s="21" t="str">
        <f t="shared" si="8"/>
        <v/>
      </c>
      <c r="CP42" s="22" t="str">
        <f t="shared" si="17"/>
        <v/>
      </c>
      <c r="CQ42" s="22" t="str">
        <f t="shared" si="18"/>
        <v/>
      </c>
      <c r="CR42" s="22" t="str">
        <f t="shared" si="19"/>
        <v/>
      </c>
      <c r="CS42" s="22" t="str">
        <f t="shared" si="20"/>
        <v/>
      </c>
      <c r="CT42" s="22" t="str">
        <f t="shared" si="21"/>
        <v/>
      </c>
      <c r="CU42" s="173" t="str">
        <f t="shared" si="9"/>
        <v/>
      </c>
      <c r="CV42" s="173" t="str">
        <f t="shared" si="10"/>
        <v/>
      </c>
      <c r="CW42" s="22" t="str">
        <f t="shared" si="22"/>
        <v/>
      </c>
      <c r="CX42" s="22" t="str">
        <f t="shared" si="23"/>
        <v/>
      </c>
      <c r="CY42" s="23" t="str">
        <f t="shared" si="24"/>
        <v/>
      </c>
      <c r="CZ42" s="23" t="str">
        <f t="shared" si="25"/>
        <v/>
      </c>
      <c r="DA42" s="207" t="str">
        <f t="shared" si="29"/>
        <v/>
      </c>
      <c r="DB42" s="23">
        <f t="shared" si="11"/>
        <v>0</v>
      </c>
      <c r="DC42" s="16"/>
      <c r="DE42" s="192">
        <f t="shared" si="12"/>
        <v>0</v>
      </c>
      <c r="DF42" s="192">
        <f t="shared" si="13"/>
        <v>0</v>
      </c>
      <c r="DH42" s="192">
        <f t="shared" si="14"/>
        <v>0</v>
      </c>
      <c r="DI42" s="192">
        <f t="shared" si="15"/>
        <v>0</v>
      </c>
      <c r="DK42" s="203">
        <f>IF(Taula4[[#This Row],[Codi del contracte]]&lt;&gt;"",IF(Taula4[[#This Row],[Codi del contracte]]&gt;199,IF(Taula4[[#This Row],[Codi del contracte]]&lt;300,1,0),0),0)</f>
        <v>0</v>
      </c>
      <c r="DL42" s="203">
        <f>IF(Taula4[[#This Row],[Codi del contracte]]&lt;&gt;"",IF(Taula4[[#This Row],[Codi del contracte]]&gt;499,IF(Taula4[[#This Row],[Codi del contracte]]&lt;600,1,0),0),0)</f>
        <v>0</v>
      </c>
      <c r="DM42" s="203">
        <f t="shared" si="26"/>
        <v>0</v>
      </c>
      <c r="DN42" s="203">
        <f>IF(Taula4[[#This Row],[% Jornada (no posar símbol %)]]=100,IF(DM42=1,2,0),0)</f>
        <v>0</v>
      </c>
      <c r="DO42" s="203" t="str">
        <f t="shared" si="30"/>
        <v/>
      </c>
    </row>
    <row r="43" spans="1:119" ht="14.25" customHeight="1">
      <c r="A43" s="38"/>
      <c r="B43" s="83">
        <v>36</v>
      </c>
      <c r="C43" s="210"/>
      <c r="D43" s="226"/>
      <c r="E43" s="210"/>
      <c r="F43" s="224"/>
      <c r="G43" s="224"/>
      <c r="H43" s="210"/>
      <c r="I43" s="225"/>
      <c r="J43" s="210"/>
      <c r="K43" s="155"/>
      <c r="L43" s="156">
        <f t="shared" si="0"/>
        <v>0</v>
      </c>
      <c r="M43" s="340"/>
      <c r="N43" s="182" t="str">
        <f t="shared" si="27"/>
        <v/>
      </c>
      <c r="O43" s="127"/>
      <c r="P43" s="64"/>
      <c r="Q43" s="64"/>
      <c r="R43" s="64"/>
      <c r="CB43" s="78" t="str">
        <f t="shared" si="1"/>
        <v/>
      </c>
      <c r="CC43" s="79">
        <v>100</v>
      </c>
      <c r="CD43" s="79">
        <f t="shared" si="2"/>
        <v>0</v>
      </c>
      <c r="CE43" s="79">
        <f t="shared" si="3"/>
        <v>0</v>
      </c>
      <c r="CF43" s="79">
        <f t="shared" si="4"/>
        <v>0</v>
      </c>
      <c r="CG43" s="79">
        <f t="shared" si="28"/>
        <v>0</v>
      </c>
      <c r="CH43" s="80">
        <f t="shared" si="5"/>
        <v>0</v>
      </c>
      <c r="CI43" s="84">
        <f t="shared" si="6"/>
        <v>0</v>
      </c>
      <c r="CJ43" s="80">
        <f t="shared" si="16"/>
        <v>0</v>
      </c>
      <c r="CN43" s="21" t="str">
        <f t="shared" si="7"/>
        <v/>
      </c>
      <c r="CO43" s="21" t="str">
        <f t="shared" si="8"/>
        <v/>
      </c>
      <c r="CP43" s="22" t="str">
        <f t="shared" si="17"/>
        <v/>
      </c>
      <c r="CQ43" s="22" t="str">
        <f t="shared" si="18"/>
        <v/>
      </c>
      <c r="CR43" s="22" t="str">
        <f t="shared" si="19"/>
        <v/>
      </c>
      <c r="CS43" s="22" t="str">
        <f t="shared" si="20"/>
        <v/>
      </c>
      <c r="CT43" s="22" t="str">
        <f t="shared" si="21"/>
        <v/>
      </c>
      <c r="CU43" s="173" t="str">
        <f t="shared" si="9"/>
        <v/>
      </c>
      <c r="CV43" s="173" t="str">
        <f t="shared" si="10"/>
        <v/>
      </c>
      <c r="CW43" s="22" t="str">
        <f t="shared" si="22"/>
        <v/>
      </c>
      <c r="CX43" s="22" t="str">
        <f t="shared" si="23"/>
        <v/>
      </c>
      <c r="CY43" s="23" t="str">
        <f t="shared" si="24"/>
        <v/>
      </c>
      <c r="CZ43" s="23" t="str">
        <f t="shared" si="25"/>
        <v/>
      </c>
      <c r="DA43" s="207" t="str">
        <f t="shared" si="29"/>
        <v/>
      </c>
      <c r="DB43" s="23">
        <f t="shared" si="11"/>
        <v>0</v>
      </c>
      <c r="DC43" s="16"/>
      <c r="DE43" s="192">
        <f t="shared" si="12"/>
        <v>0</v>
      </c>
      <c r="DF43" s="192">
        <f t="shared" si="13"/>
        <v>0</v>
      </c>
      <c r="DH43" s="192">
        <f t="shared" si="14"/>
        <v>0</v>
      </c>
      <c r="DI43" s="192">
        <f t="shared" si="15"/>
        <v>0</v>
      </c>
      <c r="DK43" s="203">
        <f>IF(Taula4[[#This Row],[Codi del contracte]]&lt;&gt;"",IF(Taula4[[#This Row],[Codi del contracte]]&gt;199,IF(Taula4[[#This Row],[Codi del contracte]]&lt;300,1,0),0),0)</f>
        <v>0</v>
      </c>
      <c r="DL43" s="203">
        <f>IF(Taula4[[#This Row],[Codi del contracte]]&lt;&gt;"",IF(Taula4[[#This Row],[Codi del contracte]]&gt;499,IF(Taula4[[#This Row],[Codi del contracte]]&lt;600,1,0),0),0)</f>
        <v>0</v>
      </c>
      <c r="DM43" s="203">
        <f t="shared" si="26"/>
        <v>0</v>
      </c>
      <c r="DN43" s="203">
        <f>IF(Taula4[[#This Row],[% Jornada (no posar símbol %)]]=100,IF(DM43=1,2,0),0)</f>
        <v>0</v>
      </c>
      <c r="DO43" s="203" t="str">
        <f t="shared" si="30"/>
        <v/>
      </c>
    </row>
    <row r="44" spans="1:119" ht="14.25" customHeight="1">
      <c r="A44" s="38"/>
      <c r="B44" s="83">
        <v>37</v>
      </c>
      <c r="C44" s="210"/>
      <c r="D44" s="226"/>
      <c r="E44" s="210"/>
      <c r="F44" s="224"/>
      <c r="G44" s="224"/>
      <c r="H44" s="210"/>
      <c r="I44" s="225"/>
      <c r="J44" s="210"/>
      <c r="K44" s="155"/>
      <c r="L44" s="156">
        <f t="shared" si="0"/>
        <v>0</v>
      </c>
      <c r="M44" s="340"/>
      <c r="N44" s="182" t="str">
        <f t="shared" si="27"/>
        <v/>
      </c>
      <c r="O44" s="127"/>
      <c r="P44" s="64"/>
      <c r="Q44" s="64"/>
      <c r="R44" s="64"/>
      <c r="CB44" s="78" t="str">
        <f t="shared" si="1"/>
        <v/>
      </c>
      <c r="CC44" s="79">
        <v>100</v>
      </c>
      <c r="CD44" s="79">
        <f t="shared" si="2"/>
        <v>0</v>
      </c>
      <c r="CE44" s="79">
        <f t="shared" si="3"/>
        <v>0</v>
      </c>
      <c r="CF44" s="79">
        <f t="shared" si="4"/>
        <v>0</v>
      </c>
      <c r="CG44" s="79">
        <f t="shared" si="28"/>
        <v>0</v>
      </c>
      <c r="CH44" s="80">
        <f t="shared" si="5"/>
        <v>0</v>
      </c>
      <c r="CI44" s="84">
        <f t="shared" si="6"/>
        <v>0</v>
      </c>
      <c r="CJ44" s="80">
        <f t="shared" si="16"/>
        <v>0</v>
      </c>
      <c r="CN44" s="21" t="str">
        <f t="shared" si="7"/>
        <v/>
      </c>
      <c r="CO44" s="21" t="str">
        <f t="shared" si="8"/>
        <v/>
      </c>
      <c r="CP44" s="22" t="str">
        <f t="shared" si="17"/>
        <v/>
      </c>
      <c r="CQ44" s="22" t="str">
        <f t="shared" si="18"/>
        <v/>
      </c>
      <c r="CR44" s="22" t="str">
        <f t="shared" si="19"/>
        <v/>
      </c>
      <c r="CS44" s="22" t="str">
        <f t="shared" si="20"/>
        <v/>
      </c>
      <c r="CT44" s="22" t="str">
        <f t="shared" si="21"/>
        <v/>
      </c>
      <c r="CU44" s="173" t="str">
        <f t="shared" si="9"/>
        <v/>
      </c>
      <c r="CV44" s="173" t="str">
        <f t="shared" si="10"/>
        <v/>
      </c>
      <c r="CW44" s="22" t="str">
        <f t="shared" si="22"/>
        <v/>
      </c>
      <c r="CX44" s="22" t="str">
        <f t="shared" si="23"/>
        <v/>
      </c>
      <c r="CY44" s="23" t="str">
        <f t="shared" si="24"/>
        <v/>
      </c>
      <c r="CZ44" s="23" t="str">
        <f t="shared" si="25"/>
        <v/>
      </c>
      <c r="DA44" s="207" t="str">
        <f t="shared" si="29"/>
        <v/>
      </c>
      <c r="DB44" s="23">
        <f t="shared" si="11"/>
        <v>0</v>
      </c>
      <c r="DC44" s="16"/>
      <c r="DE44" s="192">
        <f t="shared" si="12"/>
        <v>0</v>
      </c>
      <c r="DF44" s="192">
        <f t="shared" si="13"/>
        <v>0</v>
      </c>
      <c r="DH44" s="192">
        <f t="shared" si="14"/>
        <v>0</v>
      </c>
      <c r="DI44" s="192">
        <f t="shared" si="15"/>
        <v>0</v>
      </c>
      <c r="DK44" s="203">
        <f>IF(Taula4[[#This Row],[Codi del contracte]]&lt;&gt;"",IF(Taula4[[#This Row],[Codi del contracte]]&gt;199,IF(Taula4[[#This Row],[Codi del contracte]]&lt;300,1,0),0),0)</f>
        <v>0</v>
      </c>
      <c r="DL44" s="203">
        <f>IF(Taula4[[#This Row],[Codi del contracte]]&lt;&gt;"",IF(Taula4[[#This Row],[Codi del contracte]]&gt;499,IF(Taula4[[#This Row],[Codi del contracte]]&lt;600,1,0),0),0)</f>
        <v>0</v>
      </c>
      <c r="DM44" s="203">
        <f t="shared" si="26"/>
        <v>0</v>
      </c>
      <c r="DN44" s="203">
        <f>IF(Taula4[[#This Row],[% Jornada (no posar símbol %)]]=100,IF(DM44=1,2,0),0)</f>
        <v>0</v>
      </c>
      <c r="DO44" s="203" t="str">
        <f t="shared" si="30"/>
        <v/>
      </c>
    </row>
    <row r="45" spans="1:119" ht="14.25" customHeight="1">
      <c r="A45" s="38"/>
      <c r="B45" s="83">
        <v>38</v>
      </c>
      <c r="C45" s="210"/>
      <c r="D45" s="226"/>
      <c r="E45" s="210"/>
      <c r="F45" s="224"/>
      <c r="G45" s="224"/>
      <c r="H45" s="210"/>
      <c r="I45" s="225"/>
      <c r="J45" s="210"/>
      <c r="K45" s="155"/>
      <c r="L45" s="156">
        <f t="shared" si="0"/>
        <v>0</v>
      </c>
      <c r="M45" s="340"/>
      <c r="N45" s="182" t="str">
        <f t="shared" si="27"/>
        <v/>
      </c>
      <c r="O45" s="127"/>
      <c r="P45" s="64"/>
      <c r="Q45" s="64"/>
      <c r="R45" s="64"/>
      <c r="CB45" s="78" t="str">
        <f t="shared" si="1"/>
        <v/>
      </c>
      <c r="CC45" s="79">
        <v>100</v>
      </c>
      <c r="CD45" s="79">
        <f t="shared" si="2"/>
        <v>0</v>
      </c>
      <c r="CE45" s="79">
        <f t="shared" si="3"/>
        <v>0</v>
      </c>
      <c r="CF45" s="79">
        <f t="shared" si="4"/>
        <v>0</v>
      </c>
      <c r="CG45" s="79">
        <f t="shared" si="28"/>
        <v>0</v>
      </c>
      <c r="CH45" s="80">
        <f t="shared" si="5"/>
        <v>0</v>
      </c>
      <c r="CI45" s="84">
        <f t="shared" si="6"/>
        <v>0</v>
      </c>
      <c r="CJ45" s="80">
        <f t="shared" si="16"/>
        <v>0</v>
      </c>
      <c r="CN45" s="21" t="str">
        <f t="shared" si="7"/>
        <v/>
      </c>
      <c r="CO45" s="21" t="str">
        <f t="shared" si="8"/>
        <v/>
      </c>
      <c r="CP45" s="22" t="str">
        <f t="shared" si="17"/>
        <v/>
      </c>
      <c r="CQ45" s="22" t="str">
        <f t="shared" si="18"/>
        <v/>
      </c>
      <c r="CR45" s="22" t="str">
        <f t="shared" si="19"/>
        <v/>
      </c>
      <c r="CS45" s="22" t="str">
        <f t="shared" si="20"/>
        <v/>
      </c>
      <c r="CT45" s="22" t="str">
        <f t="shared" si="21"/>
        <v/>
      </c>
      <c r="CU45" s="173" t="str">
        <f t="shared" si="9"/>
        <v/>
      </c>
      <c r="CV45" s="173" t="str">
        <f t="shared" si="10"/>
        <v/>
      </c>
      <c r="CW45" s="22" t="str">
        <f t="shared" si="22"/>
        <v/>
      </c>
      <c r="CX45" s="22" t="str">
        <f t="shared" si="23"/>
        <v/>
      </c>
      <c r="CY45" s="23" t="str">
        <f t="shared" si="24"/>
        <v/>
      </c>
      <c r="CZ45" s="23" t="str">
        <f t="shared" si="25"/>
        <v/>
      </c>
      <c r="DA45" s="207" t="str">
        <f t="shared" si="29"/>
        <v/>
      </c>
      <c r="DB45" s="23">
        <f t="shared" si="11"/>
        <v>0</v>
      </c>
      <c r="DC45" s="16"/>
      <c r="DE45" s="192">
        <f t="shared" si="12"/>
        <v>0</v>
      </c>
      <c r="DF45" s="192">
        <f t="shared" si="13"/>
        <v>0</v>
      </c>
      <c r="DH45" s="192">
        <f t="shared" si="14"/>
        <v>0</v>
      </c>
      <c r="DI45" s="192">
        <f t="shared" si="15"/>
        <v>0</v>
      </c>
      <c r="DK45" s="203">
        <f>IF(Taula4[[#This Row],[Codi del contracte]]&lt;&gt;"",IF(Taula4[[#This Row],[Codi del contracte]]&gt;199,IF(Taula4[[#This Row],[Codi del contracte]]&lt;300,1,0),0),0)</f>
        <v>0</v>
      </c>
      <c r="DL45" s="203">
        <f>IF(Taula4[[#This Row],[Codi del contracte]]&lt;&gt;"",IF(Taula4[[#This Row],[Codi del contracte]]&gt;499,IF(Taula4[[#This Row],[Codi del contracte]]&lt;600,1,0),0),0)</f>
        <v>0</v>
      </c>
      <c r="DM45" s="203">
        <f t="shared" si="26"/>
        <v>0</v>
      </c>
      <c r="DN45" s="203">
        <f>IF(Taula4[[#This Row],[% Jornada (no posar símbol %)]]=100,IF(DM45=1,2,0),0)</f>
        <v>0</v>
      </c>
      <c r="DO45" s="203" t="str">
        <f t="shared" si="30"/>
        <v/>
      </c>
    </row>
    <row r="46" spans="1:119" ht="14.25" customHeight="1">
      <c r="A46" s="38"/>
      <c r="B46" s="83">
        <v>39</v>
      </c>
      <c r="C46" s="210"/>
      <c r="D46" s="226"/>
      <c r="E46" s="210"/>
      <c r="F46" s="224"/>
      <c r="G46" s="224"/>
      <c r="H46" s="210"/>
      <c r="I46" s="225"/>
      <c r="J46" s="210"/>
      <c r="K46" s="155"/>
      <c r="L46" s="156">
        <f t="shared" si="0"/>
        <v>0</v>
      </c>
      <c r="M46" s="340"/>
      <c r="N46" s="182" t="str">
        <f t="shared" si="27"/>
        <v/>
      </c>
      <c r="O46" s="127"/>
      <c r="P46" s="64"/>
      <c r="Q46" s="64"/>
      <c r="R46" s="64"/>
      <c r="CB46" s="78" t="str">
        <f t="shared" si="1"/>
        <v/>
      </c>
      <c r="CC46" s="79">
        <v>100</v>
      </c>
      <c r="CD46" s="79">
        <f t="shared" si="2"/>
        <v>0</v>
      </c>
      <c r="CE46" s="79">
        <f t="shared" si="3"/>
        <v>0</v>
      </c>
      <c r="CF46" s="79">
        <f t="shared" si="4"/>
        <v>0</v>
      </c>
      <c r="CG46" s="79">
        <f t="shared" si="28"/>
        <v>0</v>
      </c>
      <c r="CH46" s="80">
        <f t="shared" si="5"/>
        <v>0</v>
      </c>
      <c r="CI46" s="84">
        <f t="shared" si="6"/>
        <v>0</v>
      </c>
      <c r="CJ46" s="80">
        <f t="shared" si="16"/>
        <v>0</v>
      </c>
      <c r="CN46" s="21" t="str">
        <f t="shared" si="7"/>
        <v/>
      </c>
      <c r="CO46" s="21" t="str">
        <f t="shared" si="8"/>
        <v/>
      </c>
      <c r="CP46" s="22" t="str">
        <f t="shared" si="17"/>
        <v/>
      </c>
      <c r="CQ46" s="22" t="str">
        <f t="shared" si="18"/>
        <v/>
      </c>
      <c r="CR46" s="22" t="str">
        <f t="shared" si="19"/>
        <v/>
      </c>
      <c r="CS46" s="22" t="str">
        <f t="shared" si="20"/>
        <v/>
      </c>
      <c r="CT46" s="22" t="str">
        <f t="shared" si="21"/>
        <v/>
      </c>
      <c r="CU46" s="173" t="str">
        <f t="shared" si="9"/>
        <v/>
      </c>
      <c r="CV46" s="173" t="str">
        <f t="shared" si="10"/>
        <v/>
      </c>
      <c r="CW46" s="22" t="str">
        <f t="shared" si="22"/>
        <v/>
      </c>
      <c r="CX46" s="22" t="str">
        <f t="shared" si="23"/>
        <v/>
      </c>
      <c r="CY46" s="23" t="str">
        <f t="shared" si="24"/>
        <v/>
      </c>
      <c r="CZ46" s="23" t="str">
        <f t="shared" si="25"/>
        <v/>
      </c>
      <c r="DA46" s="207" t="str">
        <f t="shared" si="29"/>
        <v/>
      </c>
      <c r="DB46" s="23">
        <f t="shared" si="11"/>
        <v>0</v>
      </c>
      <c r="DC46" s="16"/>
      <c r="DE46" s="192">
        <f t="shared" si="12"/>
        <v>0</v>
      </c>
      <c r="DF46" s="192">
        <f t="shared" si="13"/>
        <v>0</v>
      </c>
      <c r="DH46" s="192">
        <f t="shared" si="14"/>
        <v>0</v>
      </c>
      <c r="DI46" s="192">
        <f t="shared" si="15"/>
        <v>0</v>
      </c>
      <c r="DK46" s="203">
        <f>IF(Taula4[[#This Row],[Codi del contracte]]&lt;&gt;"",IF(Taula4[[#This Row],[Codi del contracte]]&gt;199,IF(Taula4[[#This Row],[Codi del contracte]]&lt;300,1,0),0),0)</f>
        <v>0</v>
      </c>
      <c r="DL46" s="203">
        <f>IF(Taula4[[#This Row],[Codi del contracte]]&lt;&gt;"",IF(Taula4[[#This Row],[Codi del contracte]]&gt;499,IF(Taula4[[#This Row],[Codi del contracte]]&lt;600,1,0),0),0)</f>
        <v>0</v>
      </c>
      <c r="DM46" s="203">
        <f t="shared" si="26"/>
        <v>0</v>
      </c>
      <c r="DN46" s="203">
        <f>IF(Taula4[[#This Row],[% Jornada (no posar símbol %)]]=100,IF(DM46=1,2,0),0)</f>
        <v>0</v>
      </c>
      <c r="DO46" s="203" t="str">
        <f t="shared" si="30"/>
        <v/>
      </c>
    </row>
    <row r="47" spans="1:119" ht="14.25" customHeight="1">
      <c r="A47" s="38"/>
      <c r="B47" s="83">
        <v>40</v>
      </c>
      <c r="C47" s="210"/>
      <c r="D47" s="226"/>
      <c r="E47" s="210"/>
      <c r="F47" s="224"/>
      <c r="G47" s="224"/>
      <c r="H47" s="210"/>
      <c r="I47" s="225"/>
      <c r="J47" s="210"/>
      <c r="K47" s="155"/>
      <c r="L47" s="156">
        <f t="shared" si="0"/>
        <v>0</v>
      </c>
      <c r="M47" s="340"/>
      <c r="N47" s="182" t="str">
        <f t="shared" si="27"/>
        <v/>
      </c>
      <c r="O47" s="127"/>
      <c r="P47" s="64"/>
      <c r="Q47" s="64"/>
      <c r="R47" s="64"/>
      <c r="CB47" s="78" t="str">
        <f t="shared" si="1"/>
        <v/>
      </c>
      <c r="CC47" s="79">
        <v>100</v>
      </c>
      <c r="CD47" s="79">
        <f t="shared" si="2"/>
        <v>0</v>
      </c>
      <c r="CE47" s="79">
        <f t="shared" si="3"/>
        <v>0</v>
      </c>
      <c r="CF47" s="79">
        <f t="shared" si="4"/>
        <v>0</v>
      </c>
      <c r="CG47" s="79">
        <f t="shared" si="28"/>
        <v>0</v>
      </c>
      <c r="CH47" s="80">
        <f t="shared" si="5"/>
        <v>0</v>
      </c>
      <c r="CI47" s="84">
        <f t="shared" si="6"/>
        <v>0</v>
      </c>
      <c r="CJ47" s="80">
        <f t="shared" si="16"/>
        <v>0</v>
      </c>
      <c r="CN47" s="21" t="str">
        <f t="shared" si="7"/>
        <v/>
      </c>
      <c r="CO47" s="21" t="str">
        <f t="shared" si="8"/>
        <v/>
      </c>
      <c r="CP47" s="22" t="str">
        <f t="shared" si="17"/>
        <v/>
      </c>
      <c r="CQ47" s="22" t="str">
        <f t="shared" si="18"/>
        <v/>
      </c>
      <c r="CR47" s="22" t="str">
        <f t="shared" si="19"/>
        <v/>
      </c>
      <c r="CS47" s="22" t="str">
        <f t="shared" si="20"/>
        <v/>
      </c>
      <c r="CT47" s="22" t="str">
        <f t="shared" si="21"/>
        <v/>
      </c>
      <c r="CU47" s="173" t="str">
        <f t="shared" si="9"/>
        <v/>
      </c>
      <c r="CV47" s="173" t="str">
        <f t="shared" si="10"/>
        <v/>
      </c>
      <c r="CW47" s="22" t="str">
        <f t="shared" si="22"/>
        <v/>
      </c>
      <c r="CX47" s="22" t="str">
        <f t="shared" si="23"/>
        <v/>
      </c>
      <c r="CY47" s="23" t="str">
        <f t="shared" si="24"/>
        <v/>
      </c>
      <c r="CZ47" s="23" t="str">
        <f t="shared" si="25"/>
        <v/>
      </c>
      <c r="DA47" s="207" t="str">
        <f t="shared" si="29"/>
        <v/>
      </c>
      <c r="DB47" s="23">
        <f t="shared" si="11"/>
        <v>0</v>
      </c>
      <c r="DC47" s="16"/>
      <c r="DE47" s="192">
        <f t="shared" si="12"/>
        <v>0</v>
      </c>
      <c r="DF47" s="192">
        <f t="shared" si="13"/>
        <v>0</v>
      </c>
      <c r="DH47" s="192">
        <f t="shared" si="14"/>
        <v>0</v>
      </c>
      <c r="DI47" s="192">
        <f t="shared" si="15"/>
        <v>0</v>
      </c>
      <c r="DK47" s="203">
        <f>IF(Taula4[[#This Row],[Codi del contracte]]&lt;&gt;"",IF(Taula4[[#This Row],[Codi del contracte]]&gt;199,IF(Taula4[[#This Row],[Codi del contracte]]&lt;300,1,0),0),0)</f>
        <v>0</v>
      </c>
      <c r="DL47" s="203">
        <f>IF(Taula4[[#This Row],[Codi del contracte]]&lt;&gt;"",IF(Taula4[[#This Row],[Codi del contracte]]&gt;499,IF(Taula4[[#This Row],[Codi del contracte]]&lt;600,1,0),0),0)</f>
        <v>0</v>
      </c>
      <c r="DM47" s="203">
        <f t="shared" si="26"/>
        <v>0</v>
      </c>
      <c r="DN47" s="203">
        <f>IF(Taula4[[#This Row],[% Jornada (no posar símbol %)]]=100,IF(DM47=1,2,0),0)</f>
        <v>0</v>
      </c>
      <c r="DO47" s="203" t="str">
        <f t="shared" si="30"/>
        <v/>
      </c>
    </row>
    <row r="48" spans="1:119" ht="14.25" customHeight="1">
      <c r="A48" s="38"/>
      <c r="B48" s="83">
        <v>41</v>
      </c>
      <c r="C48" s="210"/>
      <c r="D48" s="226"/>
      <c r="E48" s="210"/>
      <c r="F48" s="224"/>
      <c r="G48" s="224"/>
      <c r="H48" s="210"/>
      <c r="I48" s="225"/>
      <c r="J48" s="210"/>
      <c r="K48" s="155"/>
      <c r="L48" s="156">
        <f t="shared" si="0"/>
        <v>0</v>
      </c>
      <c r="M48" s="340"/>
      <c r="N48" s="182" t="str">
        <f t="shared" si="27"/>
        <v/>
      </c>
      <c r="O48" s="127"/>
      <c r="P48" s="64"/>
      <c r="Q48" s="64"/>
      <c r="R48" s="64"/>
      <c r="CB48" s="78" t="str">
        <f t="shared" si="1"/>
        <v/>
      </c>
      <c r="CC48" s="79">
        <v>100</v>
      </c>
      <c r="CD48" s="79">
        <f t="shared" si="2"/>
        <v>0</v>
      </c>
      <c r="CE48" s="79">
        <f t="shared" si="3"/>
        <v>0</v>
      </c>
      <c r="CF48" s="79">
        <f t="shared" si="4"/>
        <v>0</v>
      </c>
      <c r="CG48" s="79">
        <f t="shared" si="28"/>
        <v>0</v>
      </c>
      <c r="CH48" s="80">
        <f t="shared" si="5"/>
        <v>0</v>
      </c>
      <c r="CI48" s="84">
        <f t="shared" si="6"/>
        <v>0</v>
      </c>
      <c r="CJ48" s="80">
        <f t="shared" si="16"/>
        <v>0</v>
      </c>
      <c r="CN48" s="21" t="str">
        <f t="shared" si="7"/>
        <v/>
      </c>
      <c r="CO48" s="21" t="str">
        <f t="shared" si="8"/>
        <v/>
      </c>
      <c r="CP48" s="22" t="str">
        <f t="shared" si="17"/>
        <v/>
      </c>
      <c r="CQ48" s="22" t="str">
        <f t="shared" si="18"/>
        <v/>
      </c>
      <c r="CR48" s="22" t="str">
        <f t="shared" si="19"/>
        <v/>
      </c>
      <c r="CS48" s="22" t="str">
        <f t="shared" si="20"/>
        <v/>
      </c>
      <c r="CT48" s="22" t="str">
        <f t="shared" si="21"/>
        <v/>
      </c>
      <c r="CU48" s="173" t="str">
        <f t="shared" si="9"/>
        <v/>
      </c>
      <c r="CV48" s="173" t="str">
        <f t="shared" si="10"/>
        <v/>
      </c>
      <c r="CW48" s="22" t="str">
        <f t="shared" si="22"/>
        <v/>
      </c>
      <c r="CX48" s="22" t="str">
        <f t="shared" si="23"/>
        <v/>
      </c>
      <c r="CY48" s="23" t="str">
        <f t="shared" si="24"/>
        <v/>
      </c>
      <c r="CZ48" s="23" t="str">
        <f t="shared" si="25"/>
        <v/>
      </c>
      <c r="DA48" s="207" t="str">
        <f t="shared" si="29"/>
        <v/>
      </c>
      <c r="DB48" s="23">
        <f t="shared" si="11"/>
        <v>0</v>
      </c>
      <c r="DC48" s="16"/>
      <c r="DE48" s="192">
        <f t="shared" si="12"/>
        <v>0</v>
      </c>
      <c r="DF48" s="192">
        <f t="shared" si="13"/>
        <v>0</v>
      </c>
      <c r="DH48" s="192">
        <f t="shared" si="14"/>
        <v>0</v>
      </c>
      <c r="DI48" s="192">
        <f t="shared" si="15"/>
        <v>0</v>
      </c>
      <c r="DK48" s="203">
        <f>IF(Taula4[[#This Row],[Codi del contracte]]&lt;&gt;"",IF(Taula4[[#This Row],[Codi del contracte]]&gt;199,IF(Taula4[[#This Row],[Codi del contracte]]&lt;300,1,0),0),0)</f>
        <v>0</v>
      </c>
      <c r="DL48" s="203">
        <f>IF(Taula4[[#This Row],[Codi del contracte]]&lt;&gt;"",IF(Taula4[[#This Row],[Codi del contracte]]&gt;499,IF(Taula4[[#This Row],[Codi del contracte]]&lt;600,1,0),0),0)</f>
        <v>0</v>
      </c>
      <c r="DM48" s="203">
        <f t="shared" si="26"/>
        <v>0</v>
      </c>
      <c r="DN48" s="203">
        <f>IF(Taula4[[#This Row],[% Jornada (no posar símbol %)]]=100,IF(DM48=1,2,0),0)</f>
        <v>0</v>
      </c>
      <c r="DO48" s="203" t="str">
        <f t="shared" si="30"/>
        <v/>
      </c>
    </row>
    <row r="49" spans="1:119" ht="14.25" customHeight="1">
      <c r="A49" s="38"/>
      <c r="B49" s="83">
        <v>42</v>
      </c>
      <c r="C49" s="210"/>
      <c r="D49" s="226"/>
      <c r="E49" s="210"/>
      <c r="F49" s="224"/>
      <c r="G49" s="224"/>
      <c r="H49" s="210"/>
      <c r="I49" s="225"/>
      <c r="J49" s="210"/>
      <c r="K49" s="155"/>
      <c r="L49" s="156">
        <f t="shared" si="0"/>
        <v>0</v>
      </c>
      <c r="M49" s="340"/>
      <c r="N49" s="182" t="str">
        <f t="shared" si="27"/>
        <v/>
      </c>
      <c r="O49" s="127"/>
      <c r="P49" s="64"/>
      <c r="Q49" s="64"/>
      <c r="R49" s="64"/>
      <c r="CB49" s="78" t="str">
        <f t="shared" si="1"/>
        <v/>
      </c>
      <c r="CC49" s="79">
        <v>100</v>
      </c>
      <c r="CD49" s="79">
        <f t="shared" si="2"/>
        <v>0</v>
      </c>
      <c r="CE49" s="79">
        <f t="shared" si="3"/>
        <v>0</v>
      </c>
      <c r="CF49" s="79">
        <f t="shared" si="4"/>
        <v>0</v>
      </c>
      <c r="CG49" s="79">
        <f t="shared" si="28"/>
        <v>0</v>
      </c>
      <c r="CH49" s="80">
        <f t="shared" si="5"/>
        <v>0</v>
      </c>
      <c r="CI49" s="84">
        <f t="shared" si="6"/>
        <v>0</v>
      </c>
      <c r="CJ49" s="80">
        <f t="shared" si="16"/>
        <v>0</v>
      </c>
      <c r="CN49" s="21" t="str">
        <f t="shared" si="7"/>
        <v/>
      </c>
      <c r="CO49" s="21" t="str">
        <f t="shared" si="8"/>
        <v/>
      </c>
      <c r="CP49" s="22" t="str">
        <f t="shared" si="17"/>
        <v/>
      </c>
      <c r="CQ49" s="22" t="str">
        <f t="shared" si="18"/>
        <v/>
      </c>
      <c r="CR49" s="22" t="str">
        <f t="shared" si="19"/>
        <v/>
      </c>
      <c r="CS49" s="22" t="str">
        <f t="shared" si="20"/>
        <v/>
      </c>
      <c r="CT49" s="22" t="str">
        <f t="shared" si="21"/>
        <v/>
      </c>
      <c r="CU49" s="173" t="str">
        <f t="shared" si="9"/>
        <v/>
      </c>
      <c r="CV49" s="173" t="str">
        <f t="shared" si="10"/>
        <v/>
      </c>
      <c r="CW49" s="22" t="str">
        <f t="shared" si="22"/>
        <v/>
      </c>
      <c r="CX49" s="22" t="str">
        <f t="shared" si="23"/>
        <v/>
      </c>
      <c r="CY49" s="23" t="str">
        <f t="shared" si="24"/>
        <v/>
      </c>
      <c r="CZ49" s="23" t="str">
        <f t="shared" si="25"/>
        <v/>
      </c>
      <c r="DA49" s="207" t="str">
        <f t="shared" si="29"/>
        <v/>
      </c>
      <c r="DB49" s="23">
        <f t="shared" si="11"/>
        <v>0</v>
      </c>
      <c r="DC49" s="16"/>
      <c r="DE49" s="192">
        <f t="shared" si="12"/>
        <v>0</v>
      </c>
      <c r="DF49" s="192">
        <f t="shared" si="13"/>
        <v>0</v>
      </c>
      <c r="DH49" s="192">
        <f t="shared" si="14"/>
        <v>0</v>
      </c>
      <c r="DI49" s="192">
        <f t="shared" si="15"/>
        <v>0</v>
      </c>
      <c r="DK49" s="203">
        <f>IF(Taula4[[#This Row],[Codi del contracte]]&lt;&gt;"",IF(Taula4[[#This Row],[Codi del contracte]]&gt;199,IF(Taula4[[#This Row],[Codi del contracte]]&lt;300,1,0),0),0)</f>
        <v>0</v>
      </c>
      <c r="DL49" s="203">
        <f>IF(Taula4[[#This Row],[Codi del contracte]]&lt;&gt;"",IF(Taula4[[#This Row],[Codi del contracte]]&gt;499,IF(Taula4[[#This Row],[Codi del contracte]]&lt;600,1,0),0),0)</f>
        <v>0</v>
      </c>
      <c r="DM49" s="203">
        <f t="shared" si="26"/>
        <v>0</v>
      </c>
      <c r="DN49" s="203">
        <f>IF(Taula4[[#This Row],[% Jornada (no posar símbol %)]]=100,IF(DM49=1,2,0),0)</f>
        <v>0</v>
      </c>
      <c r="DO49" s="203" t="str">
        <f t="shared" si="30"/>
        <v/>
      </c>
    </row>
    <row r="50" spans="1:119" ht="14.25" customHeight="1">
      <c r="A50" s="38"/>
      <c r="B50" s="83">
        <v>43</v>
      </c>
      <c r="C50" s="210"/>
      <c r="D50" s="226"/>
      <c r="E50" s="210"/>
      <c r="F50" s="224"/>
      <c r="G50" s="224"/>
      <c r="H50" s="210"/>
      <c r="I50" s="225"/>
      <c r="J50" s="210"/>
      <c r="K50" s="155"/>
      <c r="L50" s="156">
        <f t="shared" si="0"/>
        <v>0</v>
      </c>
      <c r="M50" s="340"/>
      <c r="N50" s="182" t="str">
        <f t="shared" si="27"/>
        <v/>
      </c>
      <c r="O50" s="127"/>
      <c r="P50" s="64"/>
      <c r="Q50" s="64"/>
      <c r="R50" s="64"/>
      <c r="CB50" s="78" t="str">
        <f t="shared" si="1"/>
        <v/>
      </c>
      <c r="CC50" s="79">
        <v>100</v>
      </c>
      <c r="CD50" s="79">
        <f t="shared" si="2"/>
        <v>0</v>
      </c>
      <c r="CE50" s="79">
        <f t="shared" si="3"/>
        <v>0</v>
      </c>
      <c r="CF50" s="79">
        <f t="shared" si="4"/>
        <v>0</v>
      </c>
      <c r="CG50" s="79">
        <f t="shared" si="28"/>
        <v>0</v>
      </c>
      <c r="CH50" s="80">
        <f t="shared" si="5"/>
        <v>0</v>
      </c>
      <c r="CI50" s="84">
        <f t="shared" si="6"/>
        <v>0</v>
      </c>
      <c r="CJ50" s="80">
        <f t="shared" si="16"/>
        <v>0</v>
      </c>
      <c r="CN50" s="21" t="str">
        <f t="shared" si="7"/>
        <v/>
      </c>
      <c r="CO50" s="21" t="str">
        <f t="shared" si="8"/>
        <v/>
      </c>
      <c r="CP50" s="22" t="str">
        <f t="shared" si="17"/>
        <v/>
      </c>
      <c r="CQ50" s="22" t="str">
        <f t="shared" si="18"/>
        <v/>
      </c>
      <c r="CR50" s="22" t="str">
        <f t="shared" si="19"/>
        <v/>
      </c>
      <c r="CS50" s="22" t="str">
        <f t="shared" si="20"/>
        <v/>
      </c>
      <c r="CT50" s="22" t="str">
        <f t="shared" si="21"/>
        <v/>
      </c>
      <c r="CU50" s="173" t="str">
        <f t="shared" si="9"/>
        <v/>
      </c>
      <c r="CV50" s="173" t="str">
        <f t="shared" si="10"/>
        <v/>
      </c>
      <c r="CW50" s="22" t="str">
        <f t="shared" si="22"/>
        <v/>
      </c>
      <c r="CX50" s="22" t="str">
        <f t="shared" si="23"/>
        <v/>
      </c>
      <c r="CY50" s="23" t="str">
        <f t="shared" si="24"/>
        <v/>
      </c>
      <c r="CZ50" s="23" t="str">
        <f t="shared" si="25"/>
        <v/>
      </c>
      <c r="DA50" s="207" t="str">
        <f t="shared" si="29"/>
        <v/>
      </c>
      <c r="DB50" s="23">
        <f t="shared" si="11"/>
        <v>0</v>
      </c>
      <c r="DC50" s="16"/>
      <c r="DE50" s="192">
        <f t="shared" si="12"/>
        <v>0</v>
      </c>
      <c r="DF50" s="192">
        <f t="shared" si="13"/>
        <v>0</v>
      </c>
      <c r="DH50" s="192">
        <f t="shared" si="14"/>
        <v>0</v>
      </c>
      <c r="DI50" s="192">
        <f t="shared" si="15"/>
        <v>0</v>
      </c>
      <c r="DK50" s="203">
        <f>IF(Taula4[[#This Row],[Codi del contracte]]&lt;&gt;"",IF(Taula4[[#This Row],[Codi del contracte]]&gt;199,IF(Taula4[[#This Row],[Codi del contracte]]&lt;300,1,0),0),0)</f>
        <v>0</v>
      </c>
      <c r="DL50" s="203">
        <f>IF(Taula4[[#This Row],[Codi del contracte]]&lt;&gt;"",IF(Taula4[[#This Row],[Codi del contracte]]&gt;499,IF(Taula4[[#This Row],[Codi del contracte]]&lt;600,1,0),0),0)</f>
        <v>0</v>
      </c>
      <c r="DM50" s="203">
        <f t="shared" si="26"/>
        <v>0</v>
      </c>
      <c r="DN50" s="203">
        <f>IF(Taula4[[#This Row],[% Jornada (no posar símbol %)]]=100,IF(DM50=1,2,0),0)</f>
        <v>0</v>
      </c>
      <c r="DO50" s="203" t="str">
        <f t="shared" si="30"/>
        <v/>
      </c>
    </row>
    <row r="51" spans="1:119" ht="14.25" customHeight="1">
      <c r="A51" s="38"/>
      <c r="B51" s="83">
        <v>44</v>
      </c>
      <c r="C51" s="210"/>
      <c r="D51" s="226"/>
      <c r="E51" s="210"/>
      <c r="F51" s="224"/>
      <c r="G51" s="224"/>
      <c r="H51" s="210"/>
      <c r="I51" s="225"/>
      <c r="J51" s="210"/>
      <c r="K51" s="155"/>
      <c r="L51" s="156">
        <f t="shared" si="0"/>
        <v>0</v>
      </c>
      <c r="M51" s="340"/>
      <c r="N51" s="182" t="str">
        <f t="shared" si="27"/>
        <v/>
      </c>
      <c r="O51" s="127"/>
      <c r="P51" s="64"/>
      <c r="Q51" s="64"/>
      <c r="R51" s="64"/>
      <c r="CB51" s="78" t="str">
        <f t="shared" si="1"/>
        <v/>
      </c>
      <c r="CC51" s="79">
        <v>100</v>
      </c>
      <c r="CD51" s="79">
        <f t="shared" si="2"/>
        <v>0</v>
      </c>
      <c r="CE51" s="79">
        <f t="shared" si="3"/>
        <v>0</v>
      </c>
      <c r="CF51" s="79">
        <f t="shared" si="4"/>
        <v>0</v>
      </c>
      <c r="CG51" s="79">
        <f t="shared" si="28"/>
        <v>0</v>
      </c>
      <c r="CH51" s="80">
        <f t="shared" si="5"/>
        <v>0</v>
      </c>
      <c r="CI51" s="84">
        <f t="shared" si="6"/>
        <v>0</v>
      </c>
      <c r="CJ51" s="80">
        <f t="shared" si="16"/>
        <v>0</v>
      </c>
      <c r="CN51" s="21" t="str">
        <f t="shared" si="7"/>
        <v/>
      </c>
      <c r="CO51" s="21" t="str">
        <f t="shared" si="8"/>
        <v/>
      </c>
      <c r="CP51" s="22" t="str">
        <f t="shared" si="17"/>
        <v/>
      </c>
      <c r="CQ51" s="22" t="str">
        <f t="shared" si="18"/>
        <v/>
      </c>
      <c r="CR51" s="22" t="str">
        <f t="shared" si="19"/>
        <v/>
      </c>
      <c r="CS51" s="22" t="str">
        <f t="shared" si="20"/>
        <v/>
      </c>
      <c r="CT51" s="22" t="str">
        <f t="shared" si="21"/>
        <v/>
      </c>
      <c r="CU51" s="173" t="str">
        <f t="shared" si="9"/>
        <v/>
      </c>
      <c r="CV51" s="173" t="str">
        <f t="shared" si="10"/>
        <v/>
      </c>
      <c r="CW51" s="22" t="str">
        <f t="shared" si="22"/>
        <v/>
      </c>
      <c r="CX51" s="22" t="str">
        <f t="shared" si="23"/>
        <v/>
      </c>
      <c r="CY51" s="23" t="str">
        <f t="shared" si="24"/>
        <v/>
      </c>
      <c r="CZ51" s="23" t="str">
        <f t="shared" si="25"/>
        <v/>
      </c>
      <c r="DA51" s="207" t="str">
        <f t="shared" si="29"/>
        <v/>
      </c>
      <c r="DB51" s="23">
        <f t="shared" si="11"/>
        <v>0</v>
      </c>
      <c r="DC51" s="16"/>
      <c r="DE51" s="192">
        <f t="shared" si="12"/>
        <v>0</v>
      </c>
      <c r="DF51" s="192">
        <f t="shared" si="13"/>
        <v>0</v>
      </c>
      <c r="DH51" s="192">
        <f t="shared" si="14"/>
        <v>0</v>
      </c>
      <c r="DI51" s="192">
        <f t="shared" si="15"/>
        <v>0</v>
      </c>
      <c r="DK51" s="203">
        <f>IF(Taula4[[#This Row],[Codi del contracte]]&lt;&gt;"",IF(Taula4[[#This Row],[Codi del contracte]]&gt;199,IF(Taula4[[#This Row],[Codi del contracte]]&lt;300,1,0),0),0)</f>
        <v>0</v>
      </c>
      <c r="DL51" s="203">
        <f>IF(Taula4[[#This Row],[Codi del contracte]]&lt;&gt;"",IF(Taula4[[#This Row],[Codi del contracte]]&gt;499,IF(Taula4[[#This Row],[Codi del contracte]]&lt;600,1,0),0),0)</f>
        <v>0</v>
      </c>
      <c r="DM51" s="203">
        <f t="shared" si="26"/>
        <v>0</v>
      </c>
      <c r="DN51" s="203">
        <f>IF(Taula4[[#This Row],[% Jornada (no posar símbol %)]]=100,IF(DM51=1,2,0),0)</f>
        <v>0</v>
      </c>
      <c r="DO51" s="203" t="str">
        <f t="shared" si="30"/>
        <v/>
      </c>
    </row>
    <row r="52" spans="1:119" ht="14.25" customHeight="1">
      <c r="A52" s="38"/>
      <c r="B52" s="83">
        <v>45</v>
      </c>
      <c r="C52" s="210"/>
      <c r="D52" s="226"/>
      <c r="E52" s="210"/>
      <c r="F52" s="224"/>
      <c r="G52" s="224"/>
      <c r="H52" s="210"/>
      <c r="I52" s="225"/>
      <c r="J52" s="210"/>
      <c r="K52" s="155"/>
      <c r="L52" s="156">
        <f t="shared" si="0"/>
        <v>0</v>
      </c>
      <c r="M52" s="340"/>
      <c r="N52" s="182" t="str">
        <f t="shared" si="27"/>
        <v/>
      </c>
      <c r="O52" s="127"/>
      <c r="P52" s="64"/>
      <c r="Q52" s="64"/>
      <c r="R52" s="64"/>
      <c r="CB52" s="78" t="str">
        <f t="shared" si="1"/>
        <v/>
      </c>
      <c r="CC52" s="79">
        <v>100</v>
      </c>
      <c r="CD52" s="79">
        <f t="shared" si="2"/>
        <v>0</v>
      </c>
      <c r="CE52" s="79">
        <f t="shared" si="3"/>
        <v>0</v>
      </c>
      <c r="CF52" s="79">
        <f t="shared" si="4"/>
        <v>0</v>
      </c>
      <c r="CG52" s="79">
        <f t="shared" si="28"/>
        <v>0</v>
      </c>
      <c r="CH52" s="80">
        <f t="shared" si="5"/>
        <v>0</v>
      </c>
      <c r="CI52" s="84">
        <f t="shared" si="6"/>
        <v>0</v>
      </c>
      <c r="CJ52" s="80">
        <f t="shared" si="16"/>
        <v>0</v>
      </c>
      <c r="CN52" s="21" t="str">
        <f t="shared" si="7"/>
        <v/>
      </c>
      <c r="CO52" s="21" t="str">
        <f t="shared" si="8"/>
        <v/>
      </c>
      <c r="CP52" s="22" t="str">
        <f t="shared" si="17"/>
        <v/>
      </c>
      <c r="CQ52" s="22" t="str">
        <f t="shared" si="18"/>
        <v/>
      </c>
      <c r="CR52" s="22" t="str">
        <f t="shared" si="19"/>
        <v/>
      </c>
      <c r="CS52" s="22" t="str">
        <f t="shared" si="20"/>
        <v/>
      </c>
      <c r="CT52" s="22" t="str">
        <f t="shared" si="21"/>
        <v/>
      </c>
      <c r="CU52" s="173" t="str">
        <f t="shared" si="9"/>
        <v/>
      </c>
      <c r="CV52" s="173" t="str">
        <f t="shared" si="10"/>
        <v/>
      </c>
      <c r="CW52" s="22" t="str">
        <f t="shared" si="22"/>
        <v/>
      </c>
      <c r="CX52" s="22" t="str">
        <f t="shared" si="23"/>
        <v/>
      </c>
      <c r="CY52" s="23" t="str">
        <f t="shared" si="24"/>
        <v/>
      </c>
      <c r="CZ52" s="23" t="str">
        <f t="shared" si="25"/>
        <v/>
      </c>
      <c r="DA52" s="207" t="str">
        <f t="shared" si="29"/>
        <v/>
      </c>
      <c r="DB52" s="23">
        <f t="shared" si="11"/>
        <v>0</v>
      </c>
      <c r="DC52" s="16"/>
      <c r="DE52" s="192">
        <f t="shared" si="12"/>
        <v>0</v>
      </c>
      <c r="DF52" s="192">
        <f t="shared" si="13"/>
        <v>0</v>
      </c>
      <c r="DH52" s="192">
        <f t="shared" si="14"/>
        <v>0</v>
      </c>
      <c r="DI52" s="192">
        <f t="shared" si="15"/>
        <v>0</v>
      </c>
      <c r="DK52" s="203">
        <f>IF(Taula4[[#This Row],[Codi del contracte]]&lt;&gt;"",IF(Taula4[[#This Row],[Codi del contracte]]&gt;199,IF(Taula4[[#This Row],[Codi del contracte]]&lt;300,1,0),0),0)</f>
        <v>0</v>
      </c>
      <c r="DL52" s="203">
        <f>IF(Taula4[[#This Row],[Codi del contracte]]&lt;&gt;"",IF(Taula4[[#This Row],[Codi del contracte]]&gt;499,IF(Taula4[[#This Row],[Codi del contracte]]&lt;600,1,0),0),0)</f>
        <v>0</v>
      </c>
      <c r="DM52" s="203">
        <f t="shared" si="26"/>
        <v>0</v>
      </c>
      <c r="DN52" s="203">
        <f>IF(Taula4[[#This Row],[% Jornada (no posar símbol %)]]=100,IF(DM52=1,2,0),0)</f>
        <v>0</v>
      </c>
      <c r="DO52" s="203" t="str">
        <f t="shared" si="30"/>
        <v/>
      </c>
    </row>
    <row r="53" spans="1:119" ht="14.25" customHeight="1">
      <c r="A53" s="38"/>
      <c r="B53" s="83">
        <v>46</v>
      </c>
      <c r="C53" s="210"/>
      <c r="D53" s="226"/>
      <c r="E53" s="210"/>
      <c r="F53" s="224"/>
      <c r="G53" s="224"/>
      <c r="H53" s="210"/>
      <c r="I53" s="225"/>
      <c r="J53" s="210"/>
      <c r="K53" s="155"/>
      <c r="L53" s="156">
        <f t="shared" si="0"/>
        <v>0</v>
      </c>
      <c r="M53" s="340"/>
      <c r="N53" s="182" t="str">
        <f t="shared" si="27"/>
        <v/>
      </c>
      <c r="O53" s="127"/>
      <c r="P53" s="64"/>
      <c r="Q53" s="64"/>
      <c r="R53" s="64"/>
      <c r="CB53" s="78" t="str">
        <f t="shared" si="1"/>
        <v/>
      </c>
      <c r="CC53" s="79">
        <v>100</v>
      </c>
      <c r="CD53" s="79">
        <f t="shared" si="2"/>
        <v>0</v>
      </c>
      <c r="CE53" s="79">
        <f t="shared" si="3"/>
        <v>0</v>
      </c>
      <c r="CF53" s="79">
        <f t="shared" si="4"/>
        <v>0</v>
      </c>
      <c r="CG53" s="79">
        <f t="shared" si="28"/>
        <v>0</v>
      </c>
      <c r="CH53" s="80">
        <f t="shared" si="5"/>
        <v>0</v>
      </c>
      <c r="CI53" s="84">
        <f t="shared" si="6"/>
        <v>0</v>
      </c>
      <c r="CJ53" s="80">
        <f t="shared" si="16"/>
        <v>0</v>
      </c>
      <c r="CN53" s="21" t="str">
        <f t="shared" si="7"/>
        <v/>
      </c>
      <c r="CO53" s="21" t="str">
        <f t="shared" si="8"/>
        <v/>
      </c>
      <c r="CP53" s="22" t="str">
        <f t="shared" si="17"/>
        <v/>
      </c>
      <c r="CQ53" s="22" t="str">
        <f t="shared" si="18"/>
        <v/>
      </c>
      <c r="CR53" s="22" t="str">
        <f t="shared" si="19"/>
        <v/>
      </c>
      <c r="CS53" s="22" t="str">
        <f t="shared" si="20"/>
        <v/>
      </c>
      <c r="CT53" s="22" t="str">
        <f t="shared" si="21"/>
        <v/>
      </c>
      <c r="CU53" s="173" t="str">
        <f t="shared" si="9"/>
        <v/>
      </c>
      <c r="CV53" s="173" t="str">
        <f t="shared" si="10"/>
        <v/>
      </c>
      <c r="CW53" s="22" t="str">
        <f t="shared" si="22"/>
        <v/>
      </c>
      <c r="CX53" s="22" t="str">
        <f t="shared" si="23"/>
        <v/>
      </c>
      <c r="CY53" s="23" t="str">
        <f t="shared" si="24"/>
        <v/>
      </c>
      <c r="CZ53" s="23" t="str">
        <f t="shared" si="25"/>
        <v/>
      </c>
      <c r="DA53" s="207" t="str">
        <f t="shared" si="29"/>
        <v/>
      </c>
      <c r="DB53" s="23">
        <f t="shared" si="11"/>
        <v>0</v>
      </c>
      <c r="DC53" s="16"/>
      <c r="DE53" s="192">
        <f t="shared" si="12"/>
        <v>0</v>
      </c>
      <c r="DF53" s="192">
        <f t="shared" si="13"/>
        <v>0</v>
      </c>
      <c r="DH53" s="192">
        <f t="shared" si="14"/>
        <v>0</v>
      </c>
      <c r="DI53" s="192">
        <f t="shared" si="15"/>
        <v>0</v>
      </c>
      <c r="DK53" s="203">
        <f>IF(Taula4[[#This Row],[Codi del contracte]]&lt;&gt;"",IF(Taula4[[#This Row],[Codi del contracte]]&gt;199,IF(Taula4[[#This Row],[Codi del contracte]]&lt;300,1,0),0),0)</f>
        <v>0</v>
      </c>
      <c r="DL53" s="203">
        <f>IF(Taula4[[#This Row],[Codi del contracte]]&lt;&gt;"",IF(Taula4[[#This Row],[Codi del contracte]]&gt;499,IF(Taula4[[#This Row],[Codi del contracte]]&lt;600,1,0),0),0)</f>
        <v>0</v>
      </c>
      <c r="DM53" s="203">
        <f t="shared" si="26"/>
        <v>0</v>
      </c>
      <c r="DN53" s="203">
        <f>IF(Taula4[[#This Row],[% Jornada (no posar símbol %)]]=100,IF(DM53=1,2,0),0)</f>
        <v>0</v>
      </c>
      <c r="DO53" s="203" t="str">
        <f t="shared" si="30"/>
        <v/>
      </c>
    </row>
    <row r="54" spans="1:119" ht="14.25" customHeight="1">
      <c r="A54" s="38"/>
      <c r="B54" s="83">
        <v>47</v>
      </c>
      <c r="C54" s="210"/>
      <c r="D54" s="226"/>
      <c r="E54" s="210"/>
      <c r="F54" s="224"/>
      <c r="G54" s="224"/>
      <c r="H54" s="210"/>
      <c r="I54" s="225"/>
      <c r="J54" s="210"/>
      <c r="K54" s="155"/>
      <c r="L54" s="156">
        <f t="shared" si="0"/>
        <v>0</v>
      </c>
      <c r="M54" s="340"/>
      <c r="N54" s="182" t="str">
        <f t="shared" si="27"/>
        <v/>
      </c>
      <c r="O54" s="127"/>
      <c r="P54" s="64"/>
      <c r="Q54" s="64"/>
      <c r="R54" s="64"/>
      <c r="CB54" s="78" t="str">
        <f t="shared" si="1"/>
        <v/>
      </c>
      <c r="CC54" s="79">
        <v>100</v>
      </c>
      <c r="CD54" s="79">
        <f t="shared" si="2"/>
        <v>0</v>
      </c>
      <c r="CE54" s="79">
        <f t="shared" si="3"/>
        <v>0</v>
      </c>
      <c r="CF54" s="79">
        <f t="shared" si="4"/>
        <v>0</v>
      </c>
      <c r="CG54" s="79">
        <f t="shared" si="28"/>
        <v>0</v>
      </c>
      <c r="CH54" s="80">
        <f t="shared" si="5"/>
        <v>0</v>
      </c>
      <c r="CI54" s="84">
        <f t="shared" si="6"/>
        <v>0</v>
      </c>
      <c r="CJ54" s="80">
        <f t="shared" si="16"/>
        <v>0</v>
      </c>
      <c r="CN54" s="21" t="str">
        <f t="shared" si="7"/>
        <v/>
      </c>
      <c r="CO54" s="21" t="str">
        <f t="shared" si="8"/>
        <v/>
      </c>
      <c r="CP54" s="22" t="str">
        <f t="shared" si="17"/>
        <v/>
      </c>
      <c r="CQ54" s="22" t="str">
        <f t="shared" si="18"/>
        <v/>
      </c>
      <c r="CR54" s="22" t="str">
        <f t="shared" si="19"/>
        <v/>
      </c>
      <c r="CS54" s="22" t="str">
        <f t="shared" si="20"/>
        <v/>
      </c>
      <c r="CT54" s="22" t="str">
        <f t="shared" si="21"/>
        <v/>
      </c>
      <c r="CU54" s="173" t="str">
        <f t="shared" si="9"/>
        <v/>
      </c>
      <c r="CV54" s="173" t="str">
        <f t="shared" si="10"/>
        <v/>
      </c>
      <c r="CW54" s="22" t="str">
        <f t="shared" si="22"/>
        <v/>
      </c>
      <c r="CX54" s="22" t="str">
        <f t="shared" si="23"/>
        <v/>
      </c>
      <c r="CY54" s="23" t="str">
        <f t="shared" si="24"/>
        <v/>
      </c>
      <c r="CZ54" s="23" t="str">
        <f t="shared" si="25"/>
        <v/>
      </c>
      <c r="DA54" s="207" t="str">
        <f t="shared" si="29"/>
        <v/>
      </c>
      <c r="DB54" s="23">
        <f t="shared" si="11"/>
        <v>0</v>
      </c>
      <c r="DC54" s="16"/>
      <c r="DE54" s="192">
        <f t="shared" si="12"/>
        <v>0</v>
      </c>
      <c r="DF54" s="192">
        <f t="shared" si="13"/>
        <v>0</v>
      </c>
      <c r="DH54" s="192">
        <f t="shared" si="14"/>
        <v>0</v>
      </c>
      <c r="DI54" s="192">
        <f t="shared" si="15"/>
        <v>0</v>
      </c>
      <c r="DK54" s="203">
        <f>IF(Taula4[[#This Row],[Codi del contracte]]&lt;&gt;"",IF(Taula4[[#This Row],[Codi del contracte]]&gt;199,IF(Taula4[[#This Row],[Codi del contracte]]&lt;300,1,0),0),0)</f>
        <v>0</v>
      </c>
      <c r="DL54" s="203">
        <f>IF(Taula4[[#This Row],[Codi del contracte]]&lt;&gt;"",IF(Taula4[[#This Row],[Codi del contracte]]&gt;499,IF(Taula4[[#This Row],[Codi del contracte]]&lt;600,1,0),0),0)</f>
        <v>0</v>
      </c>
      <c r="DM54" s="203">
        <f t="shared" si="26"/>
        <v>0</v>
      </c>
      <c r="DN54" s="203">
        <f>IF(Taula4[[#This Row],[% Jornada (no posar símbol %)]]=100,IF(DM54=1,2,0),0)</f>
        <v>0</v>
      </c>
      <c r="DO54" s="203" t="str">
        <f t="shared" si="30"/>
        <v/>
      </c>
    </row>
    <row r="55" spans="1:119" ht="14.25" customHeight="1">
      <c r="A55" s="38"/>
      <c r="B55" s="83">
        <v>48</v>
      </c>
      <c r="C55" s="210"/>
      <c r="D55" s="226"/>
      <c r="E55" s="210"/>
      <c r="F55" s="224"/>
      <c r="G55" s="224"/>
      <c r="H55" s="210"/>
      <c r="I55" s="225"/>
      <c r="J55" s="210"/>
      <c r="K55" s="155"/>
      <c r="L55" s="156">
        <f t="shared" si="0"/>
        <v>0</v>
      </c>
      <c r="M55" s="340"/>
      <c r="N55" s="182" t="str">
        <f t="shared" si="27"/>
        <v/>
      </c>
      <c r="O55" s="127"/>
      <c r="P55" s="64"/>
      <c r="Q55" s="64"/>
      <c r="R55" s="64"/>
      <c r="CB55" s="78" t="str">
        <f t="shared" si="1"/>
        <v/>
      </c>
      <c r="CC55" s="79">
        <v>100</v>
      </c>
      <c r="CD55" s="79">
        <f t="shared" si="2"/>
        <v>0</v>
      </c>
      <c r="CE55" s="79">
        <f t="shared" si="3"/>
        <v>0</v>
      </c>
      <c r="CF55" s="79">
        <f t="shared" si="4"/>
        <v>0</v>
      </c>
      <c r="CG55" s="79">
        <f t="shared" si="28"/>
        <v>0</v>
      </c>
      <c r="CH55" s="80">
        <f t="shared" si="5"/>
        <v>0</v>
      </c>
      <c r="CI55" s="84">
        <f t="shared" si="6"/>
        <v>0</v>
      </c>
      <c r="CJ55" s="80">
        <f t="shared" si="16"/>
        <v>0</v>
      </c>
      <c r="CN55" s="21" t="str">
        <f t="shared" si="7"/>
        <v/>
      </c>
      <c r="CO55" s="21" t="str">
        <f t="shared" si="8"/>
        <v/>
      </c>
      <c r="CP55" s="22" t="str">
        <f t="shared" si="17"/>
        <v/>
      </c>
      <c r="CQ55" s="22" t="str">
        <f t="shared" si="18"/>
        <v/>
      </c>
      <c r="CR55" s="22" t="str">
        <f t="shared" si="19"/>
        <v/>
      </c>
      <c r="CS55" s="22" t="str">
        <f t="shared" si="20"/>
        <v/>
      </c>
      <c r="CT55" s="22" t="str">
        <f t="shared" si="21"/>
        <v/>
      </c>
      <c r="CU55" s="173" t="str">
        <f t="shared" si="9"/>
        <v/>
      </c>
      <c r="CV55" s="173" t="str">
        <f t="shared" si="10"/>
        <v/>
      </c>
      <c r="CW55" s="22" t="str">
        <f t="shared" si="22"/>
        <v/>
      </c>
      <c r="CX55" s="22" t="str">
        <f t="shared" si="23"/>
        <v/>
      </c>
      <c r="CY55" s="23" t="str">
        <f t="shared" si="24"/>
        <v/>
      </c>
      <c r="CZ55" s="23" t="str">
        <f t="shared" si="25"/>
        <v/>
      </c>
      <c r="DA55" s="207" t="str">
        <f t="shared" si="29"/>
        <v/>
      </c>
      <c r="DB55" s="23">
        <f t="shared" si="11"/>
        <v>0</v>
      </c>
      <c r="DC55" s="16"/>
      <c r="DE55" s="192">
        <f t="shared" si="12"/>
        <v>0</v>
      </c>
      <c r="DF55" s="192">
        <f t="shared" si="13"/>
        <v>0</v>
      </c>
      <c r="DH55" s="192">
        <f t="shared" si="14"/>
        <v>0</v>
      </c>
      <c r="DI55" s="192">
        <f t="shared" si="15"/>
        <v>0</v>
      </c>
      <c r="DK55" s="203">
        <f>IF(Taula4[[#This Row],[Codi del contracte]]&lt;&gt;"",IF(Taula4[[#This Row],[Codi del contracte]]&gt;199,IF(Taula4[[#This Row],[Codi del contracte]]&lt;300,1,0),0),0)</f>
        <v>0</v>
      </c>
      <c r="DL55" s="203">
        <f>IF(Taula4[[#This Row],[Codi del contracte]]&lt;&gt;"",IF(Taula4[[#This Row],[Codi del contracte]]&gt;499,IF(Taula4[[#This Row],[Codi del contracte]]&lt;600,1,0),0),0)</f>
        <v>0</v>
      </c>
      <c r="DM55" s="203">
        <f t="shared" si="26"/>
        <v>0</v>
      </c>
      <c r="DN55" s="203">
        <f>IF(Taula4[[#This Row],[% Jornada (no posar símbol %)]]=100,IF(DM55=1,2,0),0)</f>
        <v>0</v>
      </c>
      <c r="DO55" s="203" t="str">
        <f t="shared" si="30"/>
        <v/>
      </c>
    </row>
    <row r="56" spans="1:119" ht="14.25" customHeight="1">
      <c r="A56" s="38"/>
      <c r="B56" s="83">
        <v>49</v>
      </c>
      <c r="C56" s="210"/>
      <c r="D56" s="226"/>
      <c r="E56" s="210"/>
      <c r="F56" s="224"/>
      <c r="G56" s="224"/>
      <c r="H56" s="210"/>
      <c r="I56" s="225"/>
      <c r="J56" s="210"/>
      <c r="K56" s="155"/>
      <c r="L56" s="156">
        <f t="shared" si="0"/>
        <v>0</v>
      </c>
      <c r="M56" s="340"/>
      <c r="N56" s="182" t="str">
        <f t="shared" si="27"/>
        <v/>
      </c>
      <c r="O56" s="127"/>
      <c r="P56" s="64"/>
      <c r="Q56" s="64"/>
      <c r="R56" s="64"/>
      <c r="CB56" s="78" t="str">
        <f t="shared" si="1"/>
        <v/>
      </c>
      <c r="CC56" s="79">
        <v>100</v>
      </c>
      <c r="CD56" s="79">
        <f t="shared" si="2"/>
        <v>0</v>
      </c>
      <c r="CE56" s="79">
        <f t="shared" si="3"/>
        <v>0</v>
      </c>
      <c r="CF56" s="79">
        <f t="shared" si="4"/>
        <v>0</v>
      </c>
      <c r="CG56" s="79">
        <f t="shared" si="28"/>
        <v>0</v>
      </c>
      <c r="CH56" s="80">
        <f t="shared" si="5"/>
        <v>0</v>
      </c>
      <c r="CI56" s="84">
        <f t="shared" si="6"/>
        <v>0</v>
      </c>
      <c r="CJ56" s="80">
        <f t="shared" si="16"/>
        <v>0</v>
      </c>
      <c r="CN56" s="21" t="str">
        <f t="shared" si="7"/>
        <v/>
      </c>
      <c r="CO56" s="21" t="str">
        <f t="shared" si="8"/>
        <v/>
      </c>
      <c r="CP56" s="22" t="str">
        <f t="shared" si="17"/>
        <v/>
      </c>
      <c r="CQ56" s="22" t="str">
        <f t="shared" si="18"/>
        <v/>
      </c>
      <c r="CR56" s="22" t="str">
        <f t="shared" si="19"/>
        <v/>
      </c>
      <c r="CS56" s="22" t="str">
        <f t="shared" si="20"/>
        <v/>
      </c>
      <c r="CT56" s="22" t="str">
        <f t="shared" si="21"/>
        <v/>
      </c>
      <c r="CU56" s="173" t="str">
        <f t="shared" si="9"/>
        <v/>
      </c>
      <c r="CV56" s="173" t="str">
        <f t="shared" si="10"/>
        <v/>
      </c>
      <c r="CW56" s="22" t="str">
        <f t="shared" si="22"/>
        <v/>
      </c>
      <c r="CX56" s="22" t="str">
        <f t="shared" si="23"/>
        <v/>
      </c>
      <c r="CY56" s="23" t="str">
        <f t="shared" si="24"/>
        <v/>
      </c>
      <c r="CZ56" s="23" t="str">
        <f t="shared" si="25"/>
        <v/>
      </c>
      <c r="DA56" s="207" t="str">
        <f t="shared" si="29"/>
        <v/>
      </c>
      <c r="DB56" s="23">
        <f t="shared" si="11"/>
        <v>0</v>
      </c>
      <c r="DC56" s="16"/>
      <c r="DE56" s="192">
        <f t="shared" si="12"/>
        <v>0</v>
      </c>
      <c r="DF56" s="192">
        <f t="shared" si="13"/>
        <v>0</v>
      </c>
      <c r="DH56" s="192">
        <f t="shared" si="14"/>
        <v>0</v>
      </c>
      <c r="DI56" s="192">
        <f t="shared" si="15"/>
        <v>0</v>
      </c>
      <c r="DK56" s="203">
        <f>IF(Taula4[[#This Row],[Codi del contracte]]&lt;&gt;"",IF(Taula4[[#This Row],[Codi del contracte]]&gt;199,IF(Taula4[[#This Row],[Codi del contracte]]&lt;300,1,0),0),0)</f>
        <v>0</v>
      </c>
      <c r="DL56" s="203">
        <f>IF(Taula4[[#This Row],[Codi del contracte]]&lt;&gt;"",IF(Taula4[[#This Row],[Codi del contracte]]&gt;499,IF(Taula4[[#This Row],[Codi del contracte]]&lt;600,1,0),0),0)</f>
        <v>0</v>
      </c>
      <c r="DM56" s="203">
        <f t="shared" si="26"/>
        <v>0</v>
      </c>
      <c r="DN56" s="203">
        <f>IF(Taula4[[#This Row],[% Jornada (no posar símbol %)]]=100,IF(DM56=1,2,0),0)</f>
        <v>0</v>
      </c>
      <c r="DO56" s="203" t="str">
        <f t="shared" si="30"/>
        <v/>
      </c>
    </row>
    <row r="57" spans="1:119" ht="14.25" customHeight="1">
      <c r="A57" s="38"/>
      <c r="B57" s="83">
        <v>50</v>
      </c>
      <c r="C57" s="210"/>
      <c r="D57" s="226"/>
      <c r="E57" s="210"/>
      <c r="F57" s="224"/>
      <c r="G57" s="224"/>
      <c r="H57" s="210"/>
      <c r="I57" s="225"/>
      <c r="J57" s="210"/>
      <c r="K57" s="155"/>
      <c r="L57" s="156">
        <f t="shared" si="0"/>
        <v>0</v>
      </c>
      <c r="M57" s="340"/>
      <c r="N57" s="182" t="str">
        <f t="shared" si="27"/>
        <v/>
      </c>
      <c r="O57" s="127"/>
      <c r="P57" s="64"/>
      <c r="Q57" s="64"/>
      <c r="R57" s="64"/>
      <c r="CB57" s="78" t="str">
        <f t="shared" si="1"/>
        <v/>
      </c>
      <c r="CC57" s="79">
        <v>100</v>
      </c>
      <c r="CD57" s="79">
        <f t="shared" si="2"/>
        <v>0</v>
      </c>
      <c r="CE57" s="79">
        <f t="shared" si="3"/>
        <v>0</v>
      </c>
      <c r="CF57" s="79">
        <f t="shared" si="4"/>
        <v>0</v>
      </c>
      <c r="CG57" s="79">
        <f t="shared" si="28"/>
        <v>0</v>
      </c>
      <c r="CH57" s="80">
        <f t="shared" si="5"/>
        <v>0</v>
      </c>
      <c r="CI57" s="84">
        <f t="shared" si="6"/>
        <v>0</v>
      </c>
      <c r="CJ57" s="80">
        <f t="shared" si="16"/>
        <v>0</v>
      </c>
      <c r="CN57" s="21" t="str">
        <f t="shared" si="7"/>
        <v/>
      </c>
      <c r="CO57" s="21" t="str">
        <f t="shared" si="8"/>
        <v/>
      </c>
      <c r="CP57" s="22" t="str">
        <f t="shared" si="17"/>
        <v/>
      </c>
      <c r="CQ57" s="22" t="str">
        <f t="shared" si="18"/>
        <v/>
      </c>
      <c r="CR57" s="22" t="str">
        <f t="shared" si="19"/>
        <v/>
      </c>
      <c r="CS57" s="22" t="str">
        <f t="shared" si="20"/>
        <v/>
      </c>
      <c r="CT57" s="22" t="str">
        <f t="shared" si="21"/>
        <v/>
      </c>
      <c r="CU57" s="173" t="str">
        <f t="shared" si="9"/>
        <v/>
      </c>
      <c r="CV57" s="173" t="str">
        <f t="shared" si="10"/>
        <v/>
      </c>
      <c r="CW57" s="22" t="str">
        <f t="shared" si="22"/>
        <v/>
      </c>
      <c r="CX57" s="22" t="str">
        <f t="shared" si="23"/>
        <v/>
      </c>
      <c r="CY57" s="23" t="str">
        <f t="shared" si="24"/>
        <v/>
      </c>
      <c r="CZ57" s="23" t="str">
        <f t="shared" si="25"/>
        <v/>
      </c>
      <c r="DA57" s="207" t="str">
        <f t="shared" si="29"/>
        <v/>
      </c>
      <c r="DB57" s="23">
        <f t="shared" si="11"/>
        <v>0</v>
      </c>
      <c r="DC57" s="16"/>
      <c r="DE57" s="192">
        <f t="shared" si="12"/>
        <v>0</v>
      </c>
      <c r="DF57" s="192">
        <f t="shared" si="13"/>
        <v>0</v>
      </c>
      <c r="DH57" s="192">
        <f t="shared" si="14"/>
        <v>0</v>
      </c>
      <c r="DI57" s="192">
        <f t="shared" si="15"/>
        <v>0</v>
      </c>
      <c r="DK57" s="203">
        <f>IF(Taula4[[#This Row],[Codi del contracte]]&lt;&gt;"",IF(Taula4[[#This Row],[Codi del contracte]]&gt;199,IF(Taula4[[#This Row],[Codi del contracte]]&lt;300,1,0),0),0)</f>
        <v>0</v>
      </c>
      <c r="DL57" s="203">
        <f>IF(Taula4[[#This Row],[Codi del contracte]]&lt;&gt;"",IF(Taula4[[#This Row],[Codi del contracte]]&gt;499,IF(Taula4[[#This Row],[Codi del contracte]]&lt;600,1,0),0),0)</f>
        <v>0</v>
      </c>
      <c r="DM57" s="203">
        <f t="shared" si="26"/>
        <v>0</v>
      </c>
      <c r="DN57" s="203">
        <f>IF(Taula4[[#This Row],[% Jornada (no posar símbol %)]]=100,IF(DM57=1,2,0),0)</f>
        <v>0</v>
      </c>
      <c r="DO57" s="203" t="str">
        <f t="shared" si="30"/>
        <v/>
      </c>
    </row>
    <row r="58" spans="1:119" ht="14.25" customHeight="1">
      <c r="A58" s="38"/>
      <c r="B58" s="83">
        <v>51</v>
      </c>
      <c r="C58" s="210"/>
      <c r="D58" s="226"/>
      <c r="E58" s="210"/>
      <c r="F58" s="224"/>
      <c r="G58" s="224"/>
      <c r="H58" s="210"/>
      <c r="I58" s="225"/>
      <c r="J58" s="210"/>
      <c r="K58" s="155"/>
      <c r="L58" s="156">
        <f t="shared" si="0"/>
        <v>0</v>
      </c>
      <c r="M58" s="340"/>
      <c r="N58" s="182" t="str">
        <f t="shared" si="27"/>
        <v/>
      </c>
      <c r="O58" s="127"/>
      <c r="P58" s="64"/>
      <c r="Q58" s="64"/>
      <c r="R58" s="64"/>
      <c r="CB58" s="78" t="str">
        <f t="shared" si="1"/>
        <v/>
      </c>
      <c r="CC58" s="79">
        <v>100</v>
      </c>
      <c r="CD58" s="79">
        <f t="shared" si="2"/>
        <v>0</v>
      </c>
      <c r="CE58" s="79">
        <f t="shared" si="3"/>
        <v>0</v>
      </c>
      <c r="CF58" s="79">
        <f t="shared" si="4"/>
        <v>0</v>
      </c>
      <c r="CG58" s="79">
        <f t="shared" si="28"/>
        <v>0</v>
      </c>
      <c r="CH58" s="80">
        <f t="shared" si="5"/>
        <v>0</v>
      </c>
      <c r="CI58" s="84">
        <f t="shared" si="6"/>
        <v>0</v>
      </c>
      <c r="CJ58" s="80">
        <f t="shared" si="16"/>
        <v>0</v>
      </c>
      <c r="CN58" s="21" t="str">
        <f t="shared" si="7"/>
        <v/>
      </c>
      <c r="CO58" s="21" t="str">
        <f t="shared" si="8"/>
        <v/>
      </c>
      <c r="CP58" s="22" t="str">
        <f t="shared" si="17"/>
        <v/>
      </c>
      <c r="CQ58" s="22" t="str">
        <f t="shared" si="18"/>
        <v/>
      </c>
      <c r="CR58" s="22" t="str">
        <f t="shared" si="19"/>
        <v/>
      </c>
      <c r="CS58" s="22" t="str">
        <f t="shared" si="20"/>
        <v/>
      </c>
      <c r="CT58" s="22" t="str">
        <f t="shared" si="21"/>
        <v/>
      </c>
      <c r="CU58" s="173" t="str">
        <f t="shared" si="9"/>
        <v/>
      </c>
      <c r="CV58" s="173" t="str">
        <f t="shared" si="10"/>
        <v/>
      </c>
      <c r="CW58" s="22" t="str">
        <f t="shared" si="22"/>
        <v/>
      </c>
      <c r="CX58" s="22" t="str">
        <f t="shared" si="23"/>
        <v/>
      </c>
      <c r="CY58" s="23" t="str">
        <f t="shared" si="24"/>
        <v/>
      </c>
      <c r="CZ58" s="23" t="str">
        <f t="shared" si="25"/>
        <v/>
      </c>
      <c r="DA58" s="207" t="str">
        <f t="shared" si="29"/>
        <v/>
      </c>
      <c r="DB58" s="23">
        <f t="shared" si="11"/>
        <v>0</v>
      </c>
      <c r="DC58" s="16"/>
      <c r="DE58" s="192">
        <f t="shared" si="12"/>
        <v>0</v>
      </c>
      <c r="DF58" s="192">
        <f t="shared" si="13"/>
        <v>0</v>
      </c>
      <c r="DH58" s="192">
        <f t="shared" si="14"/>
        <v>0</v>
      </c>
      <c r="DI58" s="192">
        <f t="shared" si="15"/>
        <v>0</v>
      </c>
      <c r="DK58" s="203">
        <f>IF(Taula4[[#This Row],[Codi del contracte]]&lt;&gt;"",IF(Taula4[[#This Row],[Codi del contracte]]&gt;199,IF(Taula4[[#This Row],[Codi del contracte]]&lt;300,1,0),0),0)</f>
        <v>0</v>
      </c>
      <c r="DL58" s="203">
        <f>IF(Taula4[[#This Row],[Codi del contracte]]&lt;&gt;"",IF(Taula4[[#This Row],[Codi del contracte]]&gt;499,IF(Taula4[[#This Row],[Codi del contracte]]&lt;600,1,0),0),0)</f>
        <v>0</v>
      </c>
      <c r="DM58" s="203">
        <f t="shared" si="26"/>
        <v>0</v>
      </c>
      <c r="DN58" s="203">
        <f>IF(Taula4[[#This Row],[% Jornada (no posar símbol %)]]=100,IF(DM58=1,2,0),0)</f>
        <v>0</v>
      </c>
      <c r="DO58" s="203" t="str">
        <f t="shared" si="30"/>
        <v/>
      </c>
    </row>
    <row r="59" spans="1:119" ht="14.25" customHeight="1">
      <c r="A59" s="38"/>
      <c r="B59" s="83">
        <v>52</v>
      </c>
      <c r="C59" s="210"/>
      <c r="D59" s="226"/>
      <c r="E59" s="210"/>
      <c r="F59" s="224"/>
      <c r="G59" s="224"/>
      <c r="H59" s="210"/>
      <c r="I59" s="225"/>
      <c r="J59" s="210"/>
      <c r="K59" s="155"/>
      <c r="L59" s="156">
        <f t="shared" si="0"/>
        <v>0</v>
      </c>
      <c r="M59" s="340"/>
      <c r="N59" s="182" t="str">
        <f t="shared" si="27"/>
        <v/>
      </c>
      <c r="O59" s="127"/>
      <c r="P59" s="64"/>
      <c r="Q59" s="64"/>
      <c r="R59" s="64"/>
      <c r="CB59" s="78" t="str">
        <f t="shared" si="1"/>
        <v/>
      </c>
      <c r="CC59" s="79">
        <v>100</v>
      </c>
      <c r="CD59" s="79">
        <f t="shared" si="2"/>
        <v>0</v>
      </c>
      <c r="CE59" s="79">
        <f t="shared" si="3"/>
        <v>0</v>
      </c>
      <c r="CF59" s="79">
        <f t="shared" si="4"/>
        <v>0</v>
      </c>
      <c r="CG59" s="79">
        <f t="shared" si="28"/>
        <v>0</v>
      </c>
      <c r="CH59" s="80">
        <f t="shared" si="5"/>
        <v>0</v>
      </c>
      <c r="CI59" s="84">
        <f t="shared" si="6"/>
        <v>0</v>
      </c>
      <c r="CJ59" s="80">
        <f t="shared" si="16"/>
        <v>0</v>
      </c>
      <c r="CN59" s="21" t="str">
        <f t="shared" si="7"/>
        <v/>
      </c>
      <c r="CO59" s="21" t="str">
        <f t="shared" si="8"/>
        <v/>
      </c>
      <c r="CP59" s="22" t="str">
        <f t="shared" si="17"/>
        <v/>
      </c>
      <c r="CQ59" s="22" t="str">
        <f t="shared" si="18"/>
        <v/>
      </c>
      <c r="CR59" s="22" t="str">
        <f t="shared" si="19"/>
        <v/>
      </c>
      <c r="CS59" s="22" t="str">
        <f t="shared" si="20"/>
        <v/>
      </c>
      <c r="CT59" s="22" t="str">
        <f t="shared" si="21"/>
        <v/>
      </c>
      <c r="CU59" s="173" t="str">
        <f t="shared" si="9"/>
        <v/>
      </c>
      <c r="CV59" s="173" t="str">
        <f t="shared" si="10"/>
        <v/>
      </c>
      <c r="CW59" s="22" t="str">
        <f t="shared" si="22"/>
        <v/>
      </c>
      <c r="CX59" s="22" t="str">
        <f t="shared" si="23"/>
        <v/>
      </c>
      <c r="CY59" s="23" t="str">
        <f t="shared" si="24"/>
        <v/>
      </c>
      <c r="CZ59" s="23" t="str">
        <f t="shared" si="25"/>
        <v/>
      </c>
      <c r="DA59" s="207" t="str">
        <f t="shared" si="29"/>
        <v/>
      </c>
      <c r="DB59" s="23">
        <f t="shared" si="11"/>
        <v>0</v>
      </c>
      <c r="DC59" s="16"/>
      <c r="DE59" s="192">
        <f t="shared" si="12"/>
        <v>0</v>
      </c>
      <c r="DF59" s="192">
        <f t="shared" si="13"/>
        <v>0</v>
      </c>
      <c r="DH59" s="192">
        <f t="shared" si="14"/>
        <v>0</v>
      </c>
      <c r="DI59" s="192">
        <f t="shared" si="15"/>
        <v>0</v>
      </c>
      <c r="DK59" s="203">
        <f>IF(Taula4[[#This Row],[Codi del contracte]]&lt;&gt;"",IF(Taula4[[#This Row],[Codi del contracte]]&gt;199,IF(Taula4[[#This Row],[Codi del contracte]]&lt;300,1,0),0),0)</f>
        <v>0</v>
      </c>
      <c r="DL59" s="203">
        <f>IF(Taula4[[#This Row],[Codi del contracte]]&lt;&gt;"",IF(Taula4[[#This Row],[Codi del contracte]]&gt;499,IF(Taula4[[#This Row],[Codi del contracte]]&lt;600,1,0),0),0)</f>
        <v>0</v>
      </c>
      <c r="DM59" s="203">
        <f t="shared" si="26"/>
        <v>0</v>
      </c>
      <c r="DN59" s="203">
        <f>IF(Taula4[[#This Row],[% Jornada (no posar símbol %)]]=100,IF(DM59=1,2,0),0)</f>
        <v>0</v>
      </c>
      <c r="DO59" s="203" t="str">
        <f t="shared" si="30"/>
        <v/>
      </c>
    </row>
    <row r="60" spans="1:119" ht="14.25" customHeight="1">
      <c r="A60" s="38"/>
      <c r="B60" s="83">
        <v>53</v>
      </c>
      <c r="C60" s="210"/>
      <c r="D60" s="226"/>
      <c r="E60" s="210"/>
      <c r="F60" s="224"/>
      <c r="G60" s="224"/>
      <c r="H60" s="210"/>
      <c r="I60" s="225"/>
      <c r="J60" s="210"/>
      <c r="K60" s="155"/>
      <c r="L60" s="156">
        <f t="shared" si="0"/>
        <v>0</v>
      </c>
      <c r="M60" s="340"/>
      <c r="N60" s="182" t="str">
        <f t="shared" si="27"/>
        <v/>
      </c>
      <c r="O60" s="127"/>
      <c r="P60" s="64"/>
      <c r="Q60" s="64"/>
      <c r="R60" s="64"/>
      <c r="CB60" s="78" t="str">
        <f t="shared" si="1"/>
        <v/>
      </c>
      <c r="CC60" s="79">
        <v>100</v>
      </c>
      <c r="CD60" s="79">
        <f t="shared" si="2"/>
        <v>0</v>
      </c>
      <c r="CE60" s="79">
        <f t="shared" si="3"/>
        <v>0</v>
      </c>
      <c r="CF60" s="79">
        <f t="shared" si="4"/>
        <v>0</v>
      </c>
      <c r="CG60" s="79">
        <f t="shared" si="28"/>
        <v>0</v>
      </c>
      <c r="CH60" s="80">
        <f t="shared" si="5"/>
        <v>0</v>
      </c>
      <c r="CI60" s="84">
        <f t="shared" si="6"/>
        <v>0</v>
      </c>
      <c r="CJ60" s="80">
        <f t="shared" si="16"/>
        <v>0</v>
      </c>
      <c r="CN60" s="21" t="str">
        <f t="shared" si="7"/>
        <v/>
      </c>
      <c r="CO60" s="21" t="str">
        <f t="shared" si="8"/>
        <v/>
      </c>
      <c r="CP60" s="22" t="str">
        <f t="shared" si="17"/>
        <v/>
      </c>
      <c r="CQ60" s="22" t="str">
        <f t="shared" si="18"/>
        <v/>
      </c>
      <c r="CR60" s="22" t="str">
        <f t="shared" si="19"/>
        <v/>
      </c>
      <c r="CS60" s="22" t="str">
        <f t="shared" si="20"/>
        <v/>
      </c>
      <c r="CT60" s="22" t="str">
        <f t="shared" si="21"/>
        <v/>
      </c>
      <c r="CU60" s="173" t="str">
        <f t="shared" si="9"/>
        <v/>
      </c>
      <c r="CV60" s="173" t="str">
        <f t="shared" si="10"/>
        <v/>
      </c>
      <c r="CW60" s="22" t="str">
        <f t="shared" si="22"/>
        <v/>
      </c>
      <c r="CX60" s="22" t="str">
        <f t="shared" si="23"/>
        <v/>
      </c>
      <c r="CY60" s="23" t="str">
        <f t="shared" si="24"/>
        <v/>
      </c>
      <c r="CZ60" s="23" t="str">
        <f t="shared" si="25"/>
        <v/>
      </c>
      <c r="DA60" s="207" t="str">
        <f t="shared" si="29"/>
        <v/>
      </c>
      <c r="DB60" s="23">
        <f t="shared" si="11"/>
        <v>0</v>
      </c>
      <c r="DC60" s="16"/>
      <c r="DE60" s="192">
        <f t="shared" si="12"/>
        <v>0</v>
      </c>
      <c r="DF60" s="192">
        <f t="shared" si="13"/>
        <v>0</v>
      </c>
      <c r="DH60" s="192">
        <f t="shared" si="14"/>
        <v>0</v>
      </c>
      <c r="DI60" s="192">
        <f t="shared" si="15"/>
        <v>0</v>
      </c>
      <c r="DK60" s="203">
        <f>IF(Taula4[[#This Row],[Codi del contracte]]&lt;&gt;"",IF(Taula4[[#This Row],[Codi del contracte]]&gt;199,IF(Taula4[[#This Row],[Codi del contracte]]&lt;300,1,0),0),0)</f>
        <v>0</v>
      </c>
      <c r="DL60" s="203">
        <f>IF(Taula4[[#This Row],[Codi del contracte]]&lt;&gt;"",IF(Taula4[[#This Row],[Codi del contracte]]&gt;499,IF(Taula4[[#This Row],[Codi del contracte]]&lt;600,1,0),0),0)</f>
        <v>0</v>
      </c>
      <c r="DM60" s="203">
        <f t="shared" si="26"/>
        <v>0</v>
      </c>
      <c r="DN60" s="203">
        <f>IF(Taula4[[#This Row],[% Jornada (no posar símbol %)]]=100,IF(DM60=1,2,0),0)</f>
        <v>0</v>
      </c>
      <c r="DO60" s="203" t="str">
        <f t="shared" si="30"/>
        <v/>
      </c>
    </row>
    <row r="61" spans="1:119" ht="14.25" customHeight="1">
      <c r="A61" s="38"/>
      <c r="B61" s="83">
        <v>54</v>
      </c>
      <c r="C61" s="210"/>
      <c r="D61" s="226"/>
      <c r="E61" s="210"/>
      <c r="F61" s="224"/>
      <c r="G61" s="224"/>
      <c r="H61" s="210"/>
      <c r="I61" s="225"/>
      <c r="J61" s="210"/>
      <c r="K61" s="155"/>
      <c r="L61" s="156">
        <f t="shared" si="0"/>
        <v>0</v>
      </c>
      <c r="M61" s="340"/>
      <c r="N61" s="182" t="str">
        <f t="shared" si="27"/>
        <v/>
      </c>
      <c r="O61" s="127"/>
      <c r="P61" s="64"/>
      <c r="Q61" s="64"/>
      <c r="R61" s="64"/>
      <c r="CB61" s="78" t="str">
        <f t="shared" si="1"/>
        <v/>
      </c>
      <c r="CC61" s="79">
        <v>100</v>
      </c>
      <c r="CD61" s="79">
        <f t="shared" si="2"/>
        <v>0</v>
      </c>
      <c r="CE61" s="79">
        <f t="shared" si="3"/>
        <v>0</v>
      </c>
      <c r="CF61" s="79">
        <f t="shared" si="4"/>
        <v>0</v>
      </c>
      <c r="CG61" s="79">
        <f t="shared" si="28"/>
        <v>0</v>
      </c>
      <c r="CH61" s="80">
        <f t="shared" si="5"/>
        <v>0</v>
      </c>
      <c r="CI61" s="84">
        <f t="shared" si="6"/>
        <v>0</v>
      </c>
      <c r="CJ61" s="80">
        <f t="shared" si="16"/>
        <v>0</v>
      </c>
      <c r="CN61" s="21" t="str">
        <f t="shared" si="7"/>
        <v/>
      </c>
      <c r="CO61" s="21" t="str">
        <f t="shared" si="8"/>
        <v/>
      </c>
      <c r="CP61" s="22" t="str">
        <f t="shared" si="17"/>
        <v/>
      </c>
      <c r="CQ61" s="22" t="str">
        <f t="shared" si="18"/>
        <v/>
      </c>
      <c r="CR61" s="22" t="str">
        <f t="shared" si="19"/>
        <v/>
      </c>
      <c r="CS61" s="22" t="str">
        <f t="shared" si="20"/>
        <v/>
      </c>
      <c r="CT61" s="22" t="str">
        <f t="shared" si="21"/>
        <v/>
      </c>
      <c r="CU61" s="173" t="str">
        <f t="shared" si="9"/>
        <v/>
      </c>
      <c r="CV61" s="173" t="str">
        <f t="shared" si="10"/>
        <v/>
      </c>
      <c r="CW61" s="22" t="str">
        <f t="shared" si="22"/>
        <v/>
      </c>
      <c r="CX61" s="22" t="str">
        <f t="shared" si="23"/>
        <v/>
      </c>
      <c r="CY61" s="23" t="str">
        <f t="shared" si="24"/>
        <v/>
      </c>
      <c r="CZ61" s="23" t="str">
        <f t="shared" si="25"/>
        <v/>
      </c>
      <c r="DA61" s="207" t="str">
        <f t="shared" si="29"/>
        <v/>
      </c>
      <c r="DB61" s="23">
        <f t="shared" si="11"/>
        <v>0</v>
      </c>
      <c r="DC61" s="16"/>
      <c r="DE61" s="192">
        <f t="shared" si="12"/>
        <v>0</v>
      </c>
      <c r="DF61" s="192">
        <f t="shared" si="13"/>
        <v>0</v>
      </c>
      <c r="DH61" s="192">
        <f t="shared" si="14"/>
        <v>0</v>
      </c>
      <c r="DI61" s="192">
        <f t="shared" si="15"/>
        <v>0</v>
      </c>
      <c r="DK61" s="203">
        <f>IF(Taula4[[#This Row],[Codi del contracte]]&lt;&gt;"",IF(Taula4[[#This Row],[Codi del contracte]]&gt;199,IF(Taula4[[#This Row],[Codi del contracte]]&lt;300,1,0),0),0)</f>
        <v>0</v>
      </c>
      <c r="DL61" s="203">
        <f>IF(Taula4[[#This Row],[Codi del contracte]]&lt;&gt;"",IF(Taula4[[#This Row],[Codi del contracte]]&gt;499,IF(Taula4[[#This Row],[Codi del contracte]]&lt;600,1,0),0),0)</f>
        <v>0</v>
      </c>
      <c r="DM61" s="203">
        <f t="shared" si="26"/>
        <v>0</v>
      </c>
      <c r="DN61" s="203">
        <f>IF(Taula4[[#This Row],[% Jornada (no posar símbol %)]]=100,IF(DM61=1,2,0),0)</f>
        <v>0</v>
      </c>
      <c r="DO61" s="203" t="str">
        <f t="shared" si="30"/>
        <v/>
      </c>
    </row>
    <row r="62" spans="1:119" ht="14.25" customHeight="1">
      <c r="A62" s="38"/>
      <c r="B62" s="83">
        <v>55</v>
      </c>
      <c r="C62" s="210"/>
      <c r="D62" s="226"/>
      <c r="E62" s="210"/>
      <c r="F62" s="224"/>
      <c r="G62" s="224"/>
      <c r="H62" s="210"/>
      <c r="I62" s="225"/>
      <c r="J62" s="210"/>
      <c r="K62" s="155"/>
      <c r="L62" s="156">
        <f t="shared" si="0"/>
        <v>0</v>
      </c>
      <c r="M62" s="340"/>
      <c r="N62" s="182" t="str">
        <f t="shared" si="27"/>
        <v/>
      </c>
      <c r="O62" s="127"/>
      <c r="P62" s="64"/>
      <c r="Q62" s="64"/>
      <c r="R62" s="64"/>
      <c r="CB62" s="78" t="str">
        <f t="shared" si="1"/>
        <v/>
      </c>
      <c r="CC62" s="79">
        <v>100</v>
      </c>
      <c r="CD62" s="79">
        <f t="shared" si="2"/>
        <v>0</v>
      </c>
      <c r="CE62" s="79">
        <f t="shared" si="3"/>
        <v>0</v>
      </c>
      <c r="CF62" s="79">
        <f t="shared" si="4"/>
        <v>0</v>
      </c>
      <c r="CG62" s="79">
        <f t="shared" si="28"/>
        <v>0</v>
      </c>
      <c r="CH62" s="80">
        <f t="shared" si="5"/>
        <v>0</v>
      </c>
      <c r="CI62" s="84">
        <f t="shared" si="6"/>
        <v>0</v>
      </c>
      <c r="CJ62" s="80">
        <f t="shared" si="16"/>
        <v>0</v>
      </c>
      <c r="CN62" s="21" t="str">
        <f t="shared" si="7"/>
        <v/>
      </c>
      <c r="CO62" s="21" t="str">
        <f t="shared" si="8"/>
        <v/>
      </c>
      <c r="CP62" s="22" t="str">
        <f t="shared" si="17"/>
        <v/>
      </c>
      <c r="CQ62" s="22" t="str">
        <f t="shared" si="18"/>
        <v/>
      </c>
      <c r="CR62" s="22" t="str">
        <f t="shared" si="19"/>
        <v/>
      </c>
      <c r="CS62" s="22" t="str">
        <f t="shared" si="20"/>
        <v/>
      </c>
      <c r="CT62" s="22" t="str">
        <f t="shared" si="21"/>
        <v/>
      </c>
      <c r="CU62" s="173" t="str">
        <f t="shared" si="9"/>
        <v/>
      </c>
      <c r="CV62" s="173" t="str">
        <f t="shared" si="10"/>
        <v/>
      </c>
      <c r="CW62" s="22" t="str">
        <f t="shared" si="22"/>
        <v/>
      </c>
      <c r="CX62" s="22" t="str">
        <f t="shared" si="23"/>
        <v/>
      </c>
      <c r="CY62" s="23" t="str">
        <f t="shared" si="24"/>
        <v/>
      </c>
      <c r="CZ62" s="23" t="str">
        <f t="shared" si="25"/>
        <v/>
      </c>
      <c r="DA62" s="207" t="str">
        <f t="shared" si="29"/>
        <v/>
      </c>
      <c r="DB62" s="23">
        <f t="shared" si="11"/>
        <v>0</v>
      </c>
      <c r="DC62" s="16"/>
      <c r="DE62" s="192">
        <f t="shared" si="12"/>
        <v>0</v>
      </c>
      <c r="DF62" s="192">
        <f t="shared" si="13"/>
        <v>0</v>
      </c>
      <c r="DH62" s="192">
        <f t="shared" si="14"/>
        <v>0</v>
      </c>
      <c r="DI62" s="192">
        <f t="shared" si="15"/>
        <v>0</v>
      </c>
      <c r="DK62" s="203">
        <f>IF(Taula4[[#This Row],[Codi del contracte]]&lt;&gt;"",IF(Taula4[[#This Row],[Codi del contracte]]&gt;199,IF(Taula4[[#This Row],[Codi del contracte]]&lt;300,1,0),0),0)</f>
        <v>0</v>
      </c>
      <c r="DL62" s="203">
        <f>IF(Taula4[[#This Row],[Codi del contracte]]&lt;&gt;"",IF(Taula4[[#This Row],[Codi del contracte]]&gt;499,IF(Taula4[[#This Row],[Codi del contracte]]&lt;600,1,0),0),0)</f>
        <v>0</v>
      </c>
      <c r="DM62" s="203">
        <f t="shared" si="26"/>
        <v>0</v>
      </c>
      <c r="DN62" s="203">
        <f>IF(Taula4[[#This Row],[% Jornada (no posar símbol %)]]=100,IF(DM62=1,2,0),0)</f>
        <v>0</v>
      </c>
      <c r="DO62" s="203" t="str">
        <f t="shared" si="30"/>
        <v/>
      </c>
    </row>
    <row r="63" spans="1:119" ht="14.25" customHeight="1">
      <c r="A63" s="38"/>
      <c r="B63" s="83">
        <v>56</v>
      </c>
      <c r="C63" s="210"/>
      <c r="D63" s="226"/>
      <c r="E63" s="210"/>
      <c r="F63" s="224"/>
      <c r="G63" s="224"/>
      <c r="H63" s="210"/>
      <c r="I63" s="225"/>
      <c r="J63" s="210"/>
      <c r="K63" s="155"/>
      <c r="L63" s="156">
        <f t="shared" si="0"/>
        <v>0</v>
      </c>
      <c r="M63" s="340"/>
      <c r="N63" s="182" t="str">
        <f t="shared" si="27"/>
        <v/>
      </c>
      <c r="O63" s="127"/>
      <c r="P63" s="64"/>
      <c r="Q63" s="64"/>
      <c r="R63" s="64"/>
      <c r="CB63" s="78" t="str">
        <f t="shared" si="1"/>
        <v/>
      </c>
      <c r="CC63" s="79">
        <v>100</v>
      </c>
      <c r="CD63" s="79">
        <f t="shared" si="2"/>
        <v>0</v>
      </c>
      <c r="CE63" s="79">
        <f t="shared" si="3"/>
        <v>0</v>
      </c>
      <c r="CF63" s="79">
        <f t="shared" si="4"/>
        <v>0</v>
      </c>
      <c r="CG63" s="79">
        <f t="shared" si="28"/>
        <v>0</v>
      </c>
      <c r="CH63" s="80">
        <f t="shared" si="5"/>
        <v>0</v>
      </c>
      <c r="CI63" s="84">
        <f t="shared" si="6"/>
        <v>0</v>
      </c>
      <c r="CJ63" s="80">
        <f t="shared" si="16"/>
        <v>0</v>
      </c>
      <c r="CN63" s="21" t="str">
        <f t="shared" si="7"/>
        <v/>
      </c>
      <c r="CO63" s="21" t="str">
        <f t="shared" si="8"/>
        <v/>
      </c>
      <c r="CP63" s="22" t="str">
        <f t="shared" si="17"/>
        <v/>
      </c>
      <c r="CQ63" s="22" t="str">
        <f t="shared" si="18"/>
        <v/>
      </c>
      <c r="CR63" s="22" t="str">
        <f t="shared" si="19"/>
        <v/>
      </c>
      <c r="CS63" s="22" t="str">
        <f t="shared" si="20"/>
        <v/>
      </c>
      <c r="CT63" s="22" t="str">
        <f t="shared" si="21"/>
        <v/>
      </c>
      <c r="CU63" s="173" t="str">
        <f t="shared" si="9"/>
        <v/>
      </c>
      <c r="CV63" s="173" t="str">
        <f t="shared" si="10"/>
        <v/>
      </c>
      <c r="CW63" s="22" t="str">
        <f t="shared" si="22"/>
        <v/>
      </c>
      <c r="CX63" s="22" t="str">
        <f t="shared" si="23"/>
        <v/>
      </c>
      <c r="CY63" s="23" t="str">
        <f t="shared" si="24"/>
        <v/>
      </c>
      <c r="CZ63" s="23" t="str">
        <f t="shared" si="25"/>
        <v/>
      </c>
      <c r="DA63" s="207" t="str">
        <f t="shared" si="29"/>
        <v/>
      </c>
      <c r="DB63" s="23">
        <f t="shared" si="11"/>
        <v>0</v>
      </c>
      <c r="DC63" s="16"/>
      <c r="DE63" s="192">
        <f t="shared" si="12"/>
        <v>0</v>
      </c>
      <c r="DF63" s="192">
        <f t="shared" si="13"/>
        <v>0</v>
      </c>
      <c r="DH63" s="192">
        <f t="shared" si="14"/>
        <v>0</v>
      </c>
      <c r="DI63" s="192">
        <f t="shared" si="15"/>
        <v>0</v>
      </c>
      <c r="DK63" s="203">
        <f>IF(Taula4[[#This Row],[Codi del contracte]]&lt;&gt;"",IF(Taula4[[#This Row],[Codi del contracte]]&gt;199,IF(Taula4[[#This Row],[Codi del contracte]]&lt;300,1,0),0),0)</f>
        <v>0</v>
      </c>
      <c r="DL63" s="203">
        <f>IF(Taula4[[#This Row],[Codi del contracte]]&lt;&gt;"",IF(Taula4[[#This Row],[Codi del contracte]]&gt;499,IF(Taula4[[#This Row],[Codi del contracte]]&lt;600,1,0),0),0)</f>
        <v>0</v>
      </c>
      <c r="DM63" s="203">
        <f t="shared" si="26"/>
        <v>0</v>
      </c>
      <c r="DN63" s="203">
        <f>IF(Taula4[[#This Row],[% Jornada (no posar símbol %)]]=100,IF(DM63=1,2,0),0)</f>
        <v>0</v>
      </c>
      <c r="DO63" s="203" t="str">
        <f t="shared" si="30"/>
        <v/>
      </c>
    </row>
    <row r="64" spans="1:119" ht="14.25" customHeight="1">
      <c r="A64" s="38"/>
      <c r="B64" s="83">
        <v>57</v>
      </c>
      <c r="C64" s="210"/>
      <c r="D64" s="226"/>
      <c r="E64" s="210"/>
      <c r="F64" s="224"/>
      <c r="G64" s="224"/>
      <c r="H64" s="210"/>
      <c r="I64" s="225"/>
      <c r="J64" s="210"/>
      <c r="K64" s="155"/>
      <c r="L64" s="156">
        <f t="shared" si="0"/>
        <v>0</v>
      </c>
      <c r="M64" s="340"/>
      <c r="N64" s="182" t="str">
        <f t="shared" si="27"/>
        <v/>
      </c>
      <c r="O64" s="127"/>
      <c r="P64" s="64"/>
      <c r="Q64" s="64"/>
      <c r="R64" s="64"/>
      <c r="CB64" s="78" t="str">
        <f t="shared" si="1"/>
        <v/>
      </c>
      <c r="CC64" s="79">
        <v>100</v>
      </c>
      <c r="CD64" s="79">
        <f t="shared" si="2"/>
        <v>0</v>
      </c>
      <c r="CE64" s="79">
        <f t="shared" si="3"/>
        <v>0</v>
      </c>
      <c r="CF64" s="79">
        <f t="shared" si="4"/>
        <v>0</v>
      </c>
      <c r="CG64" s="79">
        <f t="shared" si="28"/>
        <v>0</v>
      </c>
      <c r="CH64" s="80">
        <f t="shared" si="5"/>
        <v>0</v>
      </c>
      <c r="CI64" s="84">
        <f t="shared" si="6"/>
        <v>0</v>
      </c>
      <c r="CJ64" s="80">
        <f t="shared" si="16"/>
        <v>0</v>
      </c>
      <c r="CN64" s="21" t="str">
        <f t="shared" si="7"/>
        <v/>
      </c>
      <c r="CO64" s="21" t="str">
        <f t="shared" si="8"/>
        <v/>
      </c>
      <c r="CP64" s="22" t="str">
        <f t="shared" si="17"/>
        <v/>
      </c>
      <c r="CQ64" s="22" t="str">
        <f t="shared" si="18"/>
        <v/>
      </c>
      <c r="CR64" s="22" t="str">
        <f t="shared" si="19"/>
        <v/>
      </c>
      <c r="CS64" s="22" t="str">
        <f t="shared" si="20"/>
        <v/>
      </c>
      <c r="CT64" s="22" t="str">
        <f t="shared" si="21"/>
        <v/>
      </c>
      <c r="CU64" s="173" t="str">
        <f t="shared" si="9"/>
        <v/>
      </c>
      <c r="CV64" s="173" t="str">
        <f t="shared" si="10"/>
        <v/>
      </c>
      <c r="CW64" s="22" t="str">
        <f t="shared" si="22"/>
        <v/>
      </c>
      <c r="CX64" s="22" t="str">
        <f t="shared" si="23"/>
        <v/>
      </c>
      <c r="CY64" s="23" t="str">
        <f t="shared" si="24"/>
        <v/>
      </c>
      <c r="CZ64" s="23" t="str">
        <f t="shared" si="25"/>
        <v/>
      </c>
      <c r="DA64" s="207" t="str">
        <f t="shared" si="29"/>
        <v/>
      </c>
      <c r="DB64" s="23">
        <f t="shared" si="11"/>
        <v>0</v>
      </c>
      <c r="DC64" s="16"/>
      <c r="DE64" s="192">
        <f t="shared" si="12"/>
        <v>0</v>
      </c>
      <c r="DF64" s="192">
        <f t="shared" si="13"/>
        <v>0</v>
      </c>
      <c r="DH64" s="192">
        <f t="shared" si="14"/>
        <v>0</v>
      </c>
      <c r="DI64" s="192">
        <f t="shared" si="15"/>
        <v>0</v>
      </c>
      <c r="DK64" s="203">
        <f>IF(Taula4[[#This Row],[Codi del contracte]]&lt;&gt;"",IF(Taula4[[#This Row],[Codi del contracte]]&gt;199,IF(Taula4[[#This Row],[Codi del contracte]]&lt;300,1,0),0),0)</f>
        <v>0</v>
      </c>
      <c r="DL64" s="203">
        <f>IF(Taula4[[#This Row],[Codi del contracte]]&lt;&gt;"",IF(Taula4[[#This Row],[Codi del contracte]]&gt;499,IF(Taula4[[#This Row],[Codi del contracte]]&lt;600,1,0),0),0)</f>
        <v>0</v>
      </c>
      <c r="DM64" s="203">
        <f t="shared" si="26"/>
        <v>0</v>
      </c>
      <c r="DN64" s="203">
        <f>IF(Taula4[[#This Row],[% Jornada (no posar símbol %)]]=100,IF(DM64=1,2,0),0)</f>
        <v>0</v>
      </c>
      <c r="DO64" s="203" t="str">
        <f t="shared" si="30"/>
        <v/>
      </c>
    </row>
    <row r="65" spans="1:119" ht="14.25" customHeight="1">
      <c r="A65" s="38"/>
      <c r="B65" s="83">
        <v>58</v>
      </c>
      <c r="C65" s="210"/>
      <c r="D65" s="226"/>
      <c r="E65" s="210"/>
      <c r="F65" s="224"/>
      <c r="G65" s="224"/>
      <c r="H65" s="210"/>
      <c r="I65" s="225"/>
      <c r="J65" s="210"/>
      <c r="K65" s="155"/>
      <c r="L65" s="156">
        <f t="shared" si="0"/>
        <v>0</v>
      </c>
      <c r="M65" s="340"/>
      <c r="N65" s="182" t="str">
        <f t="shared" si="27"/>
        <v/>
      </c>
      <c r="O65" s="127"/>
      <c r="P65" s="64"/>
      <c r="Q65" s="64"/>
      <c r="R65" s="64"/>
      <c r="CB65" s="78" t="str">
        <f t="shared" si="1"/>
        <v/>
      </c>
      <c r="CC65" s="79">
        <v>100</v>
      </c>
      <c r="CD65" s="79">
        <f t="shared" si="2"/>
        <v>0</v>
      </c>
      <c r="CE65" s="79">
        <f t="shared" si="3"/>
        <v>0</v>
      </c>
      <c r="CF65" s="79">
        <f t="shared" si="4"/>
        <v>0</v>
      </c>
      <c r="CG65" s="79">
        <f t="shared" si="28"/>
        <v>0</v>
      </c>
      <c r="CH65" s="80">
        <f t="shared" si="5"/>
        <v>0</v>
      </c>
      <c r="CI65" s="84">
        <f t="shared" si="6"/>
        <v>0</v>
      </c>
      <c r="CJ65" s="80">
        <f t="shared" si="16"/>
        <v>0</v>
      </c>
      <c r="CN65" s="21" t="str">
        <f t="shared" si="7"/>
        <v/>
      </c>
      <c r="CO65" s="21" t="str">
        <f t="shared" si="8"/>
        <v/>
      </c>
      <c r="CP65" s="22" t="str">
        <f t="shared" si="17"/>
        <v/>
      </c>
      <c r="CQ65" s="22" t="str">
        <f t="shared" si="18"/>
        <v/>
      </c>
      <c r="CR65" s="22" t="str">
        <f t="shared" si="19"/>
        <v/>
      </c>
      <c r="CS65" s="22" t="str">
        <f t="shared" si="20"/>
        <v/>
      </c>
      <c r="CT65" s="22" t="str">
        <f t="shared" si="21"/>
        <v/>
      </c>
      <c r="CU65" s="173" t="str">
        <f t="shared" si="9"/>
        <v/>
      </c>
      <c r="CV65" s="173" t="str">
        <f t="shared" si="10"/>
        <v/>
      </c>
      <c r="CW65" s="22" t="str">
        <f t="shared" si="22"/>
        <v/>
      </c>
      <c r="CX65" s="22" t="str">
        <f t="shared" si="23"/>
        <v/>
      </c>
      <c r="CY65" s="23" t="str">
        <f t="shared" si="24"/>
        <v/>
      </c>
      <c r="CZ65" s="23" t="str">
        <f t="shared" si="25"/>
        <v/>
      </c>
      <c r="DA65" s="207" t="str">
        <f t="shared" si="29"/>
        <v/>
      </c>
      <c r="DB65" s="23">
        <f t="shared" si="11"/>
        <v>0</v>
      </c>
      <c r="DC65" s="16"/>
      <c r="DE65" s="192">
        <f t="shared" si="12"/>
        <v>0</v>
      </c>
      <c r="DF65" s="192">
        <f t="shared" si="13"/>
        <v>0</v>
      </c>
      <c r="DH65" s="192">
        <f t="shared" si="14"/>
        <v>0</v>
      </c>
      <c r="DI65" s="192">
        <f t="shared" si="15"/>
        <v>0</v>
      </c>
      <c r="DK65" s="203">
        <f>IF(Taula4[[#This Row],[Codi del contracte]]&lt;&gt;"",IF(Taula4[[#This Row],[Codi del contracte]]&gt;199,IF(Taula4[[#This Row],[Codi del contracte]]&lt;300,1,0),0),0)</f>
        <v>0</v>
      </c>
      <c r="DL65" s="203">
        <f>IF(Taula4[[#This Row],[Codi del contracte]]&lt;&gt;"",IF(Taula4[[#This Row],[Codi del contracte]]&gt;499,IF(Taula4[[#This Row],[Codi del contracte]]&lt;600,1,0),0),0)</f>
        <v>0</v>
      </c>
      <c r="DM65" s="203">
        <f t="shared" si="26"/>
        <v>0</v>
      </c>
      <c r="DN65" s="203">
        <f>IF(Taula4[[#This Row],[% Jornada (no posar símbol %)]]=100,IF(DM65=1,2,0),0)</f>
        <v>0</v>
      </c>
      <c r="DO65" s="203" t="str">
        <f t="shared" si="30"/>
        <v/>
      </c>
    </row>
    <row r="66" spans="1:119" ht="14.25" customHeight="1">
      <c r="A66" s="38"/>
      <c r="B66" s="83">
        <v>59</v>
      </c>
      <c r="C66" s="210"/>
      <c r="D66" s="226"/>
      <c r="E66" s="210"/>
      <c r="F66" s="224"/>
      <c r="G66" s="224"/>
      <c r="H66" s="210"/>
      <c r="I66" s="225"/>
      <c r="J66" s="210"/>
      <c r="K66" s="155"/>
      <c r="L66" s="156">
        <f t="shared" si="0"/>
        <v>0</v>
      </c>
      <c r="M66" s="340"/>
      <c r="N66" s="182" t="str">
        <f t="shared" si="27"/>
        <v/>
      </c>
      <c r="O66" s="127"/>
      <c r="P66" s="64"/>
      <c r="Q66" s="64"/>
      <c r="R66" s="64"/>
      <c r="CB66" s="78" t="str">
        <f t="shared" si="1"/>
        <v/>
      </c>
      <c r="CC66" s="79">
        <v>100</v>
      </c>
      <c r="CD66" s="79">
        <f t="shared" si="2"/>
        <v>0</v>
      </c>
      <c r="CE66" s="79">
        <f t="shared" si="3"/>
        <v>0</v>
      </c>
      <c r="CF66" s="79">
        <f t="shared" si="4"/>
        <v>0</v>
      </c>
      <c r="CG66" s="79">
        <f t="shared" si="28"/>
        <v>0</v>
      </c>
      <c r="CH66" s="80">
        <f t="shared" si="5"/>
        <v>0</v>
      </c>
      <c r="CI66" s="84">
        <f t="shared" si="6"/>
        <v>0</v>
      </c>
      <c r="CJ66" s="80">
        <f t="shared" si="16"/>
        <v>0</v>
      </c>
      <c r="CN66" s="21" t="str">
        <f t="shared" si="7"/>
        <v/>
      </c>
      <c r="CO66" s="21" t="str">
        <f t="shared" si="8"/>
        <v/>
      </c>
      <c r="CP66" s="22" t="str">
        <f t="shared" si="17"/>
        <v/>
      </c>
      <c r="CQ66" s="22" t="str">
        <f t="shared" si="18"/>
        <v/>
      </c>
      <c r="CR66" s="22" t="str">
        <f t="shared" si="19"/>
        <v/>
      </c>
      <c r="CS66" s="22" t="str">
        <f t="shared" si="20"/>
        <v/>
      </c>
      <c r="CT66" s="22" t="str">
        <f t="shared" si="21"/>
        <v/>
      </c>
      <c r="CU66" s="173" t="str">
        <f t="shared" si="9"/>
        <v/>
      </c>
      <c r="CV66" s="173" t="str">
        <f t="shared" si="10"/>
        <v/>
      </c>
      <c r="CW66" s="22" t="str">
        <f t="shared" si="22"/>
        <v/>
      </c>
      <c r="CX66" s="22" t="str">
        <f t="shared" si="23"/>
        <v/>
      </c>
      <c r="CY66" s="23" t="str">
        <f t="shared" si="24"/>
        <v/>
      </c>
      <c r="CZ66" s="23" t="str">
        <f t="shared" si="25"/>
        <v/>
      </c>
      <c r="DA66" s="207" t="str">
        <f t="shared" si="29"/>
        <v/>
      </c>
      <c r="DB66" s="23">
        <f t="shared" si="11"/>
        <v>0</v>
      </c>
      <c r="DC66" s="16"/>
      <c r="DE66" s="192">
        <f t="shared" si="12"/>
        <v>0</v>
      </c>
      <c r="DF66" s="192">
        <f t="shared" si="13"/>
        <v>0</v>
      </c>
      <c r="DH66" s="192">
        <f t="shared" si="14"/>
        <v>0</v>
      </c>
      <c r="DI66" s="192">
        <f t="shared" si="15"/>
        <v>0</v>
      </c>
      <c r="DK66" s="203">
        <f>IF(Taula4[[#This Row],[Codi del contracte]]&lt;&gt;"",IF(Taula4[[#This Row],[Codi del contracte]]&gt;199,IF(Taula4[[#This Row],[Codi del contracte]]&lt;300,1,0),0),0)</f>
        <v>0</v>
      </c>
      <c r="DL66" s="203">
        <f>IF(Taula4[[#This Row],[Codi del contracte]]&lt;&gt;"",IF(Taula4[[#This Row],[Codi del contracte]]&gt;499,IF(Taula4[[#This Row],[Codi del contracte]]&lt;600,1,0),0),0)</f>
        <v>0</v>
      </c>
      <c r="DM66" s="203">
        <f t="shared" si="26"/>
        <v>0</v>
      </c>
      <c r="DN66" s="203">
        <f>IF(Taula4[[#This Row],[% Jornada (no posar símbol %)]]=100,IF(DM66=1,2,0),0)</f>
        <v>0</v>
      </c>
      <c r="DO66" s="203" t="str">
        <f t="shared" si="30"/>
        <v/>
      </c>
    </row>
    <row r="67" spans="1:119" ht="14.25" customHeight="1">
      <c r="A67" s="38"/>
      <c r="B67" s="83">
        <v>60</v>
      </c>
      <c r="C67" s="210"/>
      <c r="D67" s="226"/>
      <c r="E67" s="210"/>
      <c r="F67" s="224"/>
      <c r="G67" s="224"/>
      <c r="H67" s="210"/>
      <c r="I67" s="225"/>
      <c r="J67" s="210"/>
      <c r="K67" s="155"/>
      <c r="L67" s="156">
        <f t="shared" si="0"/>
        <v>0</v>
      </c>
      <c r="M67" s="340"/>
      <c r="N67" s="182" t="str">
        <f t="shared" si="27"/>
        <v/>
      </c>
      <c r="O67" s="127"/>
      <c r="P67" s="64"/>
      <c r="Q67" s="64"/>
      <c r="R67" s="64"/>
      <c r="CB67" s="78" t="str">
        <f t="shared" si="1"/>
        <v/>
      </c>
      <c r="CC67" s="79">
        <v>100</v>
      </c>
      <c r="CD67" s="79">
        <f t="shared" si="2"/>
        <v>0</v>
      </c>
      <c r="CE67" s="79">
        <f t="shared" si="3"/>
        <v>0</v>
      </c>
      <c r="CF67" s="79">
        <f t="shared" si="4"/>
        <v>0</v>
      </c>
      <c r="CG67" s="79">
        <f t="shared" si="28"/>
        <v>0</v>
      </c>
      <c r="CH67" s="80">
        <f t="shared" si="5"/>
        <v>0</v>
      </c>
      <c r="CI67" s="84">
        <f t="shared" si="6"/>
        <v>0</v>
      </c>
      <c r="CJ67" s="80">
        <f t="shared" si="16"/>
        <v>0</v>
      </c>
      <c r="CN67" s="21" t="str">
        <f t="shared" si="7"/>
        <v/>
      </c>
      <c r="CO67" s="21" t="str">
        <f t="shared" si="8"/>
        <v/>
      </c>
      <c r="CP67" s="22" t="str">
        <f t="shared" si="17"/>
        <v/>
      </c>
      <c r="CQ67" s="22" t="str">
        <f t="shared" si="18"/>
        <v/>
      </c>
      <c r="CR67" s="22" t="str">
        <f t="shared" si="19"/>
        <v/>
      </c>
      <c r="CS67" s="22" t="str">
        <f t="shared" si="20"/>
        <v/>
      </c>
      <c r="CT67" s="22" t="str">
        <f t="shared" si="21"/>
        <v/>
      </c>
      <c r="CU67" s="173" t="str">
        <f t="shared" si="9"/>
        <v/>
      </c>
      <c r="CV67" s="173" t="str">
        <f t="shared" si="10"/>
        <v/>
      </c>
      <c r="CW67" s="22" t="str">
        <f t="shared" si="22"/>
        <v/>
      </c>
      <c r="CX67" s="22" t="str">
        <f t="shared" si="23"/>
        <v/>
      </c>
      <c r="CY67" s="23" t="str">
        <f t="shared" si="24"/>
        <v/>
      </c>
      <c r="CZ67" s="23" t="str">
        <f t="shared" si="25"/>
        <v/>
      </c>
      <c r="DA67" s="207" t="str">
        <f t="shared" si="29"/>
        <v/>
      </c>
      <c r="DB67" s="23">
        <f t="shared" si="11"/>
        <v>0</v>
      </c>
      <c r="DC67" s="16"/>
      <c r="DE67" s="192">
        <f t="shared" si="12"/>
        <v>0</v>
      </c>
      <c r="DF67" s="192">
        <f t="shared" si="13"/>
        <v>0</v>
      </c>
      <c r="DH67" s="192">
        <f t="shared" si="14"/>
        <v>0</v>
      </c>
      <c r="DI67" s="192">
        <f t="shared" si="15"/>
        <v>0</v>
      </c>
      <c r="DK67" s="203">
        <f>IF(Taula4[[#This Row],[Codi del contracte]]&lt;&gt;"",IF(Taula4[[#This Row],[Codi del contracte]]&gt;199,IF(Taula4[[#This Row],[Codi del contracte]]&lt;300,1,0),0),0)</f>
        <v>0</v>
      </c>
      <c r="DL67" s="203">
        <f>IF(Taula4[[#This Row],[Codi del contracte]]&lt;&gt;"",IF(Taula4[[#This Row],[Codi del contracte]]&gt;499,IF(Taula4[[#This Row],[Codi del contracte]]&lt;600,1,0),0),0)</f>
        <v>0</v>
      </c>
      <c r="DM67" s="203">
        <f t="shared" si="26"/>
        <v>0</v>
      </c>
      <c r="DN67" s="203">
        <f>IF(Taula4[[#This Row],[% Jornada (no posar símbol %)]]=100,IF(DM67=1,2,0),0)</f>
        <v>0</v>
      </c>
      <c r="DO67" s="203" t="str">
        <f t="shared" si="30"/>
        <v/>
      </c>
    </row>
    <row r="68" spans="1:119" ht="14.25" customHeight="1">
      <c r="A68" s="38"/>
      <c r="B68" s="83">
        <v>61</v>
      </c>
      <c r="C68" s="210"/>
      <c r="D68" s="226"/>
      <c r="E68" s="210"/>
      <c r="F68" s="224"/>
      <c r="G68" s="224"/>
      <c r="H68" s="210"/>
      <c r="I68" s="225"/>
      <c r="J68" s="210"/>
      <c r="K68" s="155"/>
      <c r="L68" s="156">
        <f t="shared" si="0"/>
        <v>0</v>
      </c>
      <c r="M68" s="340"/>
      <c r="N68" s="182" t="str">
        <f t="shared" si="27"/>
        <v/>
      </c>
      <c r="O68" s="127"/>
      <c r="P68" s="64"/>
      <c r="Q68" s="64"/>
      <c r="R68" s="64"/>
      <c r="CB68" s="78" t="str">
        <f t="shared" si="1"/>
        <v/>
      </c>
      <c r="CC68" s="79">
        <v>100</v>
      </c>
      <c r="CD68" s="79">
        <f t="shared" si="2"/>
        <v>0</v>
      </c>
      <c r="CE68" s="79">
        <f t="shared" si="3"/>
        <v>0</v>
      </c>
      <c r="CF68" s="79">
        <f t="shared" si="4"/>
        <v>0</v>
      </c>
      <c r="CG68" s="79">
        <f t="shared" si="28"/>
        <v>0</v>
      </c>
      <c r="CH68" s="80">
        <f t="shared" si="5"/>
        <v>0</v>
      </c>
      <c r="CI68" s="84">
        <f t="shared" si="6"/>
        <v>0</v>
      </c>
      <c r="CJ68" s="80">
        <f t="shared" si="16"/>
        <v>0</v>
      </c>
      <c r="CN68" s="21" t="str">
        <f t="shared" si="7"/>
        <v/>
      </c>
      <c r="CO68" s="21" t="str">
        <f t="shared" si="8"/>
        <v/>
      </c>
      <c r="CP68" s="22" t="str">
        <f t="shared" si="17"/>
        <v/>
      </c>
      <c r="CQ68" s="22" t="str">
        <f t="shared" si="18"/>
        <v/>
      </c>
      <c r="CR68" s="22" t="str">
        <f t="shared" si="19"/>
        <v/>
      </c>
      <c r="CS68" s="22" t="str">
        <f t="shared" si="20"/>
        <v/>
      </c>
      <c r="CT68" s="22" t="str">
        <f t="shared" si="21"/>
        <v/>
      </c>
      <c r="CU68" s="173" t="str">
        <f t="shared" si="9"/>
        <v/>
      </c>
      <c r="CV68" s="173" t="str">
        <f t="shared" si="10"/>
        <v/>
      </c>
      <c r="CW68" s="22" t="str">
        <f t="shared" si="22"/>
        <v/>
      </c>
      <c r="CX68" s="22" t="str">
        <f t="shared" si="23"/>
        <v/>
      </c>
      <c r="CY68" s="23" t="str">
        <f t="shared" si="24"/>
        <v/>
      </c>
      <c r="CZ68" s="23" t="str">
        <f t="shared" si="25"/>
        <v/>
      </c>
      <c r="DA68" s="207" t="str">
        <f t="shared" si="29"/>
        <v/>
      </c>
      <c r="DB68" s="23">
        <f t="shared" si="11"/>
        <v>0</v>
      </c>
      <c r="DC68" s="16"/>
      <c r="DE68" s="192">
        <f t="shared" si="12"/>
        <v>0</v>
      </c>
      <c r="DF68" s="192">
        <f t="shared" si="13"/>
        <v>0</v>
      </c>
      <c r="DH68" s="192">
        <f t="shared" si="14"/>
        <v>0</v>
      </c>
      <c r="DI68" s="192">
        <f t="shared" si="15"/>
        <v>0</v>
      </c>
      <c r="DK68" s="203">
        <f>IF(Taula4[[#This Row],[Codi del contracte]]&lt;&gt;"",IF(Taula4[[#This Row],[Codi del contracte]]&gt;199,IF(Taula4[[#This Row],[Codi del contracte]]&lt;300,1,0),0),0)</f>
        <v>0</v>
      </c>
      <c r="DL68" s="203">
        <f>IF(Taula4[[#This Row],[Codi del contracte]]&lt;&gt;"",IF(Taula4[[#This Row],[Codi del contracte]]&gt;499,IF(Taula4[[#This Row],[Codi del contracte]]&lt;600,1,0),0),0)</f>
        <v>0</v>
      </c>
      <c r="DM68" s="203">
        <f t="shared" si="26"/>
        <v>0</v>
      </c>
      <c r="DN68" s="203">
        <f>IF(Taula4[[#This Row],[% Jornada (no posar símbol %)]]=100,IF(DM68=1,2,0),0)</f>
        <v>0</v>
      </c>
      <c r="DO68" s="203" t="str">
        <f t="shared" si="30"/>
        <v/>
      </c>
    </row>
    <row r="69" spans="1:119" ht="14.25" customHeight="1">
      <c r="A69" s="38"/>
      <c r="B69" s="83">
        <v>62</v>
      </c>
      <c r="C69" s="210"/>
      <c r="D69" s="226"/>
      <c r="E69" s="210"/>
      <c r="F69" s="224"/>
      <c r="G69" s="224"/>
      <c r="H69" s="210"/>
      <c r="I69" s="225"/>
      <c r="J69" s="210"/>
      <c r="K69" s="155"/>
      <c r="L69" s="156">
        <f t="shared" si="0"/>
        <v>0</v>
      </c>
      <c r="M69" s="340"/>
      <c r="N69" s="182" t="str">
        <f t="shared" si="27"/>
        <v/>
      </c>
      <c r="O69" s="127"/>
      <c r="P69" s="64"/>
      <c r="Q69" s="64"/>
      <c r="R69" s="64"/>
      <c r="CB69" s="78" t="str">
        <f t="shared" si="1"/>
        <v/>
      </c>
      <c r="CC69" s="79">
        <v>100</v>
      </c>
      <c r="CD69" s="79">
        <f t="shared" si="2"/>
        <v>0</v>
      </c>
      <c r="CE69" s="79">
        <f t="shared" si="3"/>
        <v>0</v>
      </c>
      <c r="CF69" s="79">
        <f t="shared" si="4"/>
        <v>0</v>
      </c>
      <c r="CG69" s="79">
        <f t="shared" si="28"/>
        <v>0</v>
      </c>
      <c r="CH69" s="80">
        <f t="shared" si="5"/>
        <v>0</v>
      </c>
      <c r="CI69" s="84">
        <f t="shared" si="6"/>
        <v>0</v>
      </c>
      <c r="CJ69" s="80">
        <f t="shared" si="16"/>
        <v>0</v>
      </c>
      <c r="CN69" s="21" t="str">
        <f t="shared" si="7"/>
        <v/>
      </c>
      <c r="CO69" s="21" t="str">
        <f t="shared" si="8"/>
        <v/>
      </c>
      <c r="CP69" s="22" t="str">
        <f t="shared" si="17"/>
        <v/>
      </c>
      <c r="CQ69" s="22" t="str">
        <f t="shared" si="18"/>
        <v/>
      </c>
      <c r="CR69" s="22" t="str">
        <f t="shared" si="19"/>
        <v/>
      </c>
      <c r="CS69" s="22" t="str">
        <f t="shared" si="20"/>
        <v/>
      </c>
      <c r="CT69" s="22" t="str">
        <f t="shared" si="21"/>
        <v/>
      </c>
      <c r="CU69" s="173" t="str">
        <f t="shared" si="9"/>
        <v/>
      </c>
      <c r="CV69" s="173" t="str">
        <f t="shared" si="10"/>
        <v/>
      </c>
      <c r="CW69" s="22" t="str">
        <f t="shared" si="22"/>
        <v/>
      </c>
      <c r="CX69" s="22" t="str">
        <f t="shared" si="23"/>
        <v/>
      </c>
      <c r="CY69" s="23" t="str">
        <f t="shared" si="24"/>
        <v/>
      </c>
      <c r="CZ69" s="23" t="str">
        <f t="shared" si="25"/>
        <v/>
      </c>
      <c r="DA69" s="207" t="str">
        <f t="shared" si="29"/>
        <v/>
      </c>
      <c r="DB69" s="23">
        <f t="shared" si="11"/>
        <v>0</v>
      </c>
      <c r="DC69" s="16"/>
      <c r="DE69" s="192">
        <f t="shared" si="12"/>
        <v>0</v>
      </c>
      <c r="DF69" s="192">
        <f t="shared" si="13"/>
        <v>0</v>
      </c>
      <c r="DH69" s="192">
        <f t="shared" si="14"/>
        <v>0</v>
      </c>
      <c r="DI69" s="192">
        <f t="shared" si="15"/>
        <v>0</v>
      </c>
      <c r="DK69" s="203">
        <f>IF(Taula4[[#This Row],[Codi del contracte]]&lt;&gt;"",IF(Taula4[[#This Row],[Codi del contracte]]&gt;199,IF(Taula4[[#This Row],[Codi del contracte]]&lt;300,1,0),0),0)</f>
        <v>0</v>
      </c>
      <c r="DL69" s="203">
        <f>IF(Taula4[[#This Row],[Codi del contracte]]&lt;&gt;"",IF(Taula4[[#This Row],[Codi del contracte]]&gt;499,IF(Taula4[[#This Row],[Codi del contracte]]&lt;600,1,0),0),0)</f>
        <v>0</v>
      </c>
      <c r="DM69" s="203">
        <f t="shared" si="26"/>
        <v>0</v>
      </c>
      <c r="DN69" s="203">
        <f>IF(Taula4[[#This Row],[% Jornada (no posar símbol %)]]=100,IF(DM69=1,2,0),0)</f>
        <v>0</v>
      </c>
      <c r="DO69" s="203" t="str">
        <f t="shared" si="30"/>
        <v/>
      </c>
    </row>
    <row r="70" spans="1:119" ht="14.25" customHeight="1">
      <c r="A70" s="38"/>
      <c r="B70" s="83">
        <v>63</v>
      </c>
      <c r="C70" s="210"/>
      <c r="D70" s="226"/>
      <c r="E70" s="210"/>
      <c r="F70" s="224"/>
      <c r="G70" s="224"/>
      <c r="H70" s="210"/>
      <c r="I70" s="225"/>
      <c r="J70" s="210"/>
      <c r="K70" s="155"/>
      <c r="L70" s="156">
        <f t="shared" si="0"/>
        <v>0</v>
      </c>
      <c r="M70" s="340"/>
      <c r="N70" s="182" t="str">
        <f t="shared" si="27"/>
        <v/>
      </c>
      <c r="O70" s="127"/>
      <c r="P70" s="64"/>
      <c r="Q70" s="64"/>
      <c r="R70" s="64"/>
      <c r="CB70" s="78" t="str">
        <f t="shared" si="1"/>
        <v/>
      </c>
      <c r="CC70" s="79">
        <v>100</v>
      </c>
      <c r="CD70" s="79">
        <f t="shared" si="2"/>
        <v>0</v>
      </c>
      <c r="CE70" s="79">
        <f t="shared" si="3"/>
        <v>0</v>
      </c>
      <c r="CF70" s="79">
        <f t="shared" si="4"/>
        <v>0</v>
      </c>
      <c r="CG70" s="79">
        <f t="shared" si="28"/>
        <v>0</v>
      </c>
      <c r="CH70" s="80">
        <f t="shared" si="5"/>
        <v>0</v>
      </c>
      <c r="CI70" s="84">
        <f t="shared" si="6"/>
        <v>0</v>
      </c>
      <c r="CJ70" s="80">
        <f t="shared" si="16"/>
        <v>0</v>
      </c>
      <c r="CN70" s="21" t="str">
        <f t="shared" si="7"/>
        <v/>
      </c>
      <c r="CO70" s="21" t="str">
        <f t="shared" si="8"/>
        <v/>
      </c>
      <c r="CP70" s="22" t="str">
        <f t="shared" si="17"/>
        <v/>
      </c>
      <c r="CQ70" s="22" t="str">
        <f t="shared" si="18"/>
        <v/>
      </c>
      <c r="CR70" s="22" t="str">
        <f t="shared" si="19"/>
        <v/>
      </c>
      <c r="CS70" s="22" t="str">
        <f t="shared" si="20"/>
        <v/>
      </c>
      <c r="CT70" s="22" t="str">
        <f t="shared" si="21"/>
        <v/>
      </c>
      <c r="CU70" s="173" t="str">
        <f t="shared" si="9"/>
        <v/>
      </c>
      <c r="CV70" s="173" t="str">
        <f t="shared" si="10"/>
        <v/>
      </c>
      <c r="CW70" s="22" t="str">
        <f t="shared" si="22"/>
        <v/>
      </c>
      <c r="CX70" s="22" t="str">
        <f t="shared" si="23"/>
        <v/>
      </c>
      <c r="CY70" s="23" t="str">
        <f t="shared" si="24"/>
        <v/>
      </c>
      <c r="CZ70" s="23" t="str">
        <f t="shared" si="25"/>
        <v/>
      </c>
      <c r="DA70" s="207" t="str">
        <f t="shared" si="29"/>
        <v/>
      </c>
      <c r="DB70" s="23">
        <f t="shared" si="11"/>
        <v>0</v>
      </c>
      <c r="DC70" s="16"/>
      <c r="DE70" s="192">
        <f t="shared" si="12"/>
        <v>0</v>
      </c>
      <c r="DF70" s="192">
        <f t="shared" si="13"/>
        <v>0</v>
      </c>
      <c r="DH70" s="192">
        <f t="shared" si="14"/>
        <v>0</v>
      </c>
      <c r="DI70" s="192">
        <f t="shared" si="15"/>
        <v>0</v>
      </c>
      <c r="DK70" s="203">
        <f>IF(Taula4[[#This Row],[Codi del contracte]]&lt;&gt;"",IF(Taula4[[#This Row],[Codi del contracte]]&gt;199,IF(Taula4[[#This Row],[Codi del contracte]]&lt;300,1,0),0),0)</f>
        <v>0</v>
      </c>
      <c r="DL70" s="203">
        <f>IF(Taula4[[#This Row],[Codi del contracte]]&lt;&gt;"",IF(Taula4[[#This Row],[Codi del contracte]]&gt;499,IF(Taula4[[#This Row],[Codi del contracte]]&lt;600,1,0),0),0)</f>
        <v>0</v>
      </c>
      <c r="DM70" s="203">
        <f t="shared" si="26"/>
        <v>0</v>
      </c>
      <c r="DN70" s="203">
        <f>IF(Taula4[[#This Row],[% Jornada (no posar símbol %)]]=100,IF(DM70=1,2,0),0)</f>
        <v>0</v>
      </c>
      <c r="DO70" s="203" t="str">
        <f t="shared" si="30"/>
        <v/>
      </c>
    </row>
    <row r="71" spans="1:119" ht="14.25" customHeight="1">
      <c r="A71" s="38"/>
      <c r="B71" s="83">
        <v>64</v>
      </c>
      <c r="C71" s="210"/>
      <c r="D71" s="226"/>
      <c r="E71" s="210"/>
      <c r="F71" s="224"/>
      <c r="G71" s="224"/>
      <c r="H71" s="210"/>
      <c r="I71" s="225"/>
      <c r="J71" s="210"/>
      <c r="K71" s="155"/>
      <c r="L71" s="156">
        <f t="shared" si="0"/>
        <v>0</v>
      </c>
      <c r="M71" s="340"/>
      <c r="N71" s="182" t="str">
        <f t="shared" si="27"/>
        <v/>
      </c>
      <c r="O71" s="127"/>
      <c r="P71" s="64"/>
      <c r="Q71" s="64"/>
      <c r="R71" s="64"/>
      <c r="CB71" s="78" t="str">
        <f t="shared" si="1"/>
        <v/>
      </c>
      <c r="CC71" s="79">
        <v>100</v>
      </c>
      <c r="CD71" s="79">
        <f t="shared" si="2"/>
        <v>0</v>
      </c>
      <c r="CE71" s="79">
        <f t="shared" si="3"/>
        <v>0</v>
      </c>
      <c r="CF71" s="79">
        <f t="shared" si="4"/>
        <v>0</v>
      </c>
      <c r="CG71" s="79">
        <f t="shared" si="28"/>
        <v>0</v>
      </c>
      <c r="CH71" s="80">
        <f t="shared" si="5"/>
        <v>0</v>
      </c>
      <c r="CI71" s="84">
        <f t="shared" si="6"/>
        <v>0</v>
      </c>
      <c r="CJ71" s="80">
        <f t="shared" si="16"/>
        <v>0</v>
      </c>
      <c r="CN71" s="21" t="str">
        <f t="shared" si="7"/>
        <v/>
      </c>
      <c r="CO71" s="21" t="str">
        <f t="shared" si="8"/>
        <v/>
      </c>
      <c r="CP71" s="22" t="str">
        <f t="shared" si="17"/>
        <v/>
      </c>
      <c r="CQ71" s="22" t="str">
        <f t="shared" si="18"/>
        <v/>
      </c>
      <c r="CR71" s="22" t="str">
        <f t="shared" si="19"/>
        <v/>
      </c>
      <c r="CS71" s="22" t="str">
        <f t="shared" si="20"/>
        <v/>
      </c>
      <c r="CT71" s="22" t="str">
        <f t="shared" si="21"/>
        <v/>
      </c>
      <c r="CU71" s="173" t="str">
        <f t="shared" si="9"/>
        <v/>
      </c>
      <c r="CV71" s="173" t="str">
        <f t="shared" si="10"/>
        <v/>
      </c>
      <c r="CW71" s="22" t="str">
        <f t="shared" si="22"/>
        <v/>
      </c>
      <c r="CX71" s="22" t="str">
        <f t="shared" si="23"/>
        <v/>
      </c>
      <c r="CY71" s="23" t="str">
        <f t="shared" si="24"/>
        <v/>
      </c>
      <c r="CZ71" s="23" t="str">
        <f t="shared" si="25"/>
        <v/>
      </c>
      <c r="DA71" s="207" t="str">
        <f t="shared" si="29"/>
        <v/>
      </c>
      <c r="DB71" s="23">
        <f t="shared" si="11"/>
        <v>0</v>
      </c>
      <c r="DC71" s="16"/>
      <c r="DE71" s="192">
        <f t="shared" si="12"/>
        <v>0</v>
      </c>
      <c r="DF71" s="192">
        <f t="shared" si="13"/>
        <v>0</v>
      </c>
      <c r="DH71" s="192">
        <f t="shared" si="14"/>
        <v>0</v>
      </c>
      <c r="DI71" s="192">
        <f t="shared" si="15"/>
        <v>0</v>
      </c>
      <c r="DK71" s="203">
        <f>IF(Taula4[[#This Row],[Codi del contracte]]&lt;&gt;"",IF(Taula4[[#This Row],[Codi del contracte]]&gt;199,IF(Taula4[[#This Row],[Codi del contracte]]&lt;300,1,0),0),0)</f>
        <v>0</v>
      </c>
      <c r="DL71" s="203">
        <f>IF(Taula4[[#This Row],[Codi del contracte]]&lt;&gt;"",IF(Taula4[[#This Row],[Codi del contracte]]&gt;499,IF(Taula4[[#This Row],[Codi del contracte]]&lt;600,1,0),0),0)</f>
        <v>0</v>
      </c>
      <c r="DM71" s="203">
        <f t="shared" si="26"/>
        <v>0</v>
      </c>
      <c r="DN71" s="203">
        <f>IF(Taula4[[#This Row],[% Jornada (no posar símbol %)]]=100,IF(DM71=1,2,0),0)</f>
        <v>0</v>
      </c>
      <c r="DO71" s="203" t="str">
        <f t="shared" si="30"/>
        <v/>
      </c>
    </row>
    <row r="72" spans="1:119" ht="14.25" customHeight="1">
      <c r="A72" s="38"/>
      <c r="B72" s="83">
        <v>65</v>
      </c>
      <c r="C72" s="210"/>
      <c r="D72" s="226"/>
      <c r="E72" s="210"/>
      <c r="F72" s="224"/>
      <c r="G72" s="224"/>
      <c r="H72" s="210"/>
      <c r="I72" s="225"/>
      <c r="J72" s="210"/>
      <c r="K72" s="155"/>
      <c r="L72" s="156">
        <f t="shared" si="0"/>
        <v>0</v>
      </c>
      <c r="M72" s="340"/>
      <c r="N72" s="182" t="str">
        <f t="shared" si="27"/>
        <v/>
      </c>
      <c r="O72" s="127"/>
      <c r="P72" s="64"/>
      <c r="Q72" s="64"/>
      <c r="R72" s="64"/>
      <c r="CB72" s="78" t="str">
        <f t="shared" ref="CB72:CB135" si="31">IF(H72="F - Física",1,IF(H72="A - Sensorial Auditiva",1,IF(H72="V - Sensorial Visual",1,IF(H72="","",IF(H72="M - M. Mental",0,IF(H72="P - Psíquica",0,IF(H72="PC - Paràlisi Cerebral",0)))))))</f>
        <v/>
      </c>
      <c r="CC72" s="79">
        <v>100</v>
      </c>
      <c r="CD72" s="79">
        <f t="shared" ref="CD72:CD135" si="32">ROUND((K72*CC72)/100,2)</f>
        <v>0</v>
      </c>
      <c r="CE72" s="79">
        <f t="shared" ref="CE72:CE135" si="33">IF(CB72=0,IF(I72&lt;33,0,CD72),0)</f>
        <v>0</v>
      </c>
      <c r="CF72" s="79">
        <f t="shared" ref="CF72:CF135" si="34">IF(CB72=1,IF(I72&lt;65,0,CD72),0)</f>
        <v>0</v>
      </c>
      <c r="CG72" s="79">
        <f t="shared" si="28"/>
        <v>0</v>
      </c>
      <c r="CH72" s="80">
        <f t="shared" ref="CH72:CH135" si="35">IF(L72&gt;0,1,0)</f>
        <v>0</v>
      </c>
      <c r="CI72" s="84">
        <f t="shared" ref="CI72:CI135" si="36">IF(M72&lt;&gt;"",M72,L72)</f>
        <v>0</v>
      </c>
      <c r="CJ72" s="80">
        <f t="shared" si="16"/>
        <v>0</v>
      </c>
      <c r="CN72" s="21" t="str">
        <f t="shared" ref="CN72:CN135" si="37">IF(H72="","",IF(H72="M - M. Mental","",IF(H72="F - Física","",IF(H72="P - Psíquica","",IF(H72="PC - Paràlisi Cerebral","",IF(H72="A - Sensorial Auditiva","",IF(H72="V - Sensorial Visual","","1) Tipus de discapacitat: Fer servir llista desplegable")))))))</f>
        <v/>
      </c>
      <c r="CO72" s="21" t="str">
        <f t="shared" ref="CO72:CO135" si="38">IF(I72="","",IF(I72&gt;0,IF(H72="M - M. Mental","",IF(H72="F - Física","",IF(H72="P - Psíquica","",IF(H72="PC - Paràlisi Cerebral","",IF(H72="A - Sensorial Auditiva","",IF(H72="V - Sensorial Visual","",IF(H72="","2) Tipus de discapacitat: Manca seleccionar","")))))))))</f>
        <v/>
      </c>
      <c r="CP72" s="22" t="str">
        <f t="shared" si="17"/>
        <v/>
      </c>
      <c r="CQ72" s="22" t="str">
        <f t="shared" si="18"/>
        <v/>
      </c>
      <c r="CR72" s="22" t="str">
        <f t="shared" si="19"/>
        <v/>
      </c>
      <c r="CS72" s="22" t="str">
        <f t="shared" si="20"/>
        <v/>
      </c>
      <c r="CT72" s="22" t="str">
        <f t="shared" si="21"/>
        <v/>
      </c>
      <c r="CU72" s="173" t="str">
        <f t="shared" ref="CU72:CU135" si="39">IF(CB72=0,IF(I72&lt;33,IF(I72&lt;&gt;"","4) M.Mental, Psíquica ó P. Cerebral &lt; 33% (No subvencionable)",""),""),"")</f>
        <v/>
      </c>
      <c r="CV72" s="173" t="str">
        <f t="shared" ref="CV72:CV135" si="40">IF(CB72=1,IF(I72&lt;65,IF(I72&lt;&gt;"","3) Físic ó Sensorial &lt; 65% (No és subvencionable)",""),""),"")</f>
        <v/>
      </c>
      <c r="CW72" s="22" t="str">
        <f t="shared" si="22"/>
        <v/>
      </c>
      <c r="CX72" s="22" t="str">
        <f t="shared" si="23"/>
        <v/>
      </c>
      <c r="CY72" s="23" t="str">
        <f t="shared" si="24"/>
        <v/>
      </c>
      <c r="CZ72" s="23" t="str">
        <f t="shared" si="25"/>
        <v/>
      </c>
      <c r="DA72" s="207" t="str">
        <f t="shared" si="29"/>
        <v/>
      </c>
      <c r="DB72" s="23">
        <f t="shared" ref="DB72:DB135" si="41">IF(N72&lt;&gt;"",1,0)</f>
        <v>0</v>
      </c>
      <c r="DC72" s="16"/>
      <c r="DE72" s="192">
        <f t="shared" ref="DE72:DE135" si="42">IF(CH72=1,IF(E72="Home",1,IF(E72="Dona",0,"")),0)</f>
        <v>0</v>
      </c>
      <c r="DF72" s="192">
        <f t="shared" ref="DF72:DF135" si="43">IF(CH72=1,IF(E72="Dona",1,IF(E72="Home",0,"")),0)</f>
        <v>0</v>
      </c>
      <c r="DH72" s="192">
        <f t="shared" ref="DH72:DH135" si="44">IF(CJ72=1,IF(E72="Home",1,IF(E72="Dona",0,"")),0)</f>
        <v>0</v>
      </c>
      <c r="DI72" s="192">
        <f t="shared" ref="DI72:DI135" si="45">IF(CJ72=1,IF(E72="Dona",1,IF(E72="Home",0,"")),0)</f>
        <v>0</v>
      </c>
      <c r="DK72" s="203">
        <f>IF(Taula4[[#This Row],[Codi del contracte]]&lt;&gt;"",IF(Taula4[[#This Row],[Codi del contracte]]&gt;199,IF(Taula4[[#This Row],[Codi del contracte]]&lt;300,1,0),0),0)</f>
        <v>0</v>
      </c>
      <c r="DL72" s="203">
        <f>IF(Taula4[[#This Row],[Codi del contracte]]&lt;&gt;"",IF(Taula4[[#This Row],[Codi del contracte]]&gt;499,IF(Taula4[[#This Row],[Codi del contracte]]&lt;600,1,0),0),0)</f>
        <v>0</v>
      </c>
      <c r="DM72" s="203">
        <f t="shared" si="26"/>
        <v>0</v>
      </c>
      <c r="DN72" s="203">
        <f>IF(Taula4[[#This Row],[% Jornada (no posar símbol %)]]=100,IF(DM72=1,2,0),0)</f>
        <v>0</v>
      </c>
      <c r="DO72" s="203" t="str">
        <f t="shared" si="30"/>
        <v/>
      </c>
    </row>
    <row r="73" spans="1:119" ht="14.25" customHeight="1">
      <c r="A73" s="38"/>
      <c r="B73" s="83">
        <v>66</v>
      </c>
      <c r="C73" s="210"/>
      <c r="D73" s="226"/>
      <c r="E73" s="210"/>
      <c r="F73" s="224"/>
      <c r="G73" s="224"/>
      <c r="H73" s="210"/>
      <c r="I73" s="225"/>
      <c r="J73" s="210"/>
      <c r="K73" s="155"/>
      <c r="L73" s="156">
        <f t="shared" ref="L73:L136" si="46">CG73</f>
        <v>0</v>
      </c>
      <c r="M73" s="340"/>
      <c r="N73" s="182" t="str">
        <f t="shared" si="27"/>
        <v/>
      </c>
      <c r="O73" s="127"/>
      <c r="P73" s="64"/>
      <c r="Q73" s="64"/>
      <c r="R73" s="64"/>
      <c r="CB73" s="78" t="str">
        <f t="shared" si="31"/>
        <v/>
      </c>
      <c r="CC73" s="79">
        <v>100</v>
      </c>
      <c r="CD73" s="79">
        <f t="shared" si="32"/>
        <v>0</v>
      </c>
      <c r="CE73" s="79">
        <f t="shared" si="33"/>
        <v>0</v>
      </c>
      <c r="CF73" s="79">
        <f t="shared" si="34"/>
        <v>0</v>
      </c>
      <c r="CG73" s="79">
        <f t="shared" si="28"/>
        <v>0</v>
      </c>
      <c r="CH73" s="80">
        <f t="shared" si="35"/>
        <v>0</v>
      </c>
      <c r="CI73" s="84">
        <f t="shared" si="36"/>
        <v>0</v>
      </c>
      <c r="CJ73" s="80">
        <f t="shared" ref="CJ73:CJ136" si="47">IF(CI73&gt;0,1,0)</f>
        <v>0</v>
      </c>
      <c r="CN73" s="21" t="str">
        <f t="shared" si="37"/>
        <v/>
      </c>
      <c r="CO73" s="21" t="str">
        <f t="shared" si="38"/>
        <v/>
      </c>
      <c r="CP73" s="22" t="str">
        <f t="shared" ref="CP73:CP136" si="48">IF(K73="","",IF(K73="*%","Error % jornada",IF(K73&lt;1,"5) % Jornada: No fer servir número en percentatge","")))</f>
        <v/>
      </c>
      <c r="CQ73" s="22" t="str">
        <f t="shared" ref="CQ73:CQ136" si="49">IF(CN73&lt;&gt;"",IF(CP73&lt;&gt;"","1) Tipus de Discapacitat: Triar de desplegable  -  5) % Jornada",CN73),"")</f>
        <v/>
      </c>
      <c r="CR73" s="22" t="str">
        <f t="shared" ref="CR73:CR136" si="50">IF(CO73&lt;&gt;"",IF(CP73&lt;&gt;"","2) Tipus de discapacitat: Manca seleccionar  -  5) % Jornada",CO73),"")</f>
        <v/>
      </c>
      <c r="CS73" s="22" t="str">
        <f t="shared" ref="CS73:CS136" si="51">IF(CQ73&lt;&gt;"",CQ73,CR73)</f>
        <v/>
      </c>
      <c r="CT73" s="22" t="str">
        <f t="shared" ref="CT73:CT136" si="52">IF(CS73&lt;&gt;"",CS73,IF(CP73&lt;&gt;"",CP73,""))</f>
        <v/>
      </c>
      <c r="CU73" s="173" t="str">
        <f t="shared" si="39"/>
        <v/>
      </c>
      <c r="CV73" s="173" t="str">
        <f t="shared" si="40"/>
        <v/>
      </c>
      <c r="CW73" s="22" t="str">
        <f t="shared" ref="CW73:CW136" si="53">IF(CU73&lt;&gt;"",IF(CP73&lt;&gt;"","4) M.Mental, Psíquica ó Paràlisi Cerebral &lt; 33%  -  5)  % Jornada",CU73),"")</f>
        <v/>
      </c>
      <c r="CX73" s="22" t="str">
        <f t="shared" ref="CX73:CX136" si="54">IF(CV73&lt;&gt;"",IF(CP73&lt;&gt;"","3) Físic ó Sensorial &lt; 65%  -  5) % Jornada",CV73),"")</f>
        <v/>
      </c>
      <c r="CY73" s="23" t="str">
        <f t="shared" ref="CY73:CY136" si="55">IF(CX73&lt;&gt;"",CX73,IF(CW73&lt;&gt;"",CW73,""))</f>
        <v/>
      </c>
      <c r="CZ73" s="23" t="str">
        <f t="shared" ref="CZ73:CZ136" si="56">IF(CY73&lt;&gt;"",CY73,IF(CT73&lt;&gt;"",CT73,""))</f>
        <v/>
      </c>
      <c r="DA73" s="207" t="str">
        <f t="shared" si="29"/>
        <v/>
      </c>
      <c r="DB73" s="23">
        <f t="shared" si="41"/>
        <v>0</v>
      </c>
      <c r="DC73" s="16"/>
      <c r="DE73" s="192">
        <f t="shared" si="42"/>
        <v>0</v>
      </c>
      <c r="DF73" s="192">
        <f t="shared" si="43"/>
        <v>0</v>
      </c>
      <c r="DH73" s="192">
        <f t="shared" si="44"/>
        <v>0</v>
      </c>
      <c r="DI73" s="192">
        <f t="shared" si="45"/>
        <v>0</v>
      </c>
      <c r="DK73" s="203">
        <f>IF(Taula4[[#This Row],[Codi del contracte]]&lt;&gt;"",IF(Taula4[[#This Row],[Codi del contracte]]&gt;199,IF(Taula4[[#This Row],[Codi del contracte]]&lt;300,1,0),0),0)</f>
        <v>0</v>
      </c>
      <c r="DL73" s="203">
        <f>IF(Taula4[[#This Row],[Codi del contracte]]&lt;&gt;"",IF(Taula4[[#This Row],[Codi del contracte]]&gt;499,IF(Taula4[[#This Row],[Codi del contracte]]&lt;600,1,0),0),0)</f>
        <v>0</v>
      </c>
      <c r="DM73" s="203">
        <f t="shared" ref="DM73:DM136" si="57">DK73+DL73</f>
        <v>0</v>
      </c>
      <c r="DN73" s="203">
        <f>IF(Taula4[[#This Row],[% Jornada (no posar símbol %)]]=100,IF(DM73=1,2,0),0)</f>
        <v>0</v>
      </c>
      <c r="DO73" s="203" t="str">
        <f t="shared" si="30"/>
        <v/>
      </c>
    </row>
    <row r="74" spans="1:119" ht="14.25" customHeight="1">
      <c r="A74" s="38"/>
      <c r="B74" s="83">
        <v>67</v>
      </c>
      <c r="C74" s="210"/>
      <c r="D74" s="226"/>
      <c r="E74" s="210"/>
      <c r="F74" s="224"/>
      <c r="G74" s="224"/>
      <c r="H74" s="210"/>
      <c r="I74" s="225"/>
      <c r="J74" s="210"/>
      <c r="K74" s="155"/>
      <c r="L74" s="156">
        <f t="shared" si="46"/>
        <v>0</v>
      </c>
      <c r="M74" s="340"/>
      <c r="N74" s="182" t="str">
        <f t="shared" ref="N74:N137" si="58">IFERROR(DA74,"ERROR! NO RETALLAR I ENGANXAR DINS DEL FORMULARI")</f>
        <v/>
      </c>
      <c r="O74" s="127"/>
      <c r="P74" s="64"/>
      <c r="Q74" s="64"/>
      <c r="R74" s="64"/>
      <c r="CB74" s="78" t="str">
        <f t="shared" si="31"/>
        <v/>
      </c>
      <c r="CC74" s="79">
        <v>100</v>
      </c>
      <c r="CD74" s="79">
        <f t="shared" si="32"/>
        <v>0</v>
      </c>
      <c r="CE74" s="79">
        <f t="shared" si="33"/>
        <v>0</v>
      </c>
      <c r="CF74" s="79">
        <f t="shared" si="34"/>
        <v>0</v>
      </c>
      <c r="CG74" s="79">
        <f t="shared" ref="CG74:CG137" si="59">IFERROR(ROUND((CE74+CF74),2),0)</f>
        <v>0</v>
      </c>
      <c r="CH74" s="80">
        <f t="shared" si="35"/>
        <v>0</v>
      </c>
      <c r="CI74" s="84">
        <f t="shared" si="36"/>
        <v>0</v>
      </c>
      <c r="CJ74" s="80">
        <f t="shared" si="47"/>
        <v>0</v>
      </c>
      <c r="CN74" s="21" t="str">
        <f t="shared" si="37"/>
        <v/>
      </c>
      <c r="CO74" s="21" t="str">
        <f t="shared" si="38"/>
        <v/>
      </c>
      <c r="CP74" s="22" t="str">
        <f t="shared" si="48"/>
        <v/>
      </c>
      <c r="CQ74" s="22" t="str">
        <f t="shared" si="49"/>
        <v/>
      </c>
      <c r="CR74" s="22" t="str">
        <f t="shared" si="50"/>
        <v/>
      </c>
      <c r="CS74" s="22" t="str">
        <f t="shared" si="51"/>
        <v/>
      </c>
      <c r="CT74" s="22" t="str">
        <f t="shared" si="52"/>
        <v/>
      </c>
      <c r="CU74" s="173" t="str">
        <f t="shared" si="39"/>
        <v/>
      </c>
      <c r="CV74" s="173" t="str">
        <f t="shared" si="40"/>
        <v/>
      </c>
      <c r="CW74" s="22" t="str">
        <f t="shared" si="53"/>
        <v/>
      </c>
      <c r="CX74" s="22" t="str">
        <f t="shared" si="54"/>
        <v/>
      </c>
      <c r="CY74" s="23" t="str">
        <f t="shared" si="55"/>
        <v/>
      </c>
      <c r="CZ74" s="23" t="str">
        <f t="shared" si="56"/>
        <v/>
      </c>
      <c r="DA74" s="207" t="str">
        <f t="shared" ref="DA74:DA137" si="60">IF(CZ74&lt;&gt;"",CZ74,IF(DO74&lt;&gt;"",DO74,""))</f>
        <v/>
      </c>
      <c r="DB74" s="23">
        <f t="shared" si="41"/>
        <v>0</v>
      </c>
      <c r="DC74" s="16"/>
      <c r="DE74" s="192">
        <f t="shared" si="42"/>
        <v>0</v>
      </c>
      <c r="DF74" s="192">
        <f t="shared" si="43"/>
        <v>0</v>
      </c>
      <c r="DH74" s="192">
        <f t="shared" si="44"/>
        <v>0</v>
      </c>
      <c r="DI74" s="192">
        <f t="shared" si="45"/>
        <v>0</v>
      </c>
      <c r="DK74" s="203">
        <f>IF(Taula4[[#This Row],[Codi del contracte]]&lt;&gt;"",IF(Taula4[[#This Row],[Codi del contracte]]&gt;199,IF(Taula4[[#This Row],[Codi del contracte]]&lt;300,1,0),0),0)</f>
        <v>0</v>
      </c>
      <c r="DL74" s="203">
        <f>IF(Taula4[[#This Row],[Codi del contracte]]&lt;&gt;"",IF(Taula4[[#This Row],[Codi del contracte]]&gt;499,IF(Taula4[[#This Row],[Codi del contracte]]&lt;600,1,0),0),0)</f>
        <v>0</v>
      </c>
      <c r="DM74" s="203">
        <f t="shared" si="57"/>
        <v>0</v>
      </c>
      <c r="DN74" s="203">
        <f>IF(Taula4[[#This Row],[% Jornada (no posar símbol %)]]=100,IF(DM74=1,2,0),0)</f>
        <v>0</v>
      </c>
      <c r="DO74" s="203" t="str">
        <f t="shared" ref="DO74:DO137" si="61">IF(DN74=2,"6) Contracte a Temps Parcial no compatible amb 100% Jornada","")</f>
        <v/>
      </c>
    </row>
    <row r="75" spans="1:119" ht="14.25" customHeight="1">
      <c r="A75" s="38"/>
      <c r="B75" s="83">
        <v>68</v>
      </c>
      <c r="C75" s="210"/>
      <c r="D75" s="226"/>
      <c r="E75" s="210"/>
      <c r="F75" s="224"/>
      <c r="G75" s="224"/>
      <c r="H75" s="210"/>
      <c r="I75" s="225"/>
      <c r="J75" s="210"/>
      <c r="K75" s="155"/>
      <c r="L75" s="156">
        <f t="shared" si="46"/>
        <v>0</v>
      </c>
      <c r="M75" s="340"/>
      <c r="N75" s="182" t="str">
        <f t="shared" si="58"/>
        <v/>
      </c>
      <c r="O75" s="127"/>
      <c r="P75" s="64"/>
      <c r="Q75" s="64"/>
      <c r="R75" s="64"/>
      <c r="CB75" s="78" t="str">
        <f t="shared" si="31"/>
        <v/>
      </c>
      <c r="CC75" s="79">
        <v>100</v>
      </c>
      <c r="CD75" s="79">
        <f t="shared" si="32"/>
        <v>0</v>
      </c>
      <c r="CE75" s="79">
        <f t="shared" si="33"/>
        <v>0</v>
      </c>
      <c r="CF75" s="79">
        <f t="shared" si="34"/>
        <v>0</v>
      </c>
      <c r="CG75" s="79">
        <f t="shared" si="59"/>
        <v>0</v>
      </c>
      <c r="CH75" s="80">
        <f t="shared" si="35"/>
        <v>0</v>
      </c>
      <c r="CI75" s="84">
        <f t="shared" si="36"/>
        <v>0</v>
      </c>
      <c r="CJ75" s="80">
        <f t="shared" si="47"/>
        <v>0</v>
      </c>
      <c r="CN75" s="21" t="str">
        <f t="shared" si="37"/>
        <v/>
      </c>
      <c r="CO75" s="21" t="str">
        <f t="shared" si="38"/>
        <v/>
      </c>
      <c r="CP75" s="22" t="str">
        <f t="shared" si="48"/>
        <v/>
      </c>
      <c r="CQ75" s="22" t="str">
        <f t="shared" si="49"/>
        <v/>
      </c>
      <c r="CR75" s="22" t="str">
        <f t="shared" si="50"/>
        <v/>
      </c>
      <c r="CS75" s="22" t="str">
        <f t="shared" si="51"/>
        <v/>
      </c>
      <c r="CT75" s="22" t="str">
        <f t="shared" si="52"/>
        <v/>
      </c>
      <c r="CU75" s="173" t="str">
        <f t="shared" si="39"/>
        <v/>
      </c>
      <c r="CV75" s="173" t="str">
        <f t="shared" si="40"/>
        <v/>
      </c>
      <c r="CW75" s="22" t="str">
        <f t="shared" si="53"/>
        <v/>
      </c>
      <c r="CX75" s="22" t="str">
        <f t="shared" si="54"/>
        <v/>
      </c>
      <c r="CY75" s="23" t="str">
        <f t="shared" si="55"/>
        <v/>
      </c>
      <c r="CZ75" s="23" t="str">
        <f t="shared" si="56"/>
        <v/>
      </c>
      <c r="DA75" s="207" t="str">
        <f t="shared" si="60"/>
        <v/>
      </c>
      <c r="DB75" s="23">
        <f t="shared" si="41"/>
        <v>0</v>
      </c>
      <c r="DC75" s="16"/>
      <c r="DE75" s="192">
        <f t="shared" si="42"/>
        <v>0</v>
      </c>
      <c r="DF75" s="192">
        <f t="shared" si="43"/>
        <v>0</v>
      </c>
      <c r="DH75" s="192">
        <f t="shared" si="44"/>
        <v>0</v>
      </c>
      <c r="DI75" s="192">
        <f t="shared" si="45"/>
        <v>0</v>
      </c>
      <c r="DK75" s="203">
        <f>IF(Taula4[[#This Row],[Codi del contracte]]&lt;&gt;"",IF(Taula4[[#This Row],[Codi del contracte]]&gt;199,IF(Taula4[[#This Row],[Codi del contracte]]&lt;300,1,0),0),0)</f>
        <v>0</v>
      </c>
      <c r="DL75" s="203">
        <f>IF(Taula4[[#This Row],[Codi del contracte]]&lt;&gt;"",IF(Taula4[[#This Row],[Codi del contracte]]&gt;499,IF(Taula4[[#This Row],[Codi del contracte]]&lt;600,1,0),0),0)</f>
        <v>0</v>
      </c>
      <c r="DM75" s="203">
        <f t="shared" si="57"/>
        <v>0</v>
      </c>
      <c r="DN75" s="203">
        <f>IF(Taula4[[#This Row],[% Jornada (no posar símbol %)]]=100,IF(DM75=1,2,0),0)</f>
        <v>0</v>
      </c>
      <c r="DO75" s="203" t="str">
        <f t="shared" si="61"/>
        <v/>
      </c>
    </row>
    <row r="76" spans="1:119" ht="14.25" customHeight="1">
      <c r="A76" s="38"/>
      <c r="B76" s="83">
        <v>69</v>
      </c>
      <c r="C76" s="210"/>
      <c r="D76" s="226"/>
      <c r="E76" s="210"/>
      <c r="F76" s="224"/>
      <c r="G76" s="224"/>
      <c r="H76" s="210"/>
      <c r="I76" s="225"/>
      <c r="J76" s="210"/>
      <c r="K76" s="155"/>
      <c r="L76" s="156">
        <f t="shared" si="46"/>
        <v>0</v>
      </c>
      <c r="M76" s="340"/>
      <c r="N76" s="182" t="str">
        <f t="shared" si="58"/>
        <v/>
      </c>
      <c r="O76" s="127"/>
      <c r="P76" s="64"/>
      <c r="Q76" s="64"/>
      <c r="R76" s="64"/>
      <c r="CB76" s="78" t="str">
        <f t="shared" si="31"/>
        <v/>
      </c>
      <c r="CC76" s="79">
        <v>100</v>
      </c>
      <c r="CD76" s="79">
        <f t="shared" si="32"/>
        <v>0</v>
      </c>
      <c r="CE76" s="79">
        <f t="shared" si="33"/>
        <v>0</v>
      </c>
      <c r="CF76" s="79">
        <f t="shared" si="34"/>
        <v>0</v>
      </c>
      <c r="CG76" s="79">
        <f t="shared" si="59"/>
        <v>0</v>
      </c>
      <c r="CH76" s="80">
        <f t="shared" si="35"/>
        <v>0</v>
      </c>
      <c r="CI76" s="84">
        <f t="shared" si="36"/>
        <v>0</v>
      </c>
      <c r="CJ76" s="80">
        <f t="shared" si="47"/>
        <v>0</v>
      </c>
      <c r="CN76" s="21" t="str">
        <f t="shared" si="37"/>
        <v/>
      </c>
      <c r="CO76" s="21" t="str">
        <f t="shared" si="38"/>
        <v/>
      </c>
      <c r="CP76" s="22" t="str">
        <f t="shared" si="48"/>
        <v/>
      </c>
      <c r="CQ76" s="22" t="str">
        <f t="shared" si="49"/>
        <v/>
      </c>
      <c r="CR76" s="22" t="str">
        <f t="shared" si="50"/>
        <v/>
      </c>
      <c r="CS76" s="22" t="str">
        <f t="shared" si="51"/>
        <v/>
      </c>
      <c r="CT76" s="22" t="str">
        <f t="shared" si="52"/>
        <v/>
      </c>
      <c r="CU76" s="173" t="str">
        <f t="shared" si="39"/>
        <v/>
      </c>
      <c r="CV76" s="173" t="str">
        <f t="shared" si="40"/>
        <v/>
      </c>
      <c r="CW76" s="22" t="str">
        <f t="shared" si="53"/>
        <v/>
      </c>
      <c r="CX76" s="22" t="str">
        <f t="shared" si="54"/>
        <v/>
      </c>
      <c r="CY76" s="23" t="str">
        <f t="shared" si="55"/>
        <v/>
      </c>
      <c r="CZ76" s="23" t="str">
        <f t="shared" si="56"/>
        <v/>
      </c>
      <c r="DA76" s="207" t="str">
        <f t="shared" si="60"/>
        <v/>
      </c>
      <c r="DB76" s="23">
        <f t="shared" si="41"/>
        <v>0</v>
      </c>
      <c r="DC76" s="16"/>
      <c r="DE76" s="192">
        <f t="shared" si="42"/>
        <v>0</v>
      </c>
      <c r="DF76" s="192">
        <f t="shared" si="43"/>
        <v>0</v>
      </c>
      <c r="DH76" s="192">
        <f t="shared" si="44"/>
        <v>0</v>
      </c>
      <c r="DI76" s="192">
        <f t="shared" si="45"/>
        <v>0</v>
      </c>
      <c r="DK76" s="203">
        <f>IF(Taula4[[#This Row],[Codi del contracte]]&lt;&gt;"",IF(Taula4[[#This Row],[Codi del contracte]]&gt;199,IF(Taula4[[#This Row],[Codi del contracte]]&lt;300,1,0),0),0)</f>
        <v>0</v>
      </c>
      <c r="DL76" s="203">
        <f>IF(Taula4[[#This Row],[Codi del contracte]]&lt;&gt;"",IF(Taula4[[#This Row],[Codi del contracte]]&gt;499,IF(Taula4[[#This Row],[Codi del contracte]]&lt;600,1,0),0),0)</f>
        <v>0</v>
      </c>
      <c r="DM76" s="203">
        <f t="shared" si="57"/>
        <v>0</v>
      </c>
      <c r="DN76" s="203">
        <f>IF(Taula4[[#This Row],[% Jornada (no posar símbol %)]]=100,IF(DM76=1,2,0),0)</f>
        <v>0</v>
      </c>
      <c r="DO76" s="203" t="str">
        <f t="shared" si="61"/>
        <v/>
      </c>
    </row>
    <row r="77" spans="1:119" ht="14.25" customHeight="1">
      <c r="A77" s="38"/>
      <c r="B77" s="83">
        <v>70</v>
      </c>
      <c r="C77" s="210"/>
      <c r="D77" s="226"/>
      <c r="E77" s="210"/>
      <c r="F77" s="224"/>
      <c r="G77" s="224"/>
      <c r="H77" s="210"/>
      <c r="I77" s="225"/>
      <c r="J77" s="210"/>
      <c r="K77" s="155"/>
      <c r="L77" s="156">
        <f t="shared" si="46"/>
        <v>0</v>
      </c>
      <c r="M77" s="340"/>
      <c r="N77" s="182" t="str">
        <f t="shared" si="58"/>
        <v/>
      </c>
      <c r="O77" s="127"/>
      <c r="P77" s="64"/>
      <c r="Q77" s="64"/>
      <c r="R77" s="64"/>
      <c r="CB77" s="78" t="str">
        <f t="shared" si="31"/>
        <v/>
      </c>
      <c r="CC77" s="79">
        <v>100</v>
      </c>
      <c r="CD77" s="79">
        <f t="shared" si="32"/>
        <v>0</v>
      </c>
      <c r="CE77" s="79">
        <f t="shared" si="33"/>
        <v>0</v>
      </c>
      <c r="CF77" s="79">
        <f t="shared" si="34"/>
        <v>0</v>
      </c>
      <c r="CG77" s="79">
        <f t="shared" si="59"/>
        <v>0</v>
      </c>
      <c r="CH77" s="80">
        <f t="shared" si="35"/>
        <v>0</v>
      </c>
      <c r="CI77" s="84">
        <f t="shared" si="36"/>
        <v>0</v>
      </c>
      <c r="CJ77" s="80">
        <f t="shared" si="47"/>
        <v>0</v>
      </c>
      <c r="CN77" s="21" t="str">
        <f t="shared" si="37"/>
        <v/>
      </c>
      <c r="CO77" s="21" t="str">
        <f t="shared" si="38"/>
        <v/>
      </c>
      <c r="CP77" s="22" t="str">
        <f t="shared" si="48"/>
        <v/>
      </c>
      <c r="CQ77" s="22" t="str">
        <f t="shared" si="49"/>
        <v/>
      </c>
      <c r="CR77" s="22" t="str">
        <f t="shared" si="50"/>
        <v/>
      </c>
      <c r="CS77" s="22" t="str">
        <f t="shared" si="51"/>
        <v/>
      </c>
      <c r="CT77" s="22" t="str">
        <f t="shared" si="52"/>
        <v/>
      </c>
      <c r="CU77" s="173" t="str">
        <f t="shared" si="39"/>
        <v/>
      </c>
      <c r="CV77" s="173" t="str">
        <f t="shared" si="40"/>
        <v/>
      </c>
      <c r="CW77" s="22" t="str">
        <f t="shared" si="53"/>
        <v/>
      </c>
      <c r="CX77" s="22" t="str">
        <f t="shared" si="54"/>
        <v/>
      </c>
      <c r="CY77" s="23" t="str">
        <f t="shared" si="55"/>
        <v/>
      </c>
      <c r="CZ77" s="23" t="str">
        <f t="shared" si="56"/>
        <v/>
      </c>
      <c r="DA77" s="207" t="str">
        <f t="shared" si="60"/>
        <v/>
      </c>
      <c r="DB77" s="23">
        <f t="shared" si="41"/>
        <v>0</v>
      </c>
      <c r="DC77" s="16"/>
      <c r="DE77" s="192">
        <f t="shared" si="42"/>
        <v>0</v>
      </c>
      <c r="DF77" s="192">
        <f t="shared" si="43"/>
        <v>0</v>
      </c>
      <c r="DH77" s="192">
        <f t="shared" si="44"/>
        <v>0</v>
      </c>
      <c r="DI77" s="192">
        <f t="shared" si="45"/>
        <v>0</v>
      </c>
      <c r="DK77" s="203">
        <f>IF(Taula4[[#This Row],[Codi del contracte]]&lt;&gt;"",IF(Taula4[[#This Row],[Codi del contracte]]&gt;199,IF(Taula4[[#This Row],[Codi del contracte]]&lt;300,1,0),0),0)</f>
        <v>0</v>
      </c>
      <c r="DL77" s="203">
        <f>IF(Taula4[[#This Row],[Codi del contracte]]&lt;&gt;"",IF(Taula4[[#This Row],[Codi del contracte]]&gt;499,IF(Taula4[[#This Row],[Codi del contracte]]&lt;600,1,0),0),0)</f>
        <v>0</v>
      </c>
      <c r="DM77" s="203">
        <f t="shared" si="57"/>
        <v>0</v>
      </c>
      <c r="DN77" s="203">
        <f>IF(Taula4[[#This Row],[% Jornada (no posar símbol %)]]=100,IF(DM77=1,2,0),0)</f>
        <v>0</v>
      </c>
      <c r="DO77" s="203" t="str">
        <f t="shared" si="61"/>
        <v/>
      </c>
    </row>
    <row r="78" spans="1:119" ht="14.25" customHeight="1">
      <c r="A78" s="38"/>
      <c r="B78" s="83">
        <v>71</v>
      </c>
      <c r="C78" s="210"/>
      <c r="D78" s="226"/>
      <c r="E78" s="210"/>
      <c r="F78" s="224"/>
      <c r="G78" s="224"/>
      <c r="H78" s="210"/>
      <c r="I78" s="225"/>
      <c r="J78" s="210"/>
      <c r="K78" s="155"/>
      <c r="L78" s="156">
        <f t="shared" si="46"/>
        <v>0</v>
      </c>
      <c r="M78" s="340"/>
      <c r="N78" s="182" t="str">
        <f t="shared" si="58"/>
        <v/>
      </c>
      <c r="O78" s="127"/>
      <c r="P78" s="64"/>
      <c r="Q78" s="64"/>
      <c r="R78" s="64"/>
      <c r="CB78" s="78" t="str">
        <f t="shared" si="31"/>
        <v/>
      </c>
      <c r="CC78" s="79">
        <v>100</v>
      </c>
      <c r="CD78" s="79">
        <f t="shared" si="32"/>
        <v>0</v>
      </c>
      <c r="CE78" s="79">
        <f t="shared" si="33"/>
        <v>0</v>
      </c>
      <c r="CF78" s="79">
        <f t="shared" si="34"/>
        <v>0</v>
      </c>
      <c r="CG78" s="79">
        <f t="shared" si="59"/>
        <v>0</v>
      </c>
      <c r="CH78" s="80">
        <f t="shared" si="35"/>
        <v>0</v>
      </c>
      <c r="CI78" s="84">
        <f t="shared" si="36"/>
        <v>0</v>
      </c>
      <c r="CJ78" s="80">
        <f t="shared" si="47"/>
        <v>0</v>
      </c>
      <c r="CN78" s="21" t="str">
        <f t="shared" si="37"/>
        <v/>
      </c>
      <c r="CO78" s="21" t="str">
        <f t="shared" si="38"/>
        <v/>
      </c>
      <c r="CP78" s="22" t="str">
        <f t="shared" si="48"/>
        <v/>
      </c>
      <c r="CQ78" s="22" t="str">
        <f t="shared" si="49"/>
        <v/>
      </c>
      <c r="CR78" s="22" t="str">
        <f t="shared" si="50"/>
        <v/>
      </c>
      <c r="CS78" s="22" t="str">
        <f t="shared" si="51"/>
        <v/>
      </c>
      <c r="CT78" s="22" t="str">
        <f t="shared" si="52"/>
        <v/>
      </c>
      <c r="CU78" s="173" t="str">
        <f t="shared" si="39"/>
        <v/>
      </c>
      <c r="CV78" s="173" t="str">
        <f t="shared" si="40"/>
        <v/>
      </c>
      <c r="CW78" s="22" t="str">
        <f t="shared" si="53"/>
        <v/>
      </c>
      <c r="CX78" s="22" t="str">
        <f t="shared" si="54"/>
        <v/>
      </c>
      <c r="CY78" s="23" t="str">
        <f t="shared" si="55"/>
        <v/>
      </c>
      <c r="CZ78" s="23" t="str">
        <f t="shared" si="56"/>
        <v/>
      </c>
      <c r="DA78" s="207" t="str">
        <f t="shared" si="60"/>
        <v/>
      </c>
      <c r="DB78" s="23">
        <f t="shared" si="41"/>
        <v>0</v>
      </c>
      <c r="DC78" s="16"/>
      <c r="DE78" s="192">
        <f t="shared" si="42"/>
        <v>0</v>
      </c>
      <c r="DF78" s="192">
        <f t="shared" si="43"/>
        <v>0</v>
      </c>
      <c r="DH78" s="192">
        <f t="shared" si="44"/>
        <v>0</v>
      </c>
      <c r="DI78" s="192">
        <f t="shared" si="45"/>
        <v>0</v>
      </c>
      <c r="DK78" s="203">
        <f>IF(Taula4[[#This Row],[Codi del contracte]]&lt;&gt;"",IF(Taula4[[#This Row],[Codi del contracte]]&gt;199,IF(Taula4[[#This Row],[Codi del contracte]]&lt;300,1,0),0),0)</f>
        <v>0</v>
      </c>
      <c r="DL78" s="203">
        <f>IF(Taula4[[#This Row],[Codi del contracte]]&lt;&gt;"",IF(Taula4[[#This Row],[Codi del contracte]]&gt;499,IF(Taula4[[#This Row],[Codi del contracte]]&lt;600,1,0),0),0)</f>
        <v>0</v>
      </c>
      <c r="DM78" s="203">
        <f t="shared" si="57"/>
        <v>0</v>
      </c>
      <c r="DN78" s="203">
        <f>IF(Taula4[[#This Row],[% Jornada (no posar símbol %)]]=100,IF(DM78=1,2,0),0)</f>
        <v>0</v>
      </c>
      <c r="DO78" s="203" t="str">
        <f t="shared" si="61"/>
        <v/>
      </c>
    </row>
    <row r="79" spans="1:119" ht="14.25" customHeight="1">
      <c r="A79" s="38"/>
      <c r="B79" s="83">
        <v>72</v>
      </c>
      <c r="C79" s="210"/>
      <c r="D79" s="226"/>
      <c r="E79" s="210"/>
      <c r="F79" s="224"/>
      <c r="G79" s="224"/>
      <c r="H79" s="210"/>
      <c r="I79" s="225"/>
      <c r="J79" s="210"/>
      <c r="K79" s="155"/>
      <c r="L79" s="156">
        <f t="shared" si="46"/>
        <v>0</v>
      </c>
      <c r="M79" s="340"/>
      <c r="N79" s="182" t="str">
        <f t="shared" si="58"/>
        <v/>
      </c>
      <c r="O79" s="127"/>
      <c r="P79" s="64"/>
      <c r="Q79" s="64"/>
      <c r="R79" s="64"/>
      <c r="CB79" s="78" t="str">
        <f t="shared" si="31"/>
        <v/>
      </c>
      <c r="CC79" s="79">
        <v>100</v>
      </c>
      <c r="CD79" s="79">
        <f t="shared" si="32"/>
        <v>0</v>
      </c>
      <c r="CE79" s="79">
        <f t="shared" si="33"/>
        <v>0</v>
      </c>
      <c r="CF79" s="79">
        <f t="shared" si="34"/>
        <v>0</v>
      </c>
      <c r="CG79" s="79">
        <f t="shared" si="59"/>
        <v>0</v>
      </c>
      <c r="CH79" s="80">
        <f t="shared" si="35"/>
        <v>0</v>
      </c>
      <c r="CI79" s="84">
        <f t="shared" si="36"/>
        <v>0</v>
      </c>
      <c r="CJ79" s="80">
        <f t="shared" si="47"/>
        <v>0</v>
      </c>
      <c r="CN79" s="21" t="str">
        <f t="shared" si="37"/>
        <v/>
      </c>
      <c r="CO79" s="21" t="str">
        <f t="shared" si="38"/>
        <v/>
      </c>
      <c r="CP79" s="22" t="str">
        <f t="shared" si="48"/>
        <v/>
      </c>
      <c r="CQ79" s="22" t="str">
        <f t="shared" si="49"/>
        <v/>
      </c>
      <c r="CR79" s="22" t="str">
        <f t="shared" si="50"/>
        <v/>
      </c>
      <c r="CS79" s="22" t="str">
        <f t="shared" si="51"/>
        <v/>
      </c>
      <c r="CT79" s="22" t="str">
        <f t="shared" si="52"/>
        <v/>
      </c>
      <c r="CU79" s="173" t="str">
        <f t="shared" si="39"/>
        <v/>
      </c>
      <c r="CV79" s="173" t="str">
        <f t="shared" si="40"/>
        <v/>
      </c>
      <c r="CW79" s="22" t="str">
        <f t="shared" si="53"/>
        <v/>
      </c>
      <c r="CX79" s="22" t="str">
        <f t="shared" si="54"/>
        <v/>
      </c>
      <c r="CY79" s="23" t="str">
        <f t="shared" si="55"/>
        <v/>
      </c>
      <c r="CZ79" s="23" t="str">
        <f t="shared" si="56"/>
        <v/>
      </c>
      <c r="DA79" s="207" t="str">
        <f t="shared" si="60"/>
        <v/>
      </c>
      <c r="DB79" s="23">
        <f t="shared" si="41"/>
        <v>0</v>
      </c>
      <c r="DC79" s="16"/>
      <c r="DE79" s="192">
        <f t="shared" si="42"/>
        <v>0</v>
      </c>
      <c r="DF79" s="192">
        <f t="shared" si="43"/>
        <v>0</v>
      </c>
      <c r="DH79" s="192">
        <f t="shared" si="44"/>
        <v>0</v>
      </c>
      <c r="DI79" s="192">
        <f t="shared" si="45"/>
        <v>0</v>
      </c>
      <c r="DK79" s="203">
        <f>IF(Taula4[[#This Row],[Codi del contracte]]&lt;&gt;"",IF(Taula4[[#This Row],[Codi del contracte]]&gt;199,IF(Taula4[[#This Row],[Codi del contracte]]&lt;300,1,0),0),0)</f>
        <v>0</v>
      </c>
      <c r="DL79" s="203">
        <f>IF(Taula4[[#This Row],[Codi del contracte]]&lt;&gt;"",IF(Taula4[[#This Row],[Codi del contracte]]&gt;499,IF(Taula4[[#This Row],[Codi del contracte]]&lt;600,1,0),0),0)</f>
        <v>0</v>
      </c>
      <c r="DM79" s="203">
        <f t="shared" si="57"/>
        <v>0</v>
      </c>
      <c r="DN79" s="203">
        <f>IF(Taula4[[#This Row],[% Jornada (no posar símbol %)]]=100,IF(DM79=1,2,0),0)</f>
        <v>0</v>
      </c>
      <c r="DO79" s="203" t="str">
        <f t="shared" si="61"/>
        <v/>
      </c>
    </row>
    <row r="80" spans="1:119" ht="14.25" customHeight="1">
      <c r="A80" s="38"/>
      <c r="B80" s="83">
        <v>73</v>
      </c>
      <c r="C80" s="210"/>
      <c r="D80" s="226"/>
      <c r="E80" s="210"/>
      <c r="F80" s="224"/>
      <c r="G80" s="224"/>
      <c r="H80" s="210"/>
      <c r="I80" s="225"/>
      <c r="J80" s="210"/>
      <c r="K80" s="155"/>
      <c r="L80" s="156">
        <f t="shared" si="46"/>
        <v>0</v>
      </c>
      <c r="M80" s="340"/>
      <c r="N80" s="182" t="str">
        <f t="shared" si="58"/>
        <v/>
      </c>
      <c r="O80" s="127"/>
      <c r="P80" s="64"/>
      <c r="Q80" s="64"/>
      <c r="R80" s="64"/>
      <c r="CB80" s="78" t="str">
        <f t="shared" si="31"/>
        <v/>
      </c>
      <c r="CC80" s="79">
        <v>100</v>
      </c>
      <c r="CD80" s="79">
        <f t="shared" si="32"/>
        <v>0</v>
      </c>
      <c r="CE80" s="79">
        <f t="shared" si="33"/>
        <v>0</v>
      </c>
      <c r="CF80" s="79">
        <f t="shared" si="34"/>
        <v>0</v>
      </c>
      <c r="CG80" s="79">
        <f t="shared" si="59"/>
        <v>0</v>
      </c>
      <c r="CH80" s="80">
        <f t="shared" si="35"/>
        <v>0</v>
      </c>
      <c r="CI80" s="84">
        <f t="shared" si="36"/>
        <v>0</v>
      </c>
      <c r="CJ80" s="80">
        <f t="shared" si="47"/>
        <v>0</v>
      </c>
      <c r="CN80" s="21" t="str">
        <f t="shared" si="37"/>
        <v/>
      </c>
      <c r="CO80" s="21" t="str">
        <f t="shared" si="38"/>
        <v/>
      </c>
      <c r="CP80" s="22" t="str">
        <f t="shared" si="48"/>
        <v/>
      </c>
      <c r="CQ80" s="22" t="str">
        <f t="shared" si="49"/>
        <v/>
      </c>
      <c r="CR80" s="22" t="str">
        <f t="shared" si="50"/>
        <v/>
      </c>
      <c r="CS80" s="22" t="str">
        <f t="shared" si="51"/>
        <v/>
      </c>
      <c r="CT80" s="22" t="str">
        <f t="shared" si="52"/>
        <v/>
      </c>
      <c r="CU80" s="173" t="str">
        <f t="shared" si="39"/>
        <v/>
      </c>
      <c r="CV80" s="173" t="str">
        <f t="shared" si="40"/>
        <v/>
      </c>
      <c r="CW80" s="22" t="str">
        <f t="shared" si="53"/>
        <v/>
      </c>
      <c r="CX80" s="22" t="str">
        <f t="shared" si="54"/>
        <v/>
      </c>
      <c r="CY80" s="23" t="str">
        <f t="shared" si="55"/>
        <v/>
      </c>
      <c r="CZ80" s="23" t="str">
        <f t="shared" si="56"/>
        <v/>
      </c>
      <c r="DA80" s="207" t="str">
        <f t="shared" si="60"/>
        <v/>
      </c>
      <c r="DB80" s="23">
        <f t="shared" si="41"/>
        <v>0</v>
      </c>
      <c r="DC80" s="16"/>
      <c r="DE80" s="192">
        <f t="shared" si="42"/>
        <v>0</v>
      </c>
      <c r="DF80" s="192">
        <f t="shared" si="43"/>
        <v>0</v>
      </c>
      <c r="DH80" s="192">
        <f t="shared" si="44"/>
        <v>0</v>
      </c>
      <c r="DI80" s="192">
        <f t="shared" si="45"/>
        <v>0</v>
      </c>
      <c r="DK80" s="203">
        <f>IF(Taula4[[#This Row],[Codi del contracte]]&lt;&gt;"",IF(Taula4[[#This Row],[Codi del contracte]]&gt;199,IF(Taula4[[#This Row],[Codi del contracte]]&lt;300,1,0),0),0)</f>
        <v>0</v>
      </c>
      <c r="DL80" s="203">
        <f>IF(Taula4[[#This Row],[Codi del contracte]]&lt;&gt;"",IF(Taula4[[#This Row],[Codi del contracte]]&gt;499,IF(Taula4[[#This Row],[Codi del contracte]]&lt;600,1,0),0),0)</f>
        <v>0</v>
      </c>
      <c r="DM80" s="203">
        <f t="shared" si="57"/>
        <v>0</v>
      </c>
      <c r="DN80" s="203">
        <f>IF(Taula4[[#This Row],[% Jornada (no posar símbol %)]]=100,IF(DM80=1,2,0),0)</f>
        <v>0</v>
      </c>
      <c r="DO80" s="203" t="str">
        <f t="shared" si="61"/>
        <v/>
      </c>
    </row>
    <row r="81" spans="1:119" ht="14.25" customHeight="1">
      <c r="A81" s="38"/>
      <c r="B81" s="83">
        <v>74</v>
      </c>
      <c r="C81" s="210"/>
      <c r="D81" s="226"/>
      <c r="E81" s="210"/>
      <c r="F81" s="224"/>
      <c r="G81" s="224"/>
      <c r="H81" s="210"/>
      <c r="I81" s="225"/>
      <c r="J81" s="210"/>
      <c r="K81" s="155"/>
      <c r="L81" s="156">
        <f t="shared" si="46"/>
        <v>0</v>
      </c>
      <c r="M81" s="340"/>
      <c r="N81" s="182" t="str">
        <f t="shared" si="58"/>
        <v/>
      </c>
      <c r="O81" s="127"/>
      <c r="P81" s="64"/>
      <c r="Q81" s="64"/>
      <c r="R81" s="64"/>
      <c r="CB81" s="78" t="str">
        <f t="shared" si="31"/>
        <v/>
      </c>
      <c r="CC81" s="79">
        <v>100</v>
      </c>
      <c r="CD81" s="79">
        <f t="shared" si="32"/>
        <v>0</v>
      </c>
      <c r="CE81" s="79">
        <f t="shared" si="33"/>
        <v>0</v>
      </c>
      <c r="CF81" s="79">
        <f t="shared" si="34"/>
        <v>0</v>
      </c>
      <c r="CG81" s="79">
        <f t="shared" si="59"/>
        <v>0</v>
      </c>
      <c r="CH81" s="80">
        <f t="shared" si="35"/>
        <v>0</v>
      </c>
      <c r="CI81" s="84">
        <f t="shared" si="36"/>
        <v>0</v>
      </c>
      <c r="CJ81" s="80">
        <f t="shared" si="47"/>
        <v>0</v>
      </c>
      <c r="CN81" s="21" t="str">
        <f t="shared" si="37"/>
        <v/>
      </c>
      <c r="CO81" s="21" t="str">
        <f t="shared" si="38"/>
        <v/>
      </c>
      <c r="CP81" s="22" t="str">
        <f t="shared" si="48"/>
        <v/>
      </c>
      <c r="CQ81" s="22" t="str">
        <f t="shared" si="49"/>
        <v/>
      </c>
      <c r="CR81" s="22" t="str">
        <f t="shared" si="50"/>
        <v/>
      </c>
      <c r="CS81" s="22" t="str">
        <f t="shared" si="51"/>
        <v/>
      </c>
      <c r="CT81" s="22" t="str">
        <f t="shared" si="52"/>
        <v/>
      </c>
      <c r="CU81" s="173" t="str">
        <f t="shared" si="39"/>
        <v/>
      </c>
      <c r="CV81" s="173" t="str">
        <f t="shared" si="40"/>
        <v/>
      </c>
      <c r="CW81" s="22" t="str">
        <f t="shared" si="53"/>
        <v/>
      </c>
      <c r="CX81" s="22" t="str">
        <f t="shared" si="54"/>
        <v/>
      </c>
      <c r="CY81" s="23" t="str">
        <f t="shared" si="55"/>
        <v/>
      </c>
      <c r="CZ81" s="23" t="str">
        <f t="shared" si="56"/>
        <v/>
      </c>
      <c r="DA81" s="207" t="str">
        <f t="shared" si="60"/>
        <v/>
      </c>
      <c r="DB81" s="23">
        <f t="shared" si="41"/>
        <v>0</v>
      </c>
      <c r="DC81" s="16"/>
      <c r="DE81" s="192">
        <f t="shared" si="42"/>
        <v>0</v>
      </c>
      <c r="DF81" s="192">
        <f t="shared" si="43"/>
        <v>0</v>
      </c>
      <c r="DH81" s="192">
        <f t="shared" si="44"/>
        <v>0</v>
      </c>
      <c r="DI81" s="192">
        <f t="shared" si="45"/>
        <v>0</v>
      </c>
      <c r="DK81" s="203">
        <f>IF(Taula4[[#This Row],[Codi del contracte]]&lt;&gt;"",IF(Taula4[[#This Row],[Codi del contracte]]&gt;199,IF(Taula4[[#This Row],[Codi del contracte]]&lt;300,1,0),0),0)</f>
        <v>0</v>
      </c>
      <c r="DL81" s="203">
        <f>IF(Taula4[[#This Row],[Codi del contracte]]&lt;&gt;"",IF(Taula4[[#This Row],[Codi del contracte]]&gt;499,IF(Taula4[[#This Row],[Codi del contracte]]&lt;600,1,0),0),0)</f>
        <v>0</v>
      </c>
      <c r="DM81" s="203">
        <f t="shared" si="57"/>
        <v>0</v>
      </c>
      <c r="DN81" s="203">
        <f>IF(Taula4[[#This Row],[% Jornada (no posar símbol %)]]=100,IF(DM81=1,2,0),0)</f>
        <v>0</v>
      </c>
      <c r="DO81" s="203" t="str">
        <f t="shared" si="61"/>
        <v/>
      </c>
    </row>
    <row r="82" spans="1:119" ht="14.25" customHeight="1">
      <c r="A82" s="38"/>
      <c r="B82" s="83">
        <v>75</v>
      </c>
      <c r="C82" s="210"/>
      <c r="D82" s="226"/>
      <c r="E82" s="210"/>
      <c r="F82" s="224"/>
      <c r="G82" s="224"/>
      <c r="H82" s="210"/>
      <c r="I82" s="225"/>
      <c r="J82" s="210"/>
      <c r="K82" s="155"/>
      <c r="L82" s="156">
        <f t="shared" si="46"/>
        <v>0</v>
      </c>
      <c r="M82" s="340"/>
      <c r="N82" s="182" t="str">
        <f t="shared" si="58"/>
        <v/>
      </c>
      <c r="O82" s="127"/>
      <c r="P82" s="64"/>
      <c r="Q82" s="64"/>
      <c r="R82" s="64"/>
      <c r="CB82" s="78" t="str">
        <f t="shared" si="31"/>
        <v/>
      </c>
      <c r="CC82" s="79">
        <v>100</v>
      </c>
      <c r="CD82" s="79">
        <f t="shared" si="32"/>
        <v>0</v>
      </c>
      <c r="CE82" s="79">
        <f t="shared" si="33"/>
        <v>0</v>
      </c>
      <c r="CF82" s="79">
        <f t="shared" si="34"/>
        <v>0</v>
      </c>
      <c r="CG82" s="79">
        <f t="shared" si="59"/>
        <v>0</v>
      </c>
      <c r="CH82" s="80">
        <f t="shared" si="35"/>
        <v>0</v>
      </c>
      <c r="CI82" s="84">
        <f t="shared" si="36"/>
        <v>0</v>
      </c>
      <c r="CJ82" s="80">
        <f t="shared" si="47"/>
        <v>0</v>
      </c>
      <c r="CN82" s="21" t="str">
        <f t="shared" si="37"/>
        <v/>
      </c>
      <c r="CO82" s="21" t="str">
        <f t="shared" si="38"/>
        <v/>
      </c>
      <c r="CP82" s="22" t="str">
        <f t="shared" si="48"/>
        <v/>
      </c>
      <c r="CQ82" s="22" t="str">
        <f t="shared" si="49"/>
        <v/>
      </c>
      <c r="CR82" s="22" t="str">
        <f t="shared" si="50"/>
        <v/>
      </c>
      <c r="CS82" s="22" t="str">
        <f t="shared" si="51"/>
        <v/>
      </c>
      <c r="CT82" s="22" t="str">
        <f t="shared" si="52"/>
        <v/>
      </c>
      <c r="CU82" s="173" t="str">
        <f t="shared" si="39"/>
        <v/>
      </c>
      <c r="CV82" s="173" t="str">
        <f t="shared" si="40"/>
        <v/>
      </c>
      <c r="CW82" s="22" t="str">
        <f t="shared" si="53"/>
        <v/>
      </c>
      <c r="CX82" s="22" t="str">
        <f t="shared" si="54"/>
        <v/>
      </c>
      <c r="CY82" s="23" t="str">
        <f t="shared" si="55"/>
        <v/>
      </c>
      <c r="CZ82" s="23" t="str">
        <f t="shared" si="56"/>
        <v/>
      </c>
      <c r="DA82" s="207" t="str">
        <f t="shared" si="60"/>
        <v/>
      </c>
      <c r="DB82" s="23">
        <f t="shared" si="41"/>
        <v>0</v>
      </c>
      <c r="DC82" s="16"/>
      <c r="DE82" s="192">
        <f t="shared" si="42"/>
        <v>0</v>
      </c>
      <c r="DF82" s="192">
        <f t="shared" si="43"/>
        <v>0</v>
      </c>
      <c r="DH82" s="192">
        <f t="shared" si="44"/>
        <v>0</v>
      </c>
      <c r="DI82" s="192">
        <f t="shared" si="45"/>
        <v>0</v>
      </c>
      <c r="DK82" s="203">
        <f>IF(Taula4[[#This Row],[Codi del contracte]]&lt;&gt;"",IF(Taula4[[#This Row],[Codi del contracte]]&gt;199,IF(Taula4[[#This Row],[Codi del contracte]]&lt;300,1,0),0),0)</f>
        <v>0</v>
      </c>
      <c r="DL82" s="203">
        <f>IF(Taula4[[#This Row],[Codi del contracte]]&lt;&gt;"",IF(Taula4[[#This Row],[Codi del contracte]]&gt;499,IF(Taula4[[#This Row],[Codi del contracte]]&lt;600,1,0),0),0)</f>
        <v>0</v>
      </c>
      <c r="DM82" s="203">
        <f t="shared" si="57"/>
        <v>0</v>
      </c>
      <c r="DN82" s="203">
        <f>IF(Taula4[[#This Row],[% Jornada (no posar símbol %)]]=100,IF(DM82=1,2,0),0)</f>
        <v>0</v>
      </c>
      <c r="DO82" s="203" t="str">
        <f t="shared" si="61"/>
        <v/>
      </c>
    </row>
    <row r="83" spans="1:119" ht="14.25" customHeight="1">
      <c r="A83" s="38"/>
      <c r="B83" s="83">
        <v>76</v>
      </c>
      <c r="C83" s="210"/>
      <c r="D83" s="226"/>
      <c r="E83" s="210"/>
      <c r="F83" s="224"/>
      <c r="G83" s="224"/>
      <c r="H83" s="210"/>
      <c r="I83" s="225"/>
      <c r="J83" s="210"/>
      <c r="K83" s="155"/>
      <c r="L83" s="156">
        <f t="shared" si="46"/>
        <v>0</v>
      </c>
      <c r="M83" s="340"/>
      <c r="N83" s="182" t="str">
        <f t="shared" si="58"/>
        <v/>
      </c>
      <c r="O83" s="127"/>
      <c r="P83" s="64"/>
      <c r="Q83" s="64"/>
      <c r="R83" s="64"/>
      <c r="CB83" s="78" t="str">
        <f t="shared" si="31"/>
        <v/>
      </c>
      <c r="CC83" s="79">
        <v>100</v>
      </c>
      <c r="CD83" s="79">
        <f t="shared" si="32"/>
        <v>0</v>
      </c>
      <c r="CE83" s="79">
        <f t="shared" si="33"/>
        <v>0</v>
      </c>
      <c r="CF83" s="79">
        <f t="shared" si="34"/>
        <v>0</v>
      </c>
      <c r="CG83" s="79">
        <f t="shared" si="59"/>
        <v>0</v>
      </c>
      <c r="CH83" s="80">
        <f t="shared" si="35"/>
        <v>0</v>
      </c>
      <c r="CI83" s="84">
        <f t="shared" si="36"/>
        <v>0</v>
      </c>
      <c r="CJ83" s="80">
        <f t="shared" si="47"/>
        <v>0</v>
      </c>
      <c r="CN83" s="21" t="str">
        <f t="shared" si="37"/>
        <v/>
      </c>
      <c r="CO83" s="21" t="str">
        <f t="shared" si="38"/>
        <v/>
      </c>
      <c r="CP83" s="22" t="str">
        <f t="shared" si="48"/>
        <v/>
      </c>
      <c r="CQ83" s="22" t="str">
        <f t="shared" si="49"/>
        <v/>
      </c>
      <c r="CR83" s="22" t="str">
        <f t="shared" si="50"/>
        <v/>
      </c>
      <c r="CS83" s="22" t="str">
        <f t="shared" si="51"/>
        <v/>
      </c>
      <c r="CT83" s="22" t="str">
        <f t="shared" si="52"/>
        <v/>
      </c>
      <c r="CU83" s="173" t="str">
        <f t="shared" si="39"/>
        <v/>
      </c>
      <c r="CV83" s="173" t="str">
        <f t="shared" si="40"/>
        <v/>
      </c>
      <c r="CW83" s="22" t="str">
        <f t="shared" si="53"/>
        <v/>
      </c>
      <c r="CX83" s="22" t="str">
        <f t="shared" si="54"/>
        <v/>
      </c>
      <c r="CY83" s="23" t="str">
        <f t="shared" si="55"/>
        <v/>
      </c>
      <c r="CZ83" s="23" t="str">
        <f t="shared" si="56"/>
        <v/>
      </c>
      <c r="DA83" s="207" t="str">
        <f t="shared" si="60"/>
        <v/>
      </c>
      <c r="DB83" s="23">
        <f t="shared" si="41"/>
        <v>0</v>
      </c>
      <c r="DC83" s="16"/>
      <c r="DE83" s="192">
        <f t="shared" si="42"/>
        <v>0</v>
      </c>
      <c r="DF83" s="192">
        <f t="shared" si="43"/>
        <v>0</v>
      </c>
      <c r="DH83" s="192">
        <f t="shared" si="44"/>
        <v>0</v>
      </c>
      <c r="DI83" s="192">
        <f t="shared" si="45"/>
        <v>0</v>
      </c>
      <c r="DK83" s="203">
        <f>IF(Taula4[[#This Row],[Codi del contracte]]&lt;&gt;"",IF(Taula4[[#This Row],[Codi del contracte]]&gt;199,IF(Taula4[[#This Row],[Codi del contracte]]&lt;300,1,0),0),0)</f>
        <v>0</v>
      </c>
      <c r="DL83" s="203">
        <f>IF(Taula4[[#This Row],[Codi del contracte]]&lt;&gt;"",IF(Taula4[[#This Row],[Codi del contracte]]&gt;499,IF(Taula4[[#This Row],[Codi del contracte]]&lt;600,1,0),0),0)</f>
        <v>0</v>
      </c>
      <c r="DM83" s="203">
        <f t="shared" si="57"/>
        <v>0</v>
      </c>
      <c r="DN83" s="203">
        <f>IF(Taula4[[#This Row],[% Jornada (no posar símbol %)]]=100,IF(DM83=1,2,0),0)</f>
        <v>0</v>
      </c>
      <c r="DO83" s="203" t="str">
        <f t="shared" si="61"/>
        <v/>
      </c>
    </row>
    <row r="84" spans="1:119" ht="14.25" customHeight="1">
      <c r="A84" s="38"/>
      <c r="B84" s="83">
        <v>77</v>
      </c>
      <c r="C84" s="210"/>
      <c r="D84" s="226"/>
      <c r="E84" s="210"/>
      <c r="F84" s="224"/>
      <c r="G84" s="224"/>
      <c r="H84" s="210"/>
      <c r="I84" s="225"/>
      <c r="J84" s="210"/>
      <c r="K84" s="155"/>
      <c r="L84" s="156">
        <f t="shared" si="46"/>
        <v>0</v>
      </c>
      <c r="M84" s="340"/>
      <c r="N84" s="182" t="str">
        <f t="shared" si="58"/>
        <v/>
      </c>
      <c r="O84" s="127"/>
      <c r="P84" s="64"/>
      <c r="Q84" s="64"/>
      <c r="R84" s="64"/>
      <c r="CB84" s="78" t="str">
        <f t="shared" si="31"/>
        <v/>
      </c>
      <c r="CC84" s="79">
        <v>100</v>
      </c>
      <c r="CD84" s="79">
        <f t="shared" si="32"/>
        <v>0</v>
      </c>
      <c r="CE84" s="79">
        <f t="shared" si="33"/>
        <v>0</v>
      </c>
      <c r="CF84" s="79">
        <f t="shared" si="34"/>
        <v>0</v>
      </c>
      <c r="CG84" s="79">
        <f t="shared" si="59"/>
        <v>0</v>
      </c>
      <c r="CH84" s="80">
        <f t="shared" si="35"/>
        <v>0</v>
      </c>
      <c r="CI84" s="84">
        <f t="shared" si="36"/>
        <v>0</v>
      </c>
      <c r="CJ84" s="80">
        <f t="shared" si="47"/>
        <v>0</v>
      </c>
      <c r="CN84" s="21" t="str">
        <f t="shared" si="37"/>
        <v/>
      </c>
      <c r="CO84" s="21" t="str">
        <f t="shared" si="38"/>
        <v/>
      </c>
      <c r="CP84" s="22" t="str">
        <f t="shared" si="48"/>
        <v/>
      </c>
      <c r="CQ84" s="22" t="str">
        <f t="shared" si="49"/>
        <v/>
      </c>
      <c r="CR84" s="22" t="str">
        <f t="shared" si="50"/>
        <v/>
      </c>
      <c r="CS84" s="22" t="str">
        <f t="shared" si="51"/>
        <v/>
      </c>
      <c r="CT84" s="22" t="str">
        <f t="shared" si="52"/>
        <v/>
      </c>
      <c r="CU84" s="173" t="str">
        <f t="shared" si="39"/>
        <v/>
      </c>
      <c r="CV84" s="173" t="str">
        <f t="shared" si="40"/>
        <v/>
      </c>
      <c r="CW84" s="22" t="str">
        <f t="shared" si="53"/>
        <v/>
      </c>
      <c r="CX84" s="22" t="str">
        <f t="shared" si="54"/>
        <v/>
      </c>
      <c r="CY84" s="23" t="str">
        <f t="shared" si="55"/>
        <v/>
      </c>
      <c r="CZ84" s="23" t="str">
        <f t="shared" si="56"/>
        <v/>
      </c>
      <c r="DA84" s="207" t="str">
        <f t="shared" si="60"/>
        <v/>
      </c>
      <c r="DB84" s="23">
        <f t="shared" si="41"/>
        <v>0</v>
      </c>
      <c r="DC84" s="16"/>
      <c r="DE84" s="192">
        <f t="shared" si="42"/>
        <v>0</v>
      </c>
      <c r="DF84" s="192">
        <f t="shared" si="43"/>
        <v>0</v>
      </c>
      <c r="DH84" s="192">
        <f t="shared" si="44"/>
        <v>0</v>
      </c>
      <c r="DI84" s="192">
        <f t="shared" si="45"/>
        <v>0</v>
      </c>
      <c r="DK84" s="203">
        <f>IF(Taula4[[#This Row],[Codi del contracte]]&lt;&gt;"",IF(Taula4[[#This Row],[Codi del contracte]]&gt;199,IF(Taula4[[#This Row],[Codi del contracte]]&lt;300,1,0),0),0)</f>
        <v>0</v>
      </c>
      <c r="DL84" s="203">
        <f>IF(Taula4[[#This Row],[Codi del contracte]]&lt;&gt;"",IF(Taula4[[#This Row],[Codi del contracte]]&gt;499,IF(Taula4[[#This Row],[Codi del contracte]]&lt;600,1,0),0),0)</f>
        <v>0</v>
      </c>
      <c r="DM84" s="203">
        <f t="shared" si="57"/>
        <v>0</v>
      </c>
      <c r="DN84" s="203">
        <f>IF(Taula4[[#This Row],[% Jornada (no posar símbol %)]]=100,IF(DM84=1,2,0),0)</f>
        <v>0</v>
      </c>
      <c r="DO84" s="203" t="str">
        <f t="shared" si="61"/>
        <v/>
      </c>
    </row>
    <row r="85" spans="1:119" ht="14.25" customHeight="1">
      <c r="A85" s="38"/>
      <c r="B85" s="83">
        <v>78</v>
      </c>
      <c r="C85" s="210"/>
      <c r="D85" s="226"/>
      <c r="E85" s="210"/>
      <c r="F85" s="224"/>
      <c r="G85" s="224"/>
      <c r="H85" s="210"/>
      <c r="I85" s="225"/>
      <c r="J85" s="210"/>
      <c r="K85" s="155"/>
      <c r="L85" s="156">
        <f t="shared" si="46"/>
        <v>0</v>
      </c>
      <c r="M85" s="340"/>
      <c r="N85" s="182" t="str">
        <f t="shared" si="58"/>
        <v/>
      </c>
      <c r="O85" s="127"/>
      <c r="P85" s="64"/>
      <c r="Q85" s="64"/>
      <c r="R85" s="64"/>
      <c r="CB85" s="78" t="str">
        <f t="shared" si="31"/>
        <v/>
      </c>
      <c r="CC85" s="79">
        <v>100</v>
      </c>
      <c r="CD85" s="79">
        <f t="shared" si="32"/>
        <v>0</v>
      </c>
      <c r="CE85" s="79">
        <f t="shared" si="33"/>
        <v>0</v>
      </c>
      <c r="CF85" s="79">
        <f t="shared" si="34"/>
        <v>0</v>
      </c>
      <c r="CG85" s="79">
        <f t="shared" si="59"/>
        <v>0</v>
      </c>
      <c r="CH85" s="80">
        <f t="shared" si="35"/>
        <v>0</v>
      </c>
      <c r="CI85" s="84">
        <f t="shared" si="36"/>
        <v>0</v>
      </c>
      <c r="CJ85" s="80">
        <f t="shared" si="47"/>
        <v>0</v>
      </c>
      <c r="CN85" s="21" t="str">
        <f t="shared" si="37"/>
        <v/>
      </c>
      <c r="CO85" s="21" t="str">
        <f t="shared" si="38"/>
        <v/>
      </c>
      <c r="CP85" s="22" t="str">
        <f t="shared" si="48"/>
        <v/>
      </c>
      <c r="CQ85" s="22" t="str">
        <f t="shared" si="49"/>
        <v/>
      </c>
      <c r="CR85" s="22" t="str">
        <f t="shared" si="50"/>
        <v/>
      </c>
      <c r="CS85" s="22" t="str">
        <f t="shared" si="51"/>
        <v/>
      </c>
      <c r="CT85" s="22" t="str">
        <f t="shared" si="52"/>
        <v/>
      </c>
      <c r="CU85" s="173" t="str">
        <f t="shared" si="39"/>
        <v/>
      </c>
      <c r="CV85" s="173" t="str">
        <f t="shared" si="40"/>
        <v/>
      </c>
      <c r="CW85" s="22" t="str">
        <f t="shared" si="53"/>
        <v/>
      </c>
      <c r="CX85" s="22" t="str">
        <f t="shared" si="54"/>
        <v/>
      </c>
      <c r="CY85" s="23" t="str">
        <f t="shared" si="55"/>
        <v/>
      </c>
      <c r="CZ85" s="23" t="str">
        <f t="shared" si="56"/>
        <v/>
      </c>
      <c r="DA85" s="207" t="str">
        <f t="shared" si="60"/>
        <v/>
      </c>
      <c r="DB85" s="23">
        <f t="shared" si="41"/>
        <v>0</v>
      </c>
      <c r="DC85" s="16"/>
      <c r="DE85" s="192">
        <f t="shared" si="42"/>
        <v>0</v>
      </c>
      <c r="DF85" s="192">
        <f t="shared" si="43"/>
        <v>0</v>
      </c>
      <c r="DH85" s="192">
        <f t="shared" si="44"/>
        <v>0</v>
      </c>
      <c r="DI85" s="192">
        <f t="shared" si="45"/>
        <v>0</v>
      </c>
      <c r="DK85" s="203">
        <f>IF(Taula4[[#This Row],[Codi del contracte]]&lt;&gt;"",IF(Taula4[[#This Row],[Codi del contracte]]&gt;199,IF(Taula4[[#This Row],[Codi del contracte]]&lt;300,1,0),0),0)</f>
        <v>0</v>
      </c>
      <c r="DL85" s="203">
        <f>IF(Taula4[[#This Row],[Codi del contracte]]&lt;&gt;"",IF(Taula4[[#This Row],[Codi del contracte]]&gt;499,IF(Taula4[[#This Row],[Codi del contracte]]&lt;600,1,0),0),0)</f>
        <v>0</v>
      </c>
      <c r="DM85" s="203">
        <f t="shared" si="57"/>
        <v>0</v>
      </c>
      <c r="DN85" s="203">
        <f>IF(Taula4[[#This Row],[% Jornada (no posar símbol %)]]=100,IF(DM85=1,2,0),0)</f>
        <v>0</v>
      </c>
      <c r="DO85" s="203" t="str">
        <f t="shared" si="61"/>
        <v/>
      </c>
    </row>
    <row r="86" spans="1:119" ht="14.25" customHeight="1">
      <c r="A86" s="38"/>
      <c r="B86" s="83">
        <v>79</v>
      </c>
      <c r="C86" s="210"/>
      <c r="D86" s="226"/>
      <c r="E86" s="210"/>
      <c r="F86" s="224"/>
      <c r="G86" s="224"/>
      <c r="H86" s="210"/>
      <c r="I86" s="225"/>
      <c r="J86" s="210"/>
      <c r="K86" s="155"/>
      <c r="L86" s="156">
        <f t="shared" si="46"/>
        <v>0</v>
      </c>
      <c r="M86" s="340"/>
      <c r="N86" s="182" t="str">
        <f t="shared" si="58"/>
        <v/>
      </c>
      <c r="O86" s="127"/>
      <c r="P86" s="64"/>
      <c r="Q86" s="64"/>
      <c r="R86" s="64"/>
      <c r="CB86" s="78" t="str">
        <f t="shared" si="31"/>
        <v/>
      </c>
      <c r="CC86" s="79">
        <v>100</v>
      </c>
      <c r="CD86" s="79">
        <f t="shared" si="32"/>
        <v>0</v>
      </c>
      <c r="CE86" s="79">
        <f t="shared" si="33"/>
        <v>0</v>
      </c>
      <c r="CF86" s="79">
        <f t="shared" si="34"/>
        <v>0</v>
      </c>
      <c r="CG86" s="79">
        <f t="shared" si="59"/>
        <v>0</v>
      </c>
      <c r="CH86" s="80">
        <f t="shared" si="35"/>
        <v>0</v>
      </c>
      <c r="CI86" s="84">
        <f t="shared" si="36"/>
        <v>0</v>
      </c>
      <c r="CJ86" s="80">
        <f t="shared" si="47"/>
        <v>0</v>
      </c>
      <c r="CN86" s="21" t="str">
        <f t="shared" si="37"/>
        <v/>
      </c>
      <c r="CO86" s="21" t="str">
        <f t="shared" si="38"/>
        <v/>
      </c>
      <c r="CP86" s="22" t="str">
        <f t="shared" si="48"/>
        <v/>
      </c>
      <c r="CQ86" s="22" t="str">
        <f t="shared" si="49"/>
        <v/>
      </c>
      <c r="CR86" s="22" t="str">
        <f t="shared" si="50"/>
        <v/>
      </c>
      <c r="CS86" s="22" t="str">
        <f t="shared" si="51"/>
        <v/>
      </c>
      <c r="CT86" s="22" t="str">
        <f t="shared" si="52"/>
        <v/>
      </c>
      <c r="CU86" s="173" t="str">
        <f t="shared" si="39"/>
        <v/>
      </c>
      <c r="CV86" s="173" t="str">
        <f t="shared" si="40"/>
        <v/>
      </c>
      <c r="CW86" s="22" t="str">
        <f t="shared" si="53"/>
        <v/>
      </c>
      <c r="CX86" s="22" t="str">
        <f t="shared" si="54"/>
        <v/>
      </c>
      <c r="CY86" s="23" t="str">
        <f t="shared" si="55"/>
        <v/>
      </c>
      <c r="CZ86" s="23" t="str">
        <f t="shared" si="56"/>
        <v/>
      </c>
      <c r="DA86" s="207" t="str">
        <f t="shared" si="60"/>
        <v/>
      </c>
      <c r="DB86" s="23">
        <f t="shared" si="41"/>
        <v>0</v>
      </c>
      <c r="DC86" s="16"/>
      <c r="DE86" s="192">
        <f t="shared" si="42"/>
        <v>0</v>
      </c>
      <c r="DF86" s="192">
        <f t="shared" si="43"/>
        <v>0</v>
      </c>
      <c r="DH86" s="192">
        <f t="shared" si="44"/>
        <v>0</v>
      </c>
      <c r="DI86" s="192">
        <f t="shared" si="45"/>
        <v>0</v>
      </c>
      <c r="DK86" s="203">
        <f>IF(Taula4[[#This Row],[Codi del contracte]]&lt;&gt;"",IF(Taula4[[#This Row],[Codi del contracte]]&gt;199,IF(Taula4[[#This Row],[Codi del contracte]]&lt;300,1,0),0),0)</f>
        <v>0</v>
      </c>
      <c r="DL86" s="203">
        <f>IF(Taula4[[#This Row],[Codi del contracte]]&lt;&gt;"",IF(Taula4[[#This Row],[Codi del contracte]]&gt;499,IF(Taula4[[#This Row],[Codi del contracte]]&lt;600,1,0),0),0)</f>
        <v>0</v>
      </c>
      <c r="DM86" s="203">
        <f t="shared" si="57"/>
        <v>0</v>
      </c>
      <c r="DN86" s="203">
        <f>IF(Taula4[[#This Row],[% Jornada (no posar símbol %)]]=100,IF(DM86=1,2,0),0)</f>
        <v>0</v>
      </c>
      <c r="DO86" s="203" t="str">
        <f t="shared" si="61"/>
        <v/>
      </c>
    </row>
    <row r="87" spans="1:119" ht="14.25" customHeight="1">
      <c r="A87" s="38"/>
      <c r="B87" s="83">
        <v>80</v>
      </c>
      <c r="C87" s="210"/>
      <c r="D87" s="226"/>
      <c r="E87" s="210"/>
      <c r="F87" s="224"/>
      <c r="G87" s="224"/>
      <c r="H87" s="210"/>
      <c r="I87" s="225"/>
      <c r="J87" s="210"/>
      <c r="K87" s="155"/>
      <c r="L87" s="156">
        <f t="shared" si="46"/>
        <v>0</v>
      </c>
      <c r="M87" s="340"/>
      <c r="N87" s="182" t="str">
        <f t="shared" si="58"/>
        <v/>
      </c>
      <c r="O87" s="127"/>
      <c r="P87" s="64"/>
      <c r="Q87" s="64"/>
      <c r="R87" s="64"/>
      <c r="CB87" s="78" t="str">
        <f t="shared" si="31"/>
        <v/>
      </c>
      <c r="CC87" s="79">
        <v>100</v>
      </c>
      <c r="CD87" s="79">
        <f t="shared" si="32"/>
        <v>0</v>
      </c>
      <c r="CE87" s="79">
        <f t="shared" si="33"/>
        <v>0</v>
      </c>
      <c r="CF87" s="79">
        <f t="shared" si="34"/>
        <v>0</v>
      </c>
      <c r="CG87" s="79">
        <f t="shared" si="59"/>
        <v>0</v>
      </c>
      <c r="CH87" s="80">
        <f t="shared" si="35"/>
        <v>0</v>
      </c>
      <c r="CI87" s="84">
        <f t="shared" si="36"/>
        <v>0</v>
      </c>
      <c r="CJ87" s="80">
        <f t="shared" si="47"/>
        <v>0</v>
      </c>
      <c r="CN87" s="21" t="str">
        <f t="shared" si="37"/>
        <v/>
      </c>
      <c r="CO87" s="21" t="str">
        <f t="shared" si="38"/>
        <v/>
      </c>
      <c r="CP87" s="22" t="str">
        <f t="shared" si="48"/>
        <v/>
      </c>
      <c r="CQ87" s="22" t="str">
        <f t="shared" si="49"/>
        <v/>
      </c>
      <c r="CR87" s="22" t="str">
        <f t="shared" si="50"/>
        <v/>
      </c>
      <c r="CS87" s="22" t="str">
        <f t="shared" si="51"/>
        <v/>
      </c>
      <c r="CT87" s="22" t="str">
        <f t="shared" si="52"/>
        <v/>
      </c>
      <c r="CU87" s="173" t="str">
        <f t="shared" si="39"/>
        <v/>
      </c>
      <c r="CV87" s="173" t="str">
        <f t="shared" si="40"/>
        <v/>
      </c>
      <c r="CW87" s="22" t="str">
        <f t="shared" si="53"/>
        <v/>
      </c>
      <c r="CX87" s="22" t="str">
        <f t="shared" si="54"/>
        <v/>
      </c>
      <c r="CY87" s="23" t="str">
        <f t="shared" si="55"/>
        <v/>
      </c>
      <c r="CZ87" s="23" t="str">
        <f t="shared" si="56"/>
        <v/>
      </c>
      <c r="DA87" s="207" t="str">
        <f t="shared" si="60"/>
        <v/>
      </c>
      <c r="DB87" s="23">
        <f t="shared" si="41"/>
        <v>0</v>
      </c>
      <c r="DC87" s="16"/>
      <c r="DE87" s="192">
        <f t="shared" si="42"/>
        <v>0</v>
      </c>
      <c r="DF87" s="192">
        <f t="shared" si="43"/>
        <v>0</v>
      </c>
      <c r="DH87" s="192">
        <f t="shared" si="44"/>
        <v>0</v>
      </c>
      <c r="DI87" s="192">
        <f t="shared" si="45"/>
        <v>0</v>
      </c>
      <c r="DK87" s="203">
        <f>IF(Taula4[[#This Row],[Codi del contracte]]&lt;&gt;"",IF(Taula4[[#This Row],[Codi del contracte]]&gt;199,IF(Taula4[[#This Row],[Codi del contracte]]&lt;300,1,0),0),0)</f>
        <v>0</v>
      </c>
      <c r="DL87" s="203">
        <f>IF(Taula4[[#This Row],[Codi del contracte]]&lt;&gt;"",IF(Taula4[[#This Row],[Codi del contracte]]&gt;499,IF(Taula4[[#This Row],[Codi del contracte]]&lt;600,1,0),0),0)</f>
        <v>0</v>
      </c>
      <c r="DM87" s="203">
        <f t="shared" si="57"/>
        <v>0</v>
      </c>
      <c r="DN87" s="203">
        <f>IF(Taula4[[#This Row],[% Jornada (no posar símbol %)]]=100,IF(DM87=1,2,0),0)</f>
        <v>0</v>
      </c>
      <c r="DO87" s="203" t="str">
        <f t="shared" si="61"/>
        <v/>
      </c>
    </row>
    <row r="88" spans="1:119" ht="14.25" customHeight="1">
      <c r="A88" s="38"/>
      <c r="B88" s="83">
        <v>81</v>
      </c>
      <c r="C88" s="210"/>
      <c r="D88" s="226"/>
      <c r="E88" s="210"/>
      <c r="F88" s="224"/>
      <c r="G88" s="224"/>
      <c r="H88" s="210"/>
      <c r="I88" s="225"/>
      <c r="J88" s="210"/>
      <c r="K88" s="155"/>
      <c r="L88" s="156">
        <f t="shared" si="46"/>
        <v>0</v>
      </c>
      <c r="M88" s="340"/>
      <c r="N88" s="182" t="str">
        <f t="shared" si="58"/>
        <v/>
      </c>
      <c r="O88" s="127"/>
      <c r="P88" s="64"/>
      <c r="Q88" s="64"/>
      <c r="R88" s="64"/>
      <c r="CB88" s="78" t="str">
        <f t="shared" si="31"/>
        <v/>
      </c>
      <c r="CC88" s="79">
        <v>100</v>
      </c>
      <c r="CD88" s="79">
        <f t="shared" si="32"/>
        <v>0</v>
      </c>
      <c r="CE88" s="79">
        <f t="shared" si="33"/>
        <v>0</v>
      </c>
      <c r="CF88" s="79">
        <f t="shared" si="34"/>
        <v>0</v>
      </c>
      <c r="CG88" s="79">
        <f t="shared" si="59"/>
        <v>0</v>
      </c>
      <c r="CH88" s="80">
        <f t="shared" si="35"/>
        <v>0</v>
      </c>
      <c r="CI88" s="84">
        <f t="shared" si="36"/>
        <v>0</v>
      </c>
      <c r="CJ88" s="80">
        <f t="shared" si="47"/>
        <v>0</v>
      </c>
      <c r="CN88" s="21" t="str">
        <f t="shared" si="37"/>
        <v/>
      </c>
      <c r="CO88" s="21" t="str">
        <f t="shared" si="38"/>
        <v/>
      </c>
      <c r="CP88" s="22" t="str">
        <f t="shared" si="48"/>
        <v/>
      </c>
      <c r="CQ88" s="22" t="str">
        <f t="shared" si="49"/>
        <v/>
      </c>
      <c r="CR88" s="22" t="str">
        <f t="shared" si="50"/>
        <v/>
      </c>
      <c r="CS88" s="22" t="str">
        <f t="shared" si="51"/>
        <v/>
      </c>
      <c r="CT88" s="22" t="str">
        <f t="shared" si="52"/>
        <v/>
      </c>
      <c r="CU88" s="173" t="str">
        <f t="shared" si="39"/>
        <v/>
      </c>
      <c r="CV88" s="173" t="str">
        <f t="shared" si="40"/>
        <v/>
      </c>
      <c r="CW88" s="22" t="str">
        <f t="shared" si="53"/>
        <v/>
      </c>
      <c r="CX88" s="22" t="str">
        <f t="shared" si="54"/>
        <v/>
      </c>
      <c r="CY88" s="23" t="str">
        <f t="shared" si="55"/>
        <v/>
      </c>
      <c r="CZ88" s="23" t="str">
        <f t="shared" si="56"/>
        <v/>
      </c>
      <c r="DA88" s="207" t="str">
        <f t="shared" si="60"/>
        <v/>
      </c>
      <c r="DB88" s="23">
        <f t="shared" si="41"/>
        <v>0</v>
      </c>
      <c r="DC88" s="16"/>
      <c r="DE88" s="192">
        <f t="shared" si="42"/>
        <v>0</v>
      </c>
      <c r="DF88" s="192">
        <f t="shared" si="43"/>
        <v>0</v>
      </c>
      <c r="DH88" s="192">
        <f t="shared" si="44"/>
        <v>0</v>
      </c>
      <c r="DI88" s="192">
        <f t="shared" si="45"/>
        <v>0</v>
      </c>
      <c r="DK88" s="203">
        <f>IF(Taula4[[#This Row],[Codi del contracte]]&lt;&gt;"",IF(Taula4[[#This Row],[Codi del contracte]]&gt;199,IF(Taula4[[#This Row],[Codi del contracte]]&lt;300,1,0),0),0)</f>
        <v>0</v>
      </c>
      <c r="DL88" s="203">
        <f>IF(Taula4[[#This Row],[Codi del contracte]]&lt;&gt;"",IF(Taula4[[#This Row],[Codi del contracte]]&gt;499,IF(Taula4[[#This Row],[Codi del contracte]]&lt;600,1,0),0),0)</f>
        <v>0</v>
      </c>
      <c r="DM88" s="203">
        <f t="shared" si="57"/>
        <v>0</v>
      </c>
      <c r="DN88" s="203">
        <f>IF(Taula4[[#This Row],[% Jornada (no posar símbol %)]]=100,IF(DM88=1,2,0),0)</f>
        <v>0</v>
      </c>
      <c r="DO88" s="203" t="str">
        <f t="shared" si="61"/>
        <v/>
      </c>
    </row>
    <row r="89" spans="1:119" ht="14.25" customHeight="1">
      <c r="A89" s="38"/>
      <c r="B89" s="83">
        <v>82</v>
      </c>
      <c r="C89" s="210"/>
      <c r="D89" s="226"/>
      <c r="E89" s="210"/>
      <c r="F89" s="224"/>
      <c r="G89" s="224"/>
      <c r="H89" s="210"/>
      <c r="I89" s="225"/>
      <c r="J89" s="210"/>
      <c r="K89" s="155"/>
      <c r="L89" s="156">
        <f t="shared" si="46"/>
        <v>0</v>
      </c>
      <c r="M89" s="340"/>
      <c r="N89" s="182" t="str">
        <f t="shared" si="58"/>
        <v/>
      </c>
      <c r="O89" s="127"/>
      <c r="P89" s="64"/>
      <c r="Q89" s="64"/>
      <c r="R89" s="64"/>
      <c r="CB89" s="78" t="str">
        <f t="shared" si="31"/>
        <v/>
      </c>
      <c r="CC89" s="79">
        <v>100</v>
      </c>
      <c r="CD89" s="79">
        <f t="shared" si="32"/>
        <v>0</v>
      </c>
      <c r="CE89" s="79">
        <f t="shared" si="33"/>
        <v>0</v>
      </c>
      <c r="CF89" s="79">
        <f t="shared" si="34"/>
        <v>0</v>
      </c>
      <c r="CG89" s="79">
        <f t="shared" si="59"/>
        <v>0</v>
      </c>
      <c r="CH89" s="80">
        <f t="shared" si="35"/>
        <v>0</v>
      </c>
      <c r="CI89" s="84">
        <f t="shared" si="36"/>
        <v>0</v>
      </c>
      <c r="CJ89" s="80">
        <f t="shared" si="47"/>
        <v>0</v>
      </c>
      <c r="CN89" s="21" t="str">
        <f t="shared" si="37"/>
        <v/>
      </c>
      <c r="CO89" s="21" t="str">
        <f t="shared" si="38"/>
        <v/>
      </c>
      <c r="CP89" s="22" t="str">
        <f t="shared" si="48"/>
        <v/>
      </c>
      <c r="CQ89" s="22" t="str">
        <f t="shared" si="49"/>
        <v/>
      </c>
      <c r="CR89" s="22" t="str">
        <f t="shared" si="50"/>
        <v/>
      </c>
      <c r="CS89" s="22" t="str">
        <f t="shared" si="51"/>
        <v/>
      </c>
      <c r="CT89" s="22" t="str">
        <f t="shared" si="52"/>
        <v/>
      </c>
      <c r="CU89" s="173" t="str">
        <f t="shared" si="39"/>
        <v/>
      </c>
      <c r="CV89" s="173" t="str">
        <f t="shared" si="40"/>
        <v/>
      </c>
      <c r="CW89" s="22" t="str">
        <f t="shared" si="53"/>
        <v/>
      </c>
      <c r="CX89" s="22" t="str">
        <f t="shared" si="54"/>
        <v/>
      </c>
      <c r="CY89" s="23" t="str">
        <f t="shared" si="55"/>
        <v/>
      </c>
      <c r="CZ89" s="23" t="str">
        <f t="shared" si="56"/>
        <v/>
      </c>
      <c r="DA89" s="207" t="str">
        <f t="shared" si="60"/>
        <v/>
      </c>
      <c r="DB89" s="23">
        <f t="shared" si="41"/>
        <v>0</v>
      </c>
      <c r="DC89" s="16"/>
      <c r="DE89" s="192">
        <f t="shared" si="42"/>
        <v>0</v>
      </c>
      <c r="DF89" s="192">
        <f t="shared" si="43"/>
        <v>0</v>
      </c>
      <c r="DH89" s="192">
        <f t="shared" si="44"/>
        <v>0</v>
      </c>
      <c r="DI89" s="192">
        <f t="shared" si="45"/>
        <v>0</v>
      </c>
      <c r="DK89" s="203">
        <f>IF(Taula4[[#This Row],[Codi del contracte]]&lt;&gt;"",IF(Taula4[[#This Row],[Codi del contracte]]&gt;199,IF(Taula4[[#This Row],[Codi del contracte]]&lt;300,1,0),0),0)</f>
        <v>0</v>
      </c>
      <c r="DL89" s="203">
        <f>IF(Taula4[[#This Row],[Codi del contracte]]&lt;&gt;"",IF(Taula4[[#This Row],[Codi del contracte]]&gt;499,IF(Taula4[[#This Row],[Codi del contracte]]&lt;600,1,0),0),0)</f>
        <v>0</v>
      </c>
      <c r="DM89" s="203">
        <f t="shared" si="57"/>
        <v>0</v>
      </c>
      <c r="DN89" s="203">
        <f>IF(Taula4[[#This Row],[% Jornada (no posar símbol %)]]=100,IF(DM89=1,2,0),0)</f>
        <v>0</v>
      </c>
      <c r="DO89" s="203" t="str">
        <f t="shared" si="61"/>
        <v/>
      </c>
    </row>
    <row r="90" spans="1:119" ht="14.25" customHeight="1">
      <c r="A90" s="38"/>
      <c r="B90" s="83">
        <v>83</v>
      </c>
      <c r="C90" s="210"/>
      <c r="D90" s="226"/>
      <c r="E90" s="210"/>
      <c r="F90" s="224"/>
      <c r="G90" s="224"/>
      <c r="H90" s="210"/>
      <c r="I90" s="225"/>
      <c r="J90" s="210"/>
      <c r="K90" s="155"/>
      <c r="L90" s="156">
        <f t="shared" si="46"/>
        <v>0</v>
      </c>
      <c r="M90" s="340"/>
      <c r="N90" s="182" t="str">
        <f t="shared" si="58"/>
        <v/>
      </c>
      <c r="O90" s="127"/>
      <c r="P90" s="64"/>
      <c r="Q90" s="64"/>
      <c r="R90" s="64"/>
      <c r="CB90" s="78" t="str">
        <f t="shared" si="31"/>
        <v/>
      </c>
      <c r="CC90" s="79">
        <v>100</v>
      </c>
      <c r="CD90" s="79">
        <f t="shared" si="32"/>
        <v>0</v>
      </c>
      <c r="CE90" s="79">
        <f t="shared" si="33"/>
        <v>0</v>
      </c>
      <c r="CF90" s="79">
        <f t="shared" si="34"/>
        <v>0</v>
      </c>
      <c r="CG90" s="79">
        <f t="shared" si="59"/>
        <v>0</v>
      </c>
      <c r="CH90" s="80">
        <f t="shared" si="35"/>
        <v>0</v>
      </c>
      <c r="CI90" s="84">
        <f t="shared" si="36"/>
        <v>0</v>
      </c>
      <c r="CJ90" s="80">
        <f t="shared" si="47"/>
        <v>0</v>
      </c>
      <c r="CN90" s="21" t="str">
        <f t="shared" si="37"/>
        <v/>
      </c>
      <c r="CO90" s="21" t="str">
        <f t="shared" si="38"/>
        <v/>
      </c>
      <c r="CP90" s="22" t="str">
        <f t="shared" si="48"/>
        <v/>
      </c>
      <c r="CQ90" s="22" t="str">
        <f t="shared" si="49"/>
        <v/>
      </c>
      <c r="CR90" s="22" t="str">
        <f t="shared" si="50"/>
        <v/>
      </c>
      <c r="CS90" s="22" t="str">
        <f t="shared" si="51"/>
        <v/>
      </c>
      <c r="CT90" s="22" t="str">
        <f t="shared" si="52"/>
        <v/>
      </c>
      <c r="CU90" s="173" t="str">
        <f t="shared" si="39"/>
        <v/>
      </c>
      <c r="CV90" s="173" t="str">
        <f t="shared" si="40"/>
        <v/>
      </c>
      <c r="CW90" s="22" t="str">
        <f t="shared" si="53"/>
        <v/>
      </c>
      <c r="CX90" s="22" t="str">
        <f t="shared" si="54"/>
        <v/>
      </c>
      <c r="CY90" s="23" t="str">
        <f t="shared" si="55"/>
        <v/>
      </c>
      <c r="CZ90" s="23" t="str">
        <f t="shared" si="56"/>
        <v/>
      </c>
      <c r="DA90" s="207" t="str">
        <f t="shared" si="60"/>
        <v/>
      </c>
      <c r="DB90" s="23">
        <f t="shared" si="41"/>
        <v>0</v>
      </c>
      <c r="DC90" s="16"/>
      <c r="DE90" s="192">
        <f t="shared" si="42"/>
        <v>0</v>
      </c>
      <c r="DF90" s="192">
        <f t="shared" si="43"/>
        <v>0</v>
      </c>
      <c r="DH90" s="192">
        <f t="shared" si="44"/>
        <v>0</v>
      </c>
      <c r="DI90" s="192">
        <f t="shared" si="45"/>
        <v>0</v>
      </c>
      <c r="DK90" s="203">
        <f>IF(Taula4[[#This Row],[Codi del contracte]]&lt;&gt;"",IF(Taula4[[#This Row],[Codi del contracte]]&gt;199,IF(Taula4[[#This Row],[Codi del contracte]]&lt;300,1,0),0),0)</f>
        <v>0</v>
      </c>
      <c r="DL90" s="203">
        <f>IF(Taula4[[#This Row],[Codi del contracte]]&lt;&gt;"",IF(Taula4[[#This Row],[Codi del contracte]]&gt;499,IF(Taula4[[#This Row],[Codi del contracte]]&lt;600,1,0),0),0)</f>
        <v>0</v>
      </c>
      <c r="DM90" s="203">
        <f t="shared" si="57"/>
        <v>0</v>
      </c>
      <c r="DN90" s="203">
        <f>IF(Taula4[[#This Row],[% Jornada (no posar símbol %)]]=100,IF(DM90=1,2,0),0)</f>
        <v>0</v>
      </c>
      <c r="DO90" s="203" t="str">
        <f t="shared" si="61"/>
        <v/>
      </c>
    </row>
    <row r="91" spans="1:119" ht="14.25" customHeight="1">
      <c r="A91" s="38"/>
      <c r="B91" s="83">
        <v>84</v>
      </c>
      <c r="C91" s="210"/>
      <c r="D91" s="226"/>
      <c r="E91" s="210"/>
      <c r="F91" s="224"/>
      <c r="G91" s="224"/>
      <c r="H91" s="210"/>
      <c r="I91" s="225"/>
      <c r="J91" s="210"/>
      <c r="K91" s="155"/>
      <c r="L91" s="156">
        <f t="shared" si="46"/>
        <v>0</v>
      </c>
      <c r="M91" s="340"/>
      <c r="N91" s="182" t="str">
        <f t="shared" si="58"/>
        <v/>
      </c>
      <c r="O91" s="127"/>
      <c r="P91" s="64"/>
      <c r="Q91" s="64"/>
      <c r="R91" s="64"/>
      <c r="CB91" s="78" t="str">
        <f t="shared" si="31"/>
        <v/>
      </c>
      <c r="CC91" s="79">
        <v>100</v>
      </c>
      <c r="CD91" s="79">
        <f t="shared" si="32"/>
        <v>0</v>
      </c>
      <c r="CE91" s="79">
        <f t="shared" si="33"/>
        <v>0</v>
      </c>
      <c r="CF91" s="79">
        <f t="shared" si="34"/>
        <v>0</v>
      </c>
      <c r="CG91" s="79">
        <f t="shared" si="59"/>
        <v>0</v>
      </c>
      <c r="CH91" s="80">
        <f t="shared" si="35"/>
        <v>0</v>
      </c>
      <c r="CI91" s="84">
        <f t="shared" si="36"/>
        <v>0</v>
      </c>
      <c r="CJ91" s="80">
        <f t="shared" si="47"/>
        <v>0</v>
      </c>
      <c r="CN91" s="21" t="str">
        <f t="shared" si="37"/>
        <v/>
      </c>
      <c r="CO91" s="21" t="str">
        <f t="shared" si="38"/>
        <v/>
      </c>
      <c r="CP91" s="22" t="str">
        <f t="shared" si="48"/>
        <v/>
      </c>
      <c r="CQ91" s="22" t="str">
        <f t="shared" si="49"/>
        <v/>
      </c>
      <c r="CR91" s="22" t="str">
        <f t="shared" si="50"/>
        <v/>
      </c>
      <c r="CS91" s="22" t="str">
        <f t="shared" si="51"/>
        <v/>
      </c>
      <c r="CT91" s="22" t="str">
        <f t="shared" si="52"/>
        <v/>
      </c>
      <c r="CU91" s="173" t="str">
        <f t="shared" si="39"/>
        <v/>
      </c>
      <c r="CV91" s="173" t="str">
        <f t="shared" si="40"/>
        <v/>
      </c>
      <c r="CW91" s="22" t="str">
        <f t="shared" si="53"/>
        <v/>
      </c>
      <c r="CX91" s="22" t="str">
        <f t="shared" si="54"/>
        <v/>
      </c>
      <c r="CY91" s="23" t="str">
        <f t="shared" si="55"/>
        <v/>
      </c>
      <c r="CZ91" s="23" t="str">
        <f t="shared" si="56"/>
        <v/>
      </c>
      <c r="DA91" s="207" t="str">
        <f t="shared" si="60"/>
        <v/>
      </c>
      <c r="DB91" s="23">
        <f t="shared" si="41"/>
        <v>0</v>
      </c>
      <c r="DC91" s="16"/>
      <c r="DE91" s="192">
        <f t="shared" si="42"/>
        <v>0</v>
      </c>
      <c r="DF91" s="192">
        <f t="shared" si="43"/>
        <v>0</v>
      </c>
      <c r="DH91" s="192">
        <f t="shared" si="44"/>
        <v>0</v>
      </c>
      <c r="DI91" s="192">
        <f t="shared" si="45"/>
        <v>0</v>
      </c>
      <c r="DK91" s="203">
        <f>IF(Taula4[[#This Row],[Codi del contracte]]&lt;&gt;"",IF(Taula4[[#This Row],[Codi del contracte]]&gt;199,IF(Taula4[[#This Row],[Codi del contracte]]&lt;300,1,0),0),0)</f>
        <v>0</v>
      </c>
      <c r="DL91" s="203">
        <f>IF(Taula4[[#This Row],[Codi del contracte]]&lt;&gt;"",IF(Taula4[[#This Row],[Codi del contracte]]&gt;499,IF(Taula4[[#This Row],[Codi del contracte]]&lt;600,1,0),0),0)</f>
        <v>0</v>
      </c>
      <c r="DM91" s="203">
        <f t="shared" si="57"/>
        <v>0</v>
      </c>
      <c r="DN91" s="203">
        <f>IF(Taula4[[#This Row],[% Jornada (no posar símbol %)]]=100,IF(DM91=1,2,0),0)</f>
        <v>0</v>
      </c>
      <c r="DO91" s="203" t="str">
        <f t="shared" si="61"/>
        <v/>
      </c>
    </row>
    <row r="92" spans="1:119" ht="14.25" customHeight="1">
      <c r="A92" s="38"/>
      <c r="B92" s="83">
        <v>85</v>
      </c>
      <c r="C92" s="210"/>
      <c r="D92" s="226"/>
      <c r="E92" s="210"/>
      <c r="F92" s="224"/>
      <c r="G92" s="224"/>
      <c r="H92" s="210"/>
      <c r="I92" s="225"/>
      <c r="J92" s="210"/>
      <c r="K92" s="155"/>
      <c r="L92" s="156">
        <f t="shared" si="46"/>
        <v>0</v>
      </c>
      <c r="M92" s="340"/>
      <c r="N92" s="182" t="str">
        <f t="shared" si="58"/>
        <v/>
      </c>
      <c r="O92" s="127"/>
      <c r="P92" s="64"/>
      <c r="Q92" s="64"/>
      <c r="R92" s="64"/>
      <c r="CB92" s="78" t="str">
        <f t="shared" si="31"/>
        <v/>
      </c>
      <c r="CC92" s="79">
        <v>100</v>
      </c>
      <c r="CD92" s="79">
        <f t="shared" si="32"/>
        <v>0</v>
      </c>
      <c r="CE92" s="79">
        <f t="shared" si="33"/>
        <v>0</v>
      </c>
      <c r="CF92" s="79">
        <f t="shared" si="34"/>
        <v>0</v>
      </c>
      <c r="CG92" s="79">
        <f t="shared" si="59"/>
        <v>0</v>
      </c>
      <c r="CH92" s="80">
        <f t="shared" si="35"/>
        <v>0</v>
      </c>
      <c r="CI92" s="84">
        <f t="shared" si="36"/>
        <v>0</v>
      </c>
      <c r="CJ92" s="80">
        <f t="shared" si="47"/>
        <v>0</v>
      </c>
      <c r="CN92" s="21" t="str">
        <f t="shared" si="37"/>
        <v/>
      </c>
      <c r="CO92" s="21" t="str">
        <f t="shared" si="38"/>
        <v/>
      </c>
      <c r="CP92" s="22" t="str">
        <f t="shared" si="48"/>
        <v/>
      </c>
      <c r="CQ92" s="22" t="str">
        <f t="shared" si="49"/>
        <v/>
      </c>
      <c r="CR92" s="22" t="str">
        <f t="shared" si="50"/>
        <v/>
      </c>
      <c r="CS92" s="22" t="str">
        <f t="shared" si="51"/>
        <v/>
      </c>
      <c r="CT92" s="22" t="str">
        <f t="shared" si="52"/>
        <v/>
      </c>
      <c r="CU92" s="173" t="str">
        <f t="shared" si="39"/>
        <v/>
      </c>
      <c r="CV92" s="173" t="str">
        <f t="shared" si="40"/>
        <v/>
      </c>
      <c r="CW92" s="22" t="str">
        <f t="shared" si="53"/>
        <v/>
      </c>
      <c r="CX92" s="22" t="str">
        <f t="shared" si="54"/>
        <v/>
      </c>
      <c r="CY92" s="23" t="str">
        <f t="shared" si="55"/>
        <v/>
      </c>
      <c r="CZ92" s="23" t="str">
        <f t="shared" si="56"/>
        <v/>
      </c>
      <c r="DA92" s="207" t="str">
        <f t="shared" si="60"/>
        <v/>
      </c>
      <c r="DB92" s="23">
        <f t="shared" si="41"/>
        <v>0</v>
      </c>
      <c r="DC92" s="16"/>
      <c r="DE92" s="192">
        <f t="shared" si="42"/>
        <v>0</v>
      </c>
      <c r="DF92" s="192">
        <f t="shared" si="43"/>
        <v>0</v>
      </c>
      <c r="DH92" s="192">
        <f t="shared" si="44"/>
        <v>0</v>
      </c>
      <c r="DI92" s="192">
        <f t="shared" si="45"/>
        <v>0</v>
      </c>
      <c r="DK92" s="203">
        <f>IF(Taula4[[#This Row],[Codi del contracte]]&lt;&gt;"",IF(Taula4[[#This Row],[Codi del contracte]]&gt;199,IF(Taula4[[#This Row],[Codi del contracte]]&lt;300,1,0),0),0)</f>
        <v>0</v>
      </c>
      <c r="DL92" s="203">
        <f>IF(Taula4[[#This Row],[Codi del contracte]]&lt;&gt;"",IF(Taula4[[#This Row],[Codi del contracte]]&gt;499,IF(Taula4[[#This Row],[Codi del contracte]]&lt;600,1,0),0),0)</f>
        <v>0</v>
      </c>
      <c r="DM92" s="203">
        <f t="shared" si="57"/>
        <v>0</v>
      </c>
      <c r="DN92" s="203">
        <f>IF(Taula4[[#This Row],[% Jornada (no posar símbol %)]]=100,IF(DM92=1,2,0),0)</f>
        <v>0</v>
      </c>
      <c r="DO92" s="203" t="str">
        <f t="shared" si="61"/>
        <v/>
      </c>
    </row>
    <row r="93" spans="1:119" ht="14.25" customHeight="1">
      <c r="A93" s="38"/>
      <c r="B93" s="83">
        <v>86</v>
      </c>
      <c r="C93" s="210"/>
      <c r="D93" s="226"/>
      <c r="E93" s="210"/>
      <c r="F93" s="224"/>
      <c r="G93" s="224"/>
      <c r="H93" s="210"/>
      <c r="I93" s="225"/>
      <c r="J93" s="210"/>
      <c r="K93" s="155"/>
      <c r="L93" s="156">
        <f t="shared" si="46"/>
        <v>0</v>
      </c>
      <c r="M93" s="340"/>
      <c r="N93" s="182" t="str">
        <f t="shared" si="58"/>
        <v/>
      </c>
      <c r="O93" s="127"/>
      <c r="P93" s="64"/>
      <c r="Q93" s="64"/>
      <c r="R93" s="64"/>
      <c r="CB93" s="78" t="str">
        <f t="shared" si="31"/>
        <v/>
      </c>
      <c r="CC93" s="79">
        <v>100</v>
      </c>
      <c r="CD93" s="79">
        <f t="shared" si="32"/>
        <v>0</v>
      </c>
      <c r="CE93" s="79">
        <f t="shared" si="33"/>
        <v>0</v>
      </c>
      <c r="CF93" s="79">
        <f t="shared" si="34"/>
        <v>0</v>
      </c>
      <c r="CG93" s="79">
        <f t="shared" si="59"/>
        <v>0</v>
      </c>
      <c r="CH93" s="80">
        <f t="shared" si="35"/>
        <v>0</v>
      </c>
      <c r="CI93" s="84">
        <f t="shared" si="36"/>
        <v>0</v>
      </c>
      <c r="CJ93" s="80">
        <f t="shared" si="47"/>
        <v>0</v>
      </c>
      <c r="CN93" s="21" t="str">
        <f t="shared" si="37"/>
        <v/>
      </c>
      <c r="CO93" s="21" t="str">
        <f t="shared" si="38"/>
        <v/>
      </c>
      <c r="CP93" s="22" t="str">
        <f t="shared" si="48"/>
        <v/>
      </c>
      <c r="CQ93" s="22" t="str">
        <f t="shared" si="49"/>
        <v/>
      </c>
      <c r="CR93" s="22" t="str">
        <f t="shared" si="50"/>
        <v/>
      </c>
      <c r="CS93" s="22" t="str">
        <f t="shared" si="51"/>
        <v/>
      </c>
      <c r="CT93" s="22" t="str">
        <f t="shared" si="52"/>
        <v/>
      </c>
      <c r="CU93" s="173" t="str">
        <f t="shared" si="39"/>
        <v/>
      </c>
      <c r="CV93" s="173" t="str">
        <f t="shared" si="40"/>
        <v/>
      </c>
      <c r="CW93" s="22" t="str">
        <f t="shared" si="53"/>
        <v/>
      </c>
      <c r="CX93" s="22" t="str">
        <f t="shared" si="54"/>
        <v/>
      </c>
      <c r="CY93" s="23" t="str">
        <f t="shared" si="55"/>
        <v/>
      </c>
      <c r="CZ93" s="23" t="str">
        <f t="shared" si="56"/>
        <v/>
      </c>
      <c r="DA93" s="207" t="str">
        <f t="shared" si="60"/>
        <v/>
      </c>
      <c r="DB93" s="23">
        <f t="shared" si="41"/>
        <v>0</v>
      </c>
      <c r="DC93" s="16"/>
      <c r="DE93" s="192">
        <f t="shared" si="42"/>
        <v>0</v>
      </c>
      <c r="DF93" s="192">
        <f t="shared" si="43"/>
        <v>0</v>
      </c>
      <c r="DH93" s="192">
        <f t="shared" si="44"/>
        <v>0</v>
      </c>
      <c r="DI93" s="192">
        <f t="shared" si="45"/>
        <v>0</v>
      </c>
      <c r="DK93" s="203">
        <f>IF(Taula4[[#This Row],[Codi del contracte]]&lt;&gt;"",IF(Taula4[[#This Row],[Codi del contracte]]&gt;199,IF(Taula4[[#This Row],[Codi del contracte]]&lt;300,1,0),0),0)</f>
        <v>0</v>
      </c>
      <c r="DL93" s="203">
        <f>IF(Taula4[[#This Row],[Codi del contracte]]&lt;&gt;"",IF(Taula4[[#This Row],[Codi del contracte]]&gt;499,IF(Taula4[[#This Row],[Codi del contracte]]&lt;600,1,0),0),0)</f>
        <v>0</v>
      </c>
      <c r="DM93" s="203">
        <f t="shared" si="57"/>
        <v>0</v>
      </c>
      <c r="DN93" s="203">
        <f>IF(Taula4[[#This Row],[% Jornada (no posar símbol %)]]=100,IF(DM93=1,2,0),0)</f>
        <v>0</v>
      </c>
      <c r="DO93" s="203" t="str">
        <f t="shared" si="61"/>
        <v/>
      </c>
    </row>
    <row r="94" spans="1:119" ht="14.25" customHeight="1">
      <c r="A94" s="38"/>
      <c r="B94" s="83">
        <v>87</v>
      </c>
      <c r="C94" s="210"/>
      <c r="D94" s="226"/>
      <c r="E94" s="210"/>
      <c r="F94" s="224"/>
      <c r="G94" s="224"/>
      <c r="H94" s="210"/>
      <c r="I94" s="225"/>
      <c r="J94" s="210"/>
      <c r="K94" s="155"/>
      <c r="L94" s="156">
        <f t="shared" si="46"/>
        <v>0</v>
      </c>
      <c r="M94" s="340"/>
      <c r="N94" s="182" t="str">
        <f t="shared" si="58"/>
        <v/>
      </c>
      <c r="O94" s="127"/>
      <c r="P94" s="64"/>
      <c r="Q94" s="64"/>
      <c r="R94" s="64"/>
      <c r="CB94" s="78" t="str">
        <f t="shared" si="31"/>
        <v/>
      </c>
      <c r="CC94" s="79">
        <v>100</v>
      </c>
      <c r="CD94" s="79">
        <f t="shared" si="32"/>
        <v>0</v>
      </c>
      <c r="CE94" s="79">
        <f t="shared" si="33"/>
        <v>0</v>
      </c>
      <c r="CF94" s="79">
        <f t="shared" si="34"/>
        <v>0</v>
      </c>
      <c r="CG94" s="79">
        <f t="shared" si="59"/>
        <v>0</v>
      </c>
      <c r="CH94" s="80">
        <f t="shared" si="35"/>
        <v>0</v>
      </c>
      <c r="CI94" s="84">
        <f t="shared" si="36"/>
        <v>0</v>
      </c>
      <c r="CJ94" s="80">
        <f t="shared" si="47"/>
        <v>0</v>
      </c>
      <c r="CN94" s="21" t="str">
        <f t="shared" si="37"/>
        <v/>
      </c>
      <c r="CO94" s="21" t="str">
        <f t="shared" si="38"/>
        <v/>
      </c>
      <c r="CP94" s="22" t="str">
        <f t="shared" si="48"/>
        <v/>
      </c>
      <c r="CQ94" s="22" t="str">
        <f t="shared" si="49"/>
        <v/>
      </c>
      <c r="CR94" s="22" t="str">
        <f t="shared" si="50"/>
        <v/>
      </c>
      <c r="CS94" s="22" t="str">
        <f t="shared" si="51"/>
        <v/>
      </c>
      <c r="CT94" s="22" t="str">
        <f t="shared" si="52"/>
        <v/>
      </c>
      <c r="CU94" s="173" t="str">
        <f t="shared" si="39"/>
        <v/>
      </c>
      <c r="CV94" s="173" t="str">
        <f t="shared" si="40"/>
        <v/>
      </c>
      <c r="CW94" s="22" t="str">
        <f t="shared" si="53"/>
        <v/>
      </c>
      <c r="CX94" s="22" t="str">
        <f t="shared" si="54"/>
        <v/>
      </c>
      <c r="CY94" s="23" t="str">
        <f t="shared" si="55"/>
        <v/>
      </c>
      <c r="CZ94" s="23" t="str">
        <f t="shared" si="56"/>
        <v/>
      </c>
      <c r="DA94" s="207" t="str">
        <f t="shared" si="60"/>
        <v/>
      </c>
      <c r="DB94" s="23">
        <f t="shared" si="41"/>
        <v>0</v>
      </c>
      <c r="DC94" s="16"/>
      <c r="DE94" s="192">
        <f t="shared" si="42"/>
        <v>0</v>
      </c>
      <c r="DF94" s="192">
        <f t="shared" si="43"/>
        <v>0</v>
      </c>
      <c r="DH94" s="192">
        <f t="shared" si="44"/>
        <v>0</v>
      </c>
      <c r="DI94" s="192">
        <f t="shared" si="45"/>
        <v>0</v>
      </c>
      <c r="DK94" s="203">
        <f>IF(Taula4[[#This Row],[Codi del contracte]]&lt;&gt;"",IF(Taula4[[#This Row],[Codi del contracte]]&gt;199,IF(Taula4[[#This Row],[Codi del contracte]]&lt;300,1,0),0),0)</f>
        <v>0</v>
      </c>
      <c r="DL94" s="203">
        <f>IF(Taula4[[#This Row],[Codi del contracte]]&lt;&gt;"",IF(Taula4[[#This Row],[Codi del contracte]]&gt;499,IF(Taula4[[#This Row],[Codi del contracte]]&lt;600,1,0),0),0)</f>
        <v>0</v>
      </c>
      <c r="DM94" s="203">
        <f t="shared" si="57"/>
        <v>0</v>
      </c>
      <c r="DN94" s="203">
        <f>IF(Taula4[[#This Row],[% Jornada (no posar símbol %)]]=100,IF(DM94=1,2,0),0)</f>
        <v>0</v>
      </c>
      <c r="DO94" s="203" t="str">
        <f t="shared" si="61"/>
        <v/>
      </c>
    </row>
    <row r="95" spans="1:119" ht="14.25" customHeight="1">
      <c r="A95" s="38"/>
      <c r="B95" s="83">
        <v>88</v>
      </c>
      <c r="C95" s="210"/>
      <c r="D95" s="226"/>
      <c r="E95" s="210"/>
      <c r="F95" s="224"/>
      <c r="G95" s="224"/>
      <c r="H95" s="210"/>
      <c r="I95" s="225"/>
      <c r="J95" s="210"/>
      <c r="K95" s="155"/>
      <c r="L95" s="156">
        <f t="shared" si="46"/>
        <v>0</v>
      </c>
      <c r="M95" s="340"/>
      <c r="N95" s="182" t="str">
        <f t="shared" si="58"/>
        <v/>
      </c>
      <c r="O95" s="127"/>
      <c r="P95" s="64"/>
      <c r="Q95" s="64"/>
      <c r="R95" s="64"/>
      <c r="CB95" s="78" t="str">
        <f t="shared" si="31"/>
        <v/>
      </c>
      <c r="CC95" s="79">
        <v>100</v>
      </c>
      <c r="CD95" s="79">
        <f t="shared" si="32"/>
        <v>0</v>
      </c>
      <c r="CE95" s="79">
        <f t="shared" si="33"/>
        <v>0</v>
      </c>
      <c r="CF95" s="79">
        <f t="shared" si="34"/>
        <v>0</v>
      </c>
      <c r="CG95" s="79">
        <f t="shared" si="59"/>
        <v>0</v>
      </c>
      <c r="CH95" s="80">
        <f t="shared" si="35"/>
        <v>0</v>
      </c>
      <c r="CI95" s="84">
        <f t="shared" si="36"/>
        <v>0</v>
      </c>
      <c r="CJ95" s="80">
        <f t="shared" si="47"/>
        <v>0</v>
      </c>
      <c r="CN95" s="21" t="str">
        <f t="shared" si="37"/>
        <v/>
      </c>
      <c r="CO95" s="21" t="str">
        <f t="shared" si="38"/>
        <v/>
      </c>
      <c r="CP95" s="22" t="str">
        <f t="shared" si="48"/>
        <v/>
      </c>
      <c r="CQ95" s="22" t="str">
        <f t="shared" si="49"/>
        <v/>
      </c>
      <c r="CR95" s="22" t="str">
        <f t="shared" si="50"/>
        <v/>
      </c>
      <c r="CS95" s="22" t="str">
        <f t="shared" si="51"/>
        <v/>
      </c>
      <c r="CT95" s="22" t="str">
        <f t="shared" si="52"/>
        <v/>
      </c>
      <c r="CU95" s="173" t="str">
        <f t="shared" si="39"/>
        <v/>
      </c>
      <c r="CV95" s="173" t="str">
        <f t="shared" si="40"/>
        <v/>
      </c>
      <c r="CW95" s="22" t="str">
        <f t="shared" si="53"/>
        <v/>
      </c>
      <c r="CX95" s="22" t="str">
        <f t="shared" si="54"/>
        <v/>
      </c>
      <c r="CY95" s="23" t="str">
        <f t="shared" si="55"/>
        <v/>
      </c>
      <c r="CZ95" s="23" t="str">
        <f t="shared" si="56"/>
        <v/>
      </c>
      <c r="DA95" s="207" t="str">
        <f t="shared" si="60"/>
        <v/>
      </c>
      <c r="DB95" s="23">
        <f t="shared" si="41"/>
        <v>0</v>
      </c>
      <c r="DC95" s="16"/>
      <c r="DE95" s="192">
        <f t="shared" si="42"/>
        <v>0</v>
      </c>
      <c r="DF95" s="192">
        <f t="shared" si="43"/>
        <v>0</v>
      </c>
      <c r="DH95" s="192">
        <f t="shared" si="44"/>
        <v>0</v>
      </c>
      <c r="DI95" s="192">
        <f t="shared" si="45"/>
        <v>0</v>
      </c>
      <c r="DK95" s="203">
        <f>IF(Taula4[[#This Row],[Codi del contracte]]&lt;&gt;"",IF(Taula4[[#This Row],[Codi del contracte]]&gt;199,IF(Taula4[[#This Row],[Codi del contracte]]&lt;300,1,0),0),0)</f>
        <v>0</v>
      </c>
      <c r="DL95" s="203">
        <f>IF(Taula4[[#This Row],[Codi del contracte]]&lt;&gt;"",IF(Taula4[[#This Row],[Codi del contracte]]&gt;499,IF(Taula4[[#This Row],[Codi del contracte]]&lt;600,1,0),0),0)</f>
        <v>0</v>
      </c>
      <c r="DM95" s="203">
        <f t="shared" si="57"/>
        <v>0</v>
      </c>
      <c r="DN95" s="203">
        <f>IF(Taula4[[#This Row],[% Jornada (no posar símbol %)]]=100,IF(DM95=1,2,0),0)</f>
        <v>0</v>
      </c>
      <c r="DO95" s="203" t="str">
        <f t="shared" si="61"/>
        <v/>
      </c>
    </row>
    <row r="96" spans="1:119" ht="14.25" customHeight="1">
      <c r="A96" s="38"/>
      <c r="B96" s="83">
        <v>89</v>
      </c>
      <c r="C96" s="210"/>
      <c r="D96" s="226"/>
      <c r="E96" s="210"/>
      <c r="F96" s="224"/>
      <c r="G96" s="224"/>
      <c r="H96" s="210"/>
      <c r="I96" s="225"/>
      <c r="J96" s="210"/>
      <c r="K96" s="155"/>
      <c r="L96" s="156">
        <f t="shared" si="46"/>
        <v>0</v>
      </c>
      <c r="M96" s="340"/>
      <c r="N96" s="182" t="str">
        <f t="shared" si="58"/>
        <v/>
      </c>
      <c r="O96" s="127"/>
      <c r="P96" s="64"/>
      <c r="Q96" s="64"/>
      <c r="R96" s="64"/>
      <c r="CB96" s="78" t="str">
        <f t="shared" si="31"/>
        <v/>
      </c>
      <c r="CC96" s="79">
        <v>100</v>
      </c>
      <c r="CD96" s="79">
        <f t="shared" si="32"/>
        <v>0</v>
      </c>
      <c r="CE96" s="79">
        <f t="shared" si="33"/>
        <v>0</v>
      </c>
      <c r="CF96" s="79">
        <f t="shared" si="34"/>
        <v>0</v>
      </c>
      <c r="CG96" s="79">
        <f t="shared" si="59"/>
        <v>0</v>
      </c>
      <c r="CH96" s="80">
        <f t="shared" si="35"/>
        <v>0</v>
      </c>
      <c r="CI96" s="84">
        <f t="shared" si="36"/>
        <v>0</v>
      </c>
      <c r="CJ96" s="80">
        <f t="shared" si="47"/>
        <v>0</v>
      </c>
      <c r="CN96" s="21" t="str">
        <f t="shared" si="37"/>
        <v/>
      </c>
      <c r="CO96" s="21" t="str">
        <f t="shared" si="38"/>
        <v/>
      </c>
      <c r="CP96" s="22" t="str">
        <f t="shared" si="48"/>
        <v/>
      </c>
      <c r="CQ96" s="22" t="str">
        <f t="shared" si="49"/>
        <v/>
      </c>
      <c r="CR96" s="22" t="str">
        <f t="shared" si="50"/>
        <v/>
      </c>
      <c r="CS96" s="22" t="str">
        <f t="shared" si="51"/>
        <v/>
      </c>
      <c r="CT96" s="22" t="str">
        <f t="shared" si="52"/>
        <v/>
      </c>
      <c r="CU96" s="173" t="str">
        <f t="shared" si="39"/>
        <v/>
      </c>
      <c r="CV96" s="173" t="str">
        <f t="shared" si="40"/>
        <v/>
      </c>
      <c r="CW96" s="22" t="str">
        <f t="shared" si="53"/>
        <v/>
      </c>
      <c r="CX96" s="22" t="str">
        <f t="shared" si="54"/>
        <v/>
      </c>
      <c r="CY96" s="23" t="str">
        <f t="shared" si="55"/>
        <v/>
      </c>
      <c r="CZ96" s="23" t="str">
        <f t="shared" si="56"/>
        <v/>
      </c>
      <c r="DA96" s="207" t="str">
        <f t="shared" si="60"/>
        <v/>
      </c>
      <c r="DB96" s="23">
        <f t="shared" si="41"/>
        <v>0</v>
      </c>
      <c r="DC96" s="16"/>
      <c r="DE96" s="192">
        <f t="shared" si="42"/>
        <v>0</v>
      </c>
      <c r="DF96" s="192">
        <f t="shared" si="43"/>
        <v>0</v>
      </c>
      <c r="DH96" s="192">
        <f t="shared" si="44"/>
        <v>0</v>
      </c>
      <c r="DI96" s="192">
        <f t="shared" si="45"/>
        <v>0</v>
      </c>
      <c r="DK96" s="203">
        <f>IF(Taula4[[#This Row],[Codi del contracte]]&lt;&gt;"",IF(Taula4[[#This Row],[Codi del contracte]]&gt;199,IF(Taula4[[#This Row],[Codi del contracte]]&lt;300,1,0),0),0)</f>
        <v>0</v>
      </c>
      <c r="DL96" s="203">
        <f>IF(Taula4[[#This Row],[Codi del contracte]]&lt;&gt;"",IF(Taula4[[#This Row],[Codi del contracte]]&gt;499,IF(Taula4[[#This Row],[Codi del contracte]]&lt;600,1,0),0),0)</f>
        <v>0</v>
      </c>
      <c r="DM96" s="203">
        <f t="shared" si="57"/>
        <v>0</v>
      </c>
      <c r="DN96" s="203">
        <f>IF(Taula4[[#This Row],[% Jornada (no posar símbol %)]]=100,IF(DM96=1,2,0),0)</f>
        <v>0</v>
      </c>
      <c r="DO96" s="203" t="str">
        <f t="shared" si="61"/>
        <v/>
      </c>
    </row>
    <row r="97" spans="1:119" ht="14.25" customHeight="1">
      <c r="A97" s="38"/>
      <c r="B97" s="83">
        <v>90</v>
      </c>
      <c r="C97" s="210"/>
      <c r="D97" s="226"/>
      <c r="E97" s="210"/>
      <c r="F97" s="224"/>
      <c r="G97" s="224"/>
      <c r="H97" s="210"/>
      <c r="I97" s="225"/>
      <c r="J97" s="210"/>
      <c r="K97" s="155"/>
      <c r="L97" s="156">
        <f t="shared" si="46"/>
        <v>0</v>
      </c>
      <c r="M97" s="340"/>
      <c r="N97" s="182" t="str">
        <f t="shared" si="58"/>
        <v/>
      </c>
      <c r="O97" s="127"/>
      <c r="P97" s="64"/>
      <c r="Q97" s="64"/>
      <c r="R97" s="64"/>
      <c r="CB97" s="78" t="str">
        <f t="shared" si="31"/>
        <v/>
      </c>
      <c r="CC97" s="79">
        <v>100</v>
      </c>
      <c r="CD97" s="79">
        <f t="shared" si="32"/>
        <v>0</v>
      </c>
      <c r="CE97" s="79">
        <f t="shared" si="33"/>
        <v>0</v>
      </c>
      <c r="CF97" s="79">
        <f t="shared" si="34"/>
        <v>0</v>
      </c>
      <c r="CG97" s="79">
        <f t="shared" si="59"/>
        <v>0</v>
      </c>
      <c r="CH97" s="80">
        <f t="shared" si="35"/>
        <v>0</v>
      </c>
      <c r="CI97" s="84">
        <f t="shared" si="36"/>
        <v>0</v>
      </c>
      <c r="CJ97" s="80">
        <f t="shared" si="47"/>
        <v>0</v>
      </c>
      <c r="CN97" s="21" t="str">
        <f t="shared" si="37"/>
        <v/>
      </c>
      <c r="CO97" s="21" t="str">
        <f t="shared" si="38"/>
        <v/>
      </c>
      <c r="CP97" s="22" t="str">
        <f t="shared" si="48"/>
        <v/>
      </c>
      <c r="CQ97" s="22" t="str">
        <f t="shared" si="49"/>
        <v/>
      </c>
      <c r="CR97" s="22" t="str">
        <f t="shared" si="50"/>
        <v/>
      </c>
      <c r="CS97" s="22" t="str">
        <f t="shared" si="51"/>
        <v/>
      </c>
      <c r="CT97" s="22" t="str">
        <f t="shared" si="52"/>
        <v/>
      </c>
      <c r="CU97" s="173" t="str">
        <f t="shared" si="39"/>
        <v/>
      </c>
      <c r="CV97" s="173" t="str">
        <f t="shared" si="40"/>
        <v/>
      </c>
      <c r="CW97" s="22" t="str">
        <f t="shared" si="53"/>
        <v/>
      </c>
      <c r="CX97" s="22" t="str">
        <f t="shared" si="54"/>
        <v/>
      </c>
      <c r="CY97" s="23" t="str">
        <f t="shared" si="55"/>
        <v/>
      </c>
      <c r="CZ97" s="23" t="str">
        <f t="shared" si="56"/>
        <v/>
      </c>
      <c r="DA97" s="207" t="str">
        <f t="shared" si="60"/>
        <v/>
      </c>
      <c r="DB97" s="23">
        <f t="shared" si="41"/>
        <v>0</v>
      </c>
      <c r="DC97" s="16"/>
      <c r="DE97" s="192">
        <f t="shared" si="42"/>
        <v>0</v>
      </c>
      <c r="DF97" s="192">
        <f t="shared" si="43"/>
        <v>0</v>
      </c>
      <c r="DH97" s="192">
        <f t="shared" si="44"/>
        <v>0</v>
      </c>
      <c r="DI97" s="192">
        <f t="shared" si="45"/>
        <v>0</v>
      </c>
      <c r="DK97" s="203">
        <f>IF(Taula4[[#This Row],[Codi del contracte]]&lt;&gt;"",IF(Taula4[[#This Row],[Codi del contracte]]&gt;199,IF(Taula4[[#This Row],[Codi del contracte]]&lt;300,1,0),0),0)</f>
        <v>0</v>
      </c>
      <c r="DL97" s="203">
        <f>IF(Taula4[[#This Row],[Codi del contracte]]&lt;&gt;"",IF(Taula4[[#This Row],[Codi del contracte]]&gt;499,IF(Taula4[[#This Row],[Codi del contracte]]&lt;600,1,0),0),0)</f>
        <v>0</v>
      </c>
      <c r="DM97" s="203">
        <f t="shared" si="57"/>
        <v>0</v>
      </c>
      <c r="DN97" s="203">
        <f>IF(Taula4[[#This Row],[% Jornada (no posar símbol %)]]=100,IF(DM97=1,2,0),0)</f>
        <v>0</v>
      </c>
      <c r="DO97" s="203" t="str">
        <f t="shared" si="61"/>
        <v/>
      </c>
    </row>
    <row r="98" spans="1:119" ht="14.25" customHeight="1">
      <c r="A98" s="38"/>
      <c r="B98" s="83">
        <v>91</v>
      </c>
      <c r="C98" s="210"/>
      <c r="D98" s="226"/>
      <c r="E98" s="210"/>
      <c r="F98" s="224"/>
      <c r="G98" s="224"/>
      <c r="H98" s="210"/>
      <c r="I98" s="225"/>
      <c r="J98" s="210"/>
      <c r="K98" s="155"/>
      <c r="L98" s="156">
        <f t="shared" si="46"/>
        <v>0</v>
      </c>
      <c r="M98" s="340"/>
      <c r="N98" s="182" t="str">
        <f t="shared" si="58"/>
        <v/>
      </c>
      <c r="O98" s="127"/>
      <c r="P98" s="64"/>
      <c r="Q98" s="64"/>
      <c r="R98" s="64"/>
      <c r="CB98" s="78" t="str">
        <f t="shared" si="31"/>
        <v/>
      </c>
      <c r="CC98" s="79">
        <v>100</v>
      </c>
      <c r="CD98" s="79">
        <f t="shared" si="32"/>
        <v>0</v>
      </c>
      <c r="CE98" s="79">
        <f t="shared" si="33"/>
        <v>0</v>
      </c>
      <c r="CF98" s="79">
        <f t="shared" si="34"/>
        <v>0</v>
      </c>
      <c r="CG98" s="79">
        <f t="shared" si="59"/>
        <v>0</v>
      </c>
      <c r="CH98" s="80">
        <f t="shared" si="35"/>
        <v>0</v>
      </c>
      <c r="CI98" s="84">
        <f t="shared" si="36"/>
        <v>0</v>
      </c>
      <c r="CJ98" s="80">
        <f t="shared" si="47"/>
        <v>0</v>
      </c>
      <c r="CN98" s="21" t="str">
        <f t="shared" si="37"/>
        <v/>
      </c>
      <c r="CO98" s="21" t="str">
        <f t="shared" si="38"/>
        <v/>
      </c>
      <c r="CP98" s="22" t="str">
        <f t="shared" si="48"/>
        <v/>
      </c>
      <c r="CQ98" s="22" t="str">
        <f t="shared" si="49"/>
        <v/>
      </c>
      <c r="CR98" s="22" t="str">
        <f t="shared" si="50"/>
        <v/>
      </c>
      <c r="CS98" s="22" t="str">
        <f t="shared" si="51"/>
        <v/>
      </c>
      <c r="CT98" s="22" t="str">
        <f t="shared" si="52"/>
        <v/>
      </c>
      <c r="CU98" s="173" t="str">
        <f t="shared" si="39"/>
        <v/>
      </c>
      <c r="CV98" s="173" t="str">
        <f t="shared" si="40"/>
        <v/>
      </c>
      <c r="CW98" s="22" t="str">
        <f t="shared" si="53"/>
        <v/>
      </c>
      <c r="CX98" s="22" t="str">
        <f t="shared" si="54"/>
        <v/>
      </c>
      <c r="CY98" s="23" t="str">
        <f t="shared" si="55"/>
        <v/>
      </c>
      <c r="CZ98" s="23" t="str">
        <f t="shared" si="56"/>
        <v/>
      </c>
      <c r="DA98" s="207" t="str">
        <f t="shared" si="60"/>
        <v/>
      </c>
      <c r="DB98" s="23">
        <f t="shared" si="41"/>
        <v>0</v>
      </c>
      <c r="DC98" s="16"/>
      <c r="DE98" s="192">
        <f t="shared" si="42"/>
        <v>0</v>
      </c>
      <c r="DF98" s="192">
        <f t="shared" si="43"/>
        <v>0</v>
      </c>
      <c r="DH98" s="192">
        <f t="shared" si="44"/>
        <v>0</v>
      </c>
      <c r="DI98" s="192">
        <f t="shared" si="45"/>
        <v>0</v>
      </c>
      <c r="DK98" s="203">
        <f>IF(Taula4[[#This Row],[Codi del contracte]]&lt;&gt;"",IF(Taula4[[#This Row],[Codi del contracte]]&gt;199,IF(Taula4[[#This Row],[Codi del contracte]]&lt;300,1,0),0),0)</f>
        <v>0</v>
      </c>
      <c r="DL98" s="203">
        <f>IF(Taula4[[#This Row],[Codi del contracte]]&lt;&gt;"",IF(Taula4[[#This Row],[Codi del contracte]]&gt;499,IF(Taula4[[#This Row],[Codi del contracte]]&lt;600,1,0),0),0)</f>
        <v>0</v>
      </c>
      <c r="DM98" s="203">
        <f t="shared" si="57"/>
        <v>0</v>
      </c>
      <c r="DN98" s="203">
        <f>IF(Taula4[[#This Row],[% Jornada (no posar símbol %)]]=100,IF(DM98=1,2,0),0)</f>
        <v>0</v>
      </c>
      <c r="DO98" s="203" t="str">
        <f t="shared" si="61"/>
        <v/>
      </c>
    </row>
    <row r="99" spans="1:119" ht="14.25" customHeight="1">
      <c r="A99" s="38"/>
      <c r="B99" s="83">
        <v>92</v>
      </c>
      <c r="C99" s="210"/>
      <c r="D99" s="226"/>
      <c r="E99" s="210"/>
      <c r="F99" s="224"/>
      <c r="G99" s="224"/>
      <c r="H99" s="210"/>
      <c r="I99" s="225"/>
      <c r="J99" s="210"/>
      <c r="K99" s="155"/>
      <c r="L99" s="156">
        <f t="shared" si="46"/>
        <v>0</v>
      </c>
      <c r="M99" s="340"/>
      <c r="N99" s="182" t="str">
        <f t="shared" si="58"/>
        <v/>
      </c>
      <c r="O99" s="127"/>
      <c r="P99" s="64"/>
      <c r="Q99" s="64"/>
      <c r="R99" s="64"/>
      <c r="CB99" s="78" t="str">
        <f t="shared" si="31"/>
        <v/>
      </c>
      <c r="CC99" s="79">
        <v>100</v>
      </c>
      <c r="CD99" s="79">
        <f t="shared" si="32"/>
        <v>0</v>
      </c>
      <c r="CE99" s="79">
        <f t="shared" si="33"/>
        <v>0</v>
      </c>
      <c r="CF99" s="79">
        <f t="shared" si="34"/>
        <v>0</v>
      </c>
      <c r="CG99" s="79">
        <f t="shared" si="59"/>
        <v>0</v>
      </c>
      <c r="CH99" s="80">
        <f t="shared" si="35"/>
        <v>0</v>
      </c>
      <c r="CI99" s="84">
        <f t="shared" si="36"/>
        <v>0</v>
      </c>
      <c r="CJ99" s="80">
        <f t="shared" si="47"/>
        <v>0</v>
      </c>
      <c r="CN99" s="21" t="str">
        <f t="shared" si="37"/>
        <v/>
      </c>
      <c r="CO99" s="21" t="str">
        <f t="shared" si="38"/>
        <v/>
      </c>
      <c r="CP99" s="22" t="str">
        <f t="shared" si="48"/>
        <v/>
      </c>
      <c r="CQ99" s="22" t="str">
        <f t="shared" si="49"/>
        <v/>
      </c>
      <c r="CR99" s="22" t="str">
        <f t="shared" si="50"/>
        <v/>
      </c>
      <c r="CS99" s="22" t="str">
        <f t="shared" si="51"/>
        <v/>
      </c>
      <c r="CT99" s="22" t="str">
        <f t="shared" si="52"/>
        <v/>
      </c>
      <c r="CU99" s="173" t="str">
        <f t="shared" si="39"/>
        <v/>
      </c>
      <c r="CV99" s="173" t="str">
        <f t="shared" si="40"/>
        <v/>
      </c>
      <c r="CW99" s="22" t="str">
        <f t="shared" si="53"/>
        <v/>
      </c>
      <c r="CX99" s="22" t="str">
        <f t="shared" si="54"/>
        <v/>
      </c>
      <c r="CY99" s="23" t="str">
        <f t="shared" si="55"/>
        <v/>
      </c>
      <c r="CZ99" s="23" t="str">
        <f t="shared" si="56"/>
        <v/>
      </c>
      <c r="DA99" s="207" t="str">
        <f t="shared" si="60"/>
        <v/>
      </c>
      <c r="DB99" s="23">
        <f t="shared" si="41"/>
        <v>0</v>
      </c>
      <c r="DC99" s="16"/>
      <c r="DE99" s="192">
        <f t="shared" si="42"/>
        <v>0</v>
      </c>
      <c r="DF99" s="192">
        <f t="shared" si="43"/>
        <v>0</v>
      </c>
      <c r="DH99" s="192">
        <f t="shared" si="44"/>
        <v>0</v>
      </c>
      <c r="DI99" s="192">
        <f t="shared" si="45"/>
        <v>0</v>
      </c>
      <c r="DK99" s="203">
        <f>IF(Taula4[[#This Row],[Codi del contracte]]&lt;&gt;"",IF(Taula4[[#This Row],[Codi del contracte]]&gt;199,IF(Taula4[[#This Row],[Codi del contracte]]&lt;300,1,0),0),0)</f>
        <v>0</v>
      </c>
      <c r="DL99" s="203">
        <f>IF(Taula4[[#This Row],[Codi del contracte]]&lt;&gt;"",IF(Taula4[[#This Row],[Codi del contracte]]&gt;499,IF(Taula4[[#This Row],[Codi del contracte]]&lt;600,1,0),0),0)</f>
        <v>0</v>
      </c>
      <c r="DM99" s="203">
        <f t="shared" si="57"/>
        <v>0</v>
      </c>
      <c r="DN99" s="203">
        <f>IF(Taula4[[#This Row],[% Jornada (no posar símbol %)]]=100,IF(DM99=1,2,0),0)</f>
        <v>0</v>
      </c>
      <c r="DO99" s="203" t="str">
        <f t="shared" si="61"/>
        <v/>
      </c>
    </row>
    <row r="100" spans="1:119" ht="14.25" customHeight="1">
      <c r="A100" s="38"/>
      <c r="B100" s="83">
        <v>93</v>
      </c>
      <c r="C100" s="210"/>
      <c r="D100" s="226"/>
      <c r="E100" s="210"/>
      <c r="F100" s="224"/>
      <c r="G100" s="224"/>
      <c r="H100" s="210"/>
      <c r="I100" s="225"/>
      <c r="J100" s="210"/>
      <c r="K100" s="155"/>
      <c r="L100" s="156">
        <f t="shared" si="46"/>
        <v>0</v>
      </c>
      <c r="M100" s="340"/>
      <c r="N100" s="182" t="str">
        <f t="shared" si="58"/>
        <v/>
      </c>
      <c r="O100" s="127"/>
      <c r="P100" s="64"/>
      <c r="Q100" s="64"/>
      <c r="R100" s="64"/>
      <c r="CB100" s="78" t="str">
        <f t="shared" si="31"/>
        <v/>
      </c>
      <c r="CC100" s="79">
        <v>100</v>
      </c>
      <c r="CD100" s="79">
        <f t="shared" si="32"/>
        <v>0</v>
      </c>
      <c r="CE100" s="79">
        <f t="shared" si="33"/>
        <v>0</v>
      </c>
      <c r="CF100" s="79">
        <f t="shared" si="34"/>
        <v>0</v>
      </c>
      <c r="CG100" s="79">
        <f t="shared" si="59"/>
        <v>0</v>
      </c>
      <c r="CH100" s="80">
        <f t="shared" si="35"/>
        <v>0</v>
      </c>
      <c r="CI100" s="84">
        <f t="shared" si="36"/>
        <v>0</v>
      </c>
      <c r="CJ100" s="80">
        <f t="shared" si="47"/>
        <v>0</v>
      </c>
      <c r="CN100" s="21" t="str">
        <f t="shared" si="37"/>
        <v/>
      </c>
      <c r="CO100" s="21" t="str">
        <f t="shared" si="38"/>
        <v/>
      </c>
      <c r="CP100" s="22" t="str">
        <f t="shared" si="48"/>
        <v/>
      </c>
      <c r="CQ100" s="22" t="str">
        <f t="shared" si="49"/>
        <v/>
      </c>
      <c r="CR100" s="22" t="str">
        <f t="shared" si="50"/>
        <v/>
      </c>
      <c r="CS100" s="22" t="str">
        <f t="shared" si="51"/>
        <v/>
      </c>
      <c r="CT100" s="22" t="str">
        <f t="shared" si="52"/>
        <v/>
      </c>
      <c r="CU100" s="173" t="str">
        <f t="shared" si="39"/>
        <v/>
      </c>
      <c r="CV100" s="173" t="str">
        <f t="shared" si="40"/>
        <v/>
      </c>
      <c r="CW100" s="22" t="str">
        <f t="shared" si="53"/>
        <v/>
      </c>
      <c r="CX100" s="22" t="str">
        <f t="shared" si="54"/>
        <v/>
      </c>
      <c r="CY100" s="23" t="str">
        <f t="shared" si="55"/>
        <v/>
      </c>
      <c r="CZ100" s="23" t="str">
        <f t="shared" si="56"/>
        <v/>
      </c>
      <c r="DA100" s="207" t="str">
        <f t="shared" si="60"/>
        <v/>
      </c>
      <c r="DB100" s="23">
        <f t="shared" si="41"/>
        <v>0</v>
      </c>
      <c r="DC100" s="16"/>
      <c r="DE100" s="192">
        <f t="shared" si="42"/>
        <v>0</v>
      </c>
      <c r="DF100" s="192">
        <f t="shared" si="43"/>
        <v>0</v>
      </c>
      <c r="DH100" s="192">
        <f t="shared" si="44"/>
        <v>0</v>
      </c>
      <c r="DI100" s="192">
        <f t="shared" si="45"/>
        <v>0</v>
      </c>
      <c r="DK100" s="203">
        <f>IF(Taula4[[#This Row],[Codi del contracte]]&lt;&gt;"",IF(Taula4[[#This Row],[Codi del contracte]]&gt;199,IF(Taula4[[#This Row],[Codi del contracte]]&lt;300,1,0),0),0)</f>
        <v>0</v>
      </c>
      <c r="DL100" s="203">
        <f>IF(Taula4[[#This Row],[Codi del contracte]]&lt;&gt;"",IF(Taula4[[#This Row],[Codi del contracte]]&gt;499,IF(Taula4[[#This Row],[Codi del contracte]]&lt;600,1,0),0),0)</f>
        <v>0</v>
      </c>
      <c r="DM100" s="203">
        <f t="shared" si="57"/>
        <v>0</v>
      </c>
      <c r="DN100" s="203">
        <f>IF(Taula4[[#This Row],[% Jornada (no posar símbol %)]]=100,IF(DM100=1,2,0),0)</f>
        <v>0</v>
      </c>
      <c r="DO100" s="203" t="str">
        <f t="shared" si="61"/>
        <v/>
      </c>
    </row>
    <row r="101" spans="1:119" ht="14.25" customHeight="1">
      <c r="A101" s="38"/>
      <c r="B101" s="83">
        <v>94</v>
      </c>
      <c r="C101" s="210"/>
      <c r="D101" s="226"/>
      <c r="E101" s="210"/>
      <c r="F101" s="224"/>
      <c r="G101" s="224"/>
      <c r="H101" s="210"/>
      <c r="I101" s="225"/>
      <c r="J101" s="210"/>
      <c r="K101" s="155"/>
      <c r="L101" s="156">
        <f t="shared" si="46"/>
        <v>0</v>
      </c>
      <c r="M101" s="340"/>
      <c r="N101" s="182" t="str">
        <f t="shared" si="58"/>
        <v/>
      </c>
      <c r="O101" s="127"/>
      <c r="P101" s="64"/>
      <c r="Q101" s="64"/>
      <c r="R101" s="64"/>
      <c r="CB101" s="78" t="str">
        <f t="shared" si="31"/>
        <v/>
      </c>
      <c r="CC101" s="79">
        <v>100</v>
      </c>
      <c r="CD101" s="79">
        <f t="shared" si="32"/>
        <v>0</v>
      </c>
      <c r="CE101" s="79">
        <f t="shared" si="33"/>
        <v>0</v>
      </c>
      <c r="CF101" s="79">
        <f t="shared" si="34"/>
        <v>0</v>
      </c>
      <c r="CG101" s="79">
        <f t="shared" si="59"/>
        <v>0</v>
      </c>
      <c r="CH101" s="80">
        <f t="shared" si="35"/>
        <v>0</v>
      </c>
      <c r="CI101" s="84">
        <f t="shared" si="36"/>
        <v>0</v>
      </c>
      <c r="CJ101" s="80">
        <f t="shared" si="47"/>
        <v>0</v>
      </c>
      <c r="CN101" s="21" t="str">
        <f t="shared" si="37"/>
        <v/>
      </c>
      <c r="CO101" s="21" t="str">
        <f t="shared" si="38"/>
        <v/>
      </c>
      <c r="CP101" s="22" t="str">
        <f t="shared" si="48"/>
        <v/>
      </c>
      <c r="CQ101" s="22" t="str">
        <f t="shared" si="49"/>
        <v/>
      </c>
      <c r="CR101" s="22" t="str">
        <f t="shared" si="50"/>
        <v/>
      </c>
      <c r="CS101" s="22" t="str">
        <f t="shared" si="51"/>
        <v/>
      </c>
      <c r="CT101" s="22" t="str">
        <f t="shared" si="52"/>
        <v/>
      </c>
      <c r="CU101" s="173" t="str">
        <f t="shared" si="39"/>
        <v/>
      </c>
      <c r="CV101" s="173" t="str">
        <f t="shared" si="40"/>
        <v/>
      </c>
      <c r="CW101" s="22" t="str">
        <f t="shared" si="53"/>
        <v/>
      </c>
      <c r="CX101" s="22" t="str">
        <f t="shared" si="54"/>
        <v/>
      </c>
      <c r="CY101" s="23" t="str">
        <f t="shared" si="55"/>
        <v/>
      </c>
      <c r="CZ101" s="23" t="str">
        <f t="shared" si="56"/>
        <v/>
      </c>
      <c r="DA101" s="207" t="str">
        <f t="shared" si="60"/>
        <v/>
      </c>
      <c r="DB101" s="23">
        <f t="shared" si="41"/>
        <v>0</v>
      </c>
      <c r="DC101" s="16"/>
      <c r="DE101" s="192">
        <f t="shared" si="42"/>
        <v>0</v>
      </c>
      <c r="DF101" s="192">
        <f t="shared" si="43"/>
        <v>0</v>
      </c>
      <c r="DH101" s="192">
        <f t="shared" si="44"/>
        <v>0</v>
      </c>
      <c r="DI101" s="192">
        <f t="shared" si="45"/>
        <v>0</v>
      </c>
      <c r="DK101" s="203">
        <f>IF(Taula4[[#This Row],[Codi del contracte]]&lt;&gt;"",IF(Taula4[[#This Row],[Codi del contracte]]&gt;199,IF(Taula4[[#This Row],[Codi del contracte]]&lt;300,1,0),0),0)</f>
        <v>0</v>
      </c>
      <c r="DL101" s="203">
        <f>IF(Taula4[[#This Row],[Codi del contracte]]&lt;&gt;"",IF(Taula4[[#This Row],[Codi del contracte]]&gt;499,IF(Taula4[[#This Row],[Codi del contracte]]&lt;600,1,0),0),0)</f>
        <v>0</v>
      </c>
      <c r="DM101" s="203">
        <f t="shared" si="57"/>
        <v>0</v>
      </c>
      <c r="DN101" s="203">
        <f>IF(Taula4[[#This Row],[% Jornada (no posar símbol %)]]=100,IF(DM101=1,2,0),0)</f>
        <v>0</v>
      </c>
      <c r="DO101" s="203" t="str">
        <f t="shared" si="61"/>
        <v/>
      </c>
    </row>
    <row r="102" spans="1:119" ht="14.25" customHeight="1">
      <c r="A102" s="38"/>
      <c r="B102" s="83">
        <v>95</v>
      </c>
      <c r="C102" s="210"/>
      <c r="D102" s="226"/>
      <c r="E102" s="210"/>
      <c r="F102" s="224"/>
      <c r="G102" s="224"/>
      <c r="H102" s="210"/>
      <c r="I102" s="225"/>
      <c r="J102" s="210"/>
      <c r="K102" s="155"/>
      <c r="L102" s="156">
        <f t="shared" si="46"/>
        <v>0</v>
      </c>
      <c r="M102" s="340"/>
      <c r="N102" s="182" t="str">
        <f t="shared" si="58"/>
        <v/>
      </c>
      <c r="O102" s="127"/>
      <c r="P102" s="64"/>
      <c r="Q102" s="64"/>
      <c r="R102" s="64"/>
      <c r="CB102" s="78" t="str">
        <f t="shared" si="31"/>
        <v/>
      </c>
      <c r="CC102" s="79">
        <v>100</v>
      </c>
      <c r="CD102" s="79">
        <f t="shared" si="32"/>
        <v>0</v>
      </c>
      <c r="CE102" s="79">
        <f t="shared" si="33"/>
        <v>0</v>
      </c>
      <c r="CF102" s="79">
        <f t="shared" si="34"/>
        <v>0</v>
      </c>
      <c r="CG102" s="79">
        <f t="shared" si="59"/>
        <v>0</v>
      </c>
      <c r="CH102" s="80">
        <f t="shared" si="35"/>
        <v>0</v>
      </c>
      <c r="CI102" s="84">
        <f t="shared" si="36"/>
        <v>0</v>
      </c>
      <c r="CJ102" s="80">
        <f t="shared" si="47"/>
        <v>0</v>
      </c>
      <c r="CN102" s="21" t="str">
        <f t="shared" si="37"/>
        <v/>
      </c>
      <c r="CO102" s="21" t="str">
        <f t="shared" si="38"/>
        <v/>
      </c>
      <c r="CP102" s="22" t="str">
        <f t="shared" si="48"/>
        <v/>
      </c>
      <c r="CQ102" s="22" t="str">
        <f t="shared" si="49"/>
        <v/>
      </c>
      <c r="CR102" s="22" t="str">
        <f t="shared" si="50"/>
        <v/>
      </c>
      <c r="CS102" s="22" t="str">
        <f t="shared" si="51"/>
        <v/>
      </c>
      <c r="CT102" s="22" t="str">
        <f t="shared" si="52"/>
        <v/>
      </c>
      <c r="CU102" s="173" t="str">
        <f t="shared" si="39"/>
        <v/>
      </c>
      <c r="CV102" s="173" t="str">
        <f t="shared" si="40"/>
        <v/>
      </c>
      <c r="CW102" s="22" t="str">
        <f t="shared" si="53"/>
        <v/>
      </c>
      <c r="CX102" s="22" t="str">
        <f t="shared" si="54"/>
        <v/>
      </c>
      <c r="CY102" s="23" t="str">
        <f t="shared" si="55"/>
        <v/>
      </c>
      <c r="CZ102" s="23" t="str">
        <f t="shared" si="56"/>
        <v/>
      </c>
      <c r="DA102" s="207" t="str">
        <f t="shared" si="60"/>
        <v/>
      </c>
      <c r="DB102" s="23">
        <f t="shared" si="41"/>
        <v>0</v>
      </c>
      <c r="DC102" s="16"/>
      <c r="DE102" s="192">
        <f t="shared" si="42"/>
        <v>0</v>
      </c>
      <c r="DF102" s="192">
        <f t="shared" si="43"/>
        <v>0</v>
      </c>
      <c r="DH102" s="192">
        <f t="shared" si="44"/>
        <v>0</v>
      </c>
      <c r="DI102" s="192">
        <f t="shared" si="45"/>
        <v>0</v>
      </c>
      <c r="DK102" s="203">
        <f>IF(Taula4[[#This Row],[Codi del contracte]]&lt;&gt;"",IF(Taula4[[#This Row],[Codi del contracte]]&gt;199,IF(Taula4[[#This Row],[Codi del contracte]]&lt;300,1,0),0),0)</f>
        <v>0</v>
      </c>
      <c r="DL102" s="203">
        <f>IF(Taula4[[#This Row],[Codi del contracte]]&lt;&gt;"",IF(Taula4[[#This Row],[Codi del contracte]]&gt;499,IF(Taula4[[#This Row],[Codi del contracte]]&lt;600,1,0),0),0)</f>
        <v>0</v>
      </c>
      <c r="DM102" s="203">
        <f t="shared" si="57"/>
        <v>0</v>
      </c>
      <c r="DN102" s="203">
        <f>IF(Taula4[[#This Row],[% Jornada (no posar símbol %)]]=100,IF(DM102=1,2,0),0)</f>
        <v>0</v>
      </c>
      <c r="DO102" s="203" t="str">
        <f t="shared" si="61"/>
        <v/>
      </c>
    </row>
    <row r="103" spans="1:119" ht="14.25" customHeight="1">
      <c r="A103" s="38"/>
      <c r="B103" s="83">
        <v>96</v>
      </c>
      <c r="C103" s="210"/>
      <c r="D103" s="226"/>
      <c r="E103" s="210"/>
      <c r="F103" s="224"/>
      <c r="G103" s="224"/>
      <c r="H103" s="210"/>
      <c r="I103" s="225"/>
      <c r="J103" s="210"/>
      <c r="K103" s="155"/>
      <c r="L103" s="156">
        <f t="shared" si="46"/>
        <v>0</v>
      </c>
      <c r="M103" s="340"/>
      <c r="N103" s="182" t="str">
        <f t="shared" si="58"/>
        <v/>
      </c>
      <c r="O103" s="127"/>
      <c r="P103" s="64"/>
      <c r="Q103" s="64"/>
      <c r="R103" s="64"/>
      <c r="CB103" s="78" t="str">
        <f t="shared" si="31"/>
        <v/>
      </c>
      <c r="CC103" s="79">
        <v>100</v>
      </c>
      <c r="CD103" s="79">
        <f t="shared" si="32"/>
        <v>0</v>
      </c>
      <c r="CE103" s="79">
        <f t="shared" si="33"/>
        <v>0</v>
      </c>
      <c r="CF103" s="79">
        <f t="shared" si="34"/>
        <v>0</v>
      </c>
      <c r="CG103" s="79">
        <f t="shared" si="59"/>
        <v>0</v>
      </c>
      <c r="CH103" s="80">
        <f t="shared" si="35"/>
        <v>0</v>
      </c>
      <c r="CI103" s="84">
        <f t="shared" si="36"/>
        <v>0</v>
      </c>
      <c r="CJ103" s="80">
        <f t="shared" si="47"/>
        <v>0</v>
      </c>
      <c r="CN103" s="21" t="str">
        <f t="shared" si="37"/>
        <v/>
      </c>
      <c r="CO103" s="21" t="str">
        <f t="shared" si="38"/>
        <v/>
      </c>
      <c r="CP103" s="22" t="str">
        <f t="shared" si="48"/>
        <v/>
      </c>
      <c r="CQ103" s="22" t="str">
        <f t="shared" si="49"/>
        <v/>
      </c>
      <c r="CR103" s="22" t="str">
        <f t="shared" si="50"/>
        <v/>
      </c>
      <c r="CS103" s="22" t="str">
        <f t="shared" si="51"/>
        <v/>
      </c>
      <c r="CT103" s="22" t="str">
        <f t="shared" si="52"/>
        <v/>
      </c>
      <c r="CU103" s="173" t="str">
        <f t="shared" si="39"/>
        <v/>
      </c>
      <c r="CV103" s="173" t="str">
        <f t="shared" si="40"/>
        <v/>
      </c>
      <c r="CW103" s="22" t="str">
        <f t="shared" si="53"/>
        <v/>
      </c>
      <c r="CX103" s="22" t="str">
        <f t="shared" si="54"/>
        <v/>
      </c>
      <c r="CY103" s="23" t="str">
        <f t="shared" si="55"/>
        <v/>
      </c>
      <c r="CZ103" s="23" t="str">
        <f t="shared" si="56"/>
        <v/>
      </c>
      <c r="DA103" s="207" t="str">
        <f t="shared" si="60"/>
        <v/>
      </c>
      <c r="DB103" s="23">
        <f t="shared" si="41"/>
        <v>0</v>
      </c>
      <c r="DC103" s="16"/>
      <c r="DE103" s="192">
        <f t="shared" si="42"/>
        <v>0</v>
      </c>
      <c r="DF103" s="192">
        <f t="shared" si="43"/>
        <v>0</v>
      </c>
      <c r="DH103" s="192">
        <f t="shared" si="44"/>
        <v>0</v>
      </c>
      <c r="DI103" s="192">
        <f t="shared" si="45"/>
        <v>0</v>
      </c>
      <c r="DK103" s="203">
        <f>IF(Taula4[[#This Row],[Codi del contracte]]&lt;&gt;"",IF(Taula4[[#This Row],[Codi del contracte]]&gt;199,IF(Taula4[[#This Row],[Codi del contracte]]&lt;300,1,0),0),0)</f>
        <v>0</v>
      </c>
      <c r="DL103" s="203">
        <f>IF(Taula4[[#This Row],[Codi del contracte]]&lt;&gt;"",IF(Taula4[[#This Row],[Codi del contracte]]&gt;499,IF(Taula4[[#This Row],[Codi del contracte]]&lt;600,1,0),0),0)</f>
        <v>0</v>
      </c>
      <c r="DM103" s="203">
        <f t="shared" si="57"/>
        <v>0</v>
      </c>
      <c r="DN103" s="203">
        <f>IF(Taula4[[#This Row],[% Jornada (no posar símbol %)]]=100,IF(DM103=1,2,0),0)</f>
        <v>0</v>
      </c>
      <c r="DO103" s="203" t="str">
        <f t="shared" si="61"/>
        <v/>
      </c>
    </row>
    <row r="104" spans="1:119" ht="14.25" customHeight="1">
      <c r="A104" s="38"/>
      <c r="B104" s="83">
        <v>97</v>
      </c>
      <c r="C104" s="210"/>
      <c r="D104" s="226"/>
      <c r="E104" s="210"/>
      <c r="F104" s="224"/>
      <c r="G104" s="224"/>
      <c r="H104" s="210"/>
      <c r="I104" s="225"/>
      <c r="J104" s="210"/>
      <c r="K104" s="155"/>
      <c r="L104" s="156">
        <f t="shared" si="46"/>
        <v>0</v>
      </c>
      <c r="M104" s="340"/>
      <c r="N104" s="182" t="str">
        <f t="shared" si="58"/>
        <v/>
      </c>
      <c r="O104" s="127"/>
      <c r="P104" s="64"/>
      <c r="Q104" s="64"/>
      <c r="R104" s="64"/>
      <c r="CB104" s="78" t="str">
        <f t="shared" si="31"/>
        <v/>
      </c>
      <c r="CC104" s="79">
        <v>100</v>
      </c>
      <c r="CD104" s="79">
        <f t="shared" si="32"/>
        <v>0</v>
      </c>
      <c r="CE104" s="79">
        <f t="shared" si="33"/>
        <v>0</v>
      </c>
      <c r="CF104" s="79">
        <f t="shared" si="34"/>
        <v>0</v>
      </c>
      <c r="CG104" s="79">
        <f t="shared" si="59"/>
        <v>0</v>
      </c>
      <c r="CH104" s="80">
        <f t="shared" si="35"/>
        <v>0</v>
      </c>
      <c r="CI104" s="84">
        <f t="shared" si="36"/>
        <v>0</v>
      </c>
      <c r="CJ104" s="80">
        <f t="shared" si="47"/>
        <v>0</v>
      </c>
      <c r="CN104" s="21" t="str">
        <f t="shared" si="37"/>
        <v/>
      </c>
      <c r="CO104" s="21" t="str">
        <f t="shared" si="38"/>
        <v/>
      </c>
      <c r="CP104" s="22" t="str">
        <f t="shared" si="48"/>
        <v/>
      </c>
      <c r="CQ104" s="22" t="str">
        <f t="shared" si="49"/>
        <v/>
      </c>
      <c r="CR104" s="22" t="str">
        <f t="shared" si="50"/>
        <v/>
      </c>
      <c r="CS104" s="22" t="str">
        <f t="shared" si="51"/>
        <v/>
      </c>
      <c r="CT104" s="22" t="str">
        <f t="shared" si="52"/>
        <v/>
      </c>
      <c r="CU104" s="173" t="str">
        <f t="shared" si="39"/>
        <v/>
      </c>
      <c r="CV104" s="173" t="str">
        <f t="shared" si="40"/>
        <v/>
      </c>
      <c r="CW104" s="22" t="str">
        <f t="shared" si="53"/>
        <v/>
      </c>
      <c r="CX104" s="22" t="str">
        <f t="shared" si="54"/>
        <v/>
      </c>
      <c r="CY104" s="23" t="str">
        <f t="shared" si="55"/>
        <v/>
      </c>
      <c r="CZ104" s="23" t="str">
        <f t="shared" si="56"/>
        <v/>
      </c>
      <c r="DA104" s="207" t="str">
        <f t="shared" si="60"/>
        <v/>
      </c>
      <c r="DB104" s="23">
        <f t="shared" si="41"/>
        <v>0</v>
      </c>
      <c r="DC104" s="16"/>
      <c r="DE104" s="192">
        <f t="shared" si="42"/>
        <v>0</v>
      </c>
      <c r="DF104" s="192">
        <f t="shared" si="43"/>
        <v>0</v>
      </c>
      <c r="DH104" s="192">
        <f t="shared" si="44"/>
        <v>0</v>
      </c>
      <c r="DI104" s="192">
        <f t="shared" si="45"/>
        <v>0</v>
      </c>
      <c r="DK104" s="203">
        <f>IF(Taula4[[#This Row],[Codi del contracte]]&lt;&gt;"",IF(Taula4[[#This Row],[Codi del contracte]]&gt;199,IF(Taula4[[#This Row],[Codi del contracte]]&lt;300,1,0),0),0)</f>
        <v>0</v>
      </c>
      <c r="DL104" s="203">
        <f>IF(Taula4[[#This Row],[Codi del contracte]]&lt;&gt;"",IF(Taula4[[#This Row],[Codi del contracte]]&gt;499,IF(Taula4[[#This Row],[Codi del contracte]]&lt;600,1,0),0),0)</f>
        <v>0</v>
      </c>
      <c r="DM104" s="203">
        <f t="shared" si="57"/>
        <v>0</v>
      </c>
      <c r="DN104" s="203">
        <f>IF(Taula4[[#This Row],[% Jornada (no posar símbol %)]]=100,IF(DM104=1,2,0),0)</f>
        <v>0</v>
      </c>
      <c r="DO104" s="203" t="str">
        <f t="shared" si="61"/>
        <v/>
      </c>
    </row>
    <row r="105" spans="1:119" ht="14.25" customHeight="1">
      <c r="A105" s="38"/>
      <c r="B105" s="83">
        <v>98</v>
      </c>
      <c r="C105" s="210"/>
      <c r="D105" s="226"/>
      <c r="E105" s="210"/>
      <c r="F105" s="224"/>
      <c r="G105" s="224"/>
      <c r="H105" s="210"/>
      <c r="I105" s="225"/>
      <c r="J105" s="210"/>
      <c r="K105" s="155"/>
      <c r="L105" s="156">
        <f t="shared" si="46"/>
        <v>0</v>
      </c>
      <c r="M105" s="340"/>
      <c r="N105" s="182" t="str">
        <f t="shared" si="58"/>
        <v/>
      </c>
      <c r="O105" s="127"/>
      <c r="P105" s="64"/>
      <c r="Q105" s="64"/>
      <c r="R105" s="64"/>
      <c r="CB105" s="78" t="str">
        <f t="shared" si="31"/>
        <v/>
      </c>
      <c r="CC105" s="79">
        <v>100</v>
      </c>
      <c r="CD105" s="79">
        <f t="shared" si="32"/>
        <v>0</v>
      </c>
      <c r="CE105" s="79">
        <f t="shared" si="33"/>
        <v>0</v>
      </c>
      <c r="CF105" s="79">
        <f t="shared" si="34"/>
        <v>0</v>
      </c>
      <c r="CG105" s="79">
        <f t="shared" si="59"/>
        <v>0</v>
      </c>
      <c r="CH105" s="80">
        <f t="shared" si="35"/>
        <v>0</v>
      </c>
      <c r="CI105" s="84">
        <f t="shared" si="36"/>
        <v>0</v>
      </c>
      <c r="CJ105" s="80">
        <f t="shared" si="47"/>
        <v>0</v>
      </c>
      <c r="CN105" s="21" t="str">
        <f t="shared" si="37"/>
        <v/>
      </c>
      <c r="CO105" s="21" t="str">
        <f t="shared" si="38"/>
        <v/>
      </c>
      <c r="CP105" s="22" t="str">
        <f t="shared" si="48"/>
        <v/>
      </c>
      <c r="CQ105" s="22" t="str">
        <f t="shared" si="49"/>
        <v/>
      </c>
      <c r="CR105" s="22" t="str">
        <f t="shared" si="50"/>
        <v/>
      </c>
      <c r="CS105" s="22" t="str">
        <f t="shared" si="51"/>
        <v/>
      </c>
      <c r="CT105" s="22" t="str">
        <f t="shared" si="52"/>
        <v/>
      </c>
      <c r="CU105" s="173" t="str">
        <f t="shared" si="39"/>
        <v/>
      </c>
      <c r="CV105" s="173" t="str">
        <f t="shared" si="40"/>
        <v/>
      </c>
      <c r="CW105" s="22" t="str">
        <f t="shared" si="53"/>
        <v/>
      </c>
      <c r="CX105" s="22" t="str">
        <f t="shared" si="54"/>
        <v/>
      </c>
      <c r="CY105" s="23" t="str">
        <f t="shared" si="55"/>
        <v/>
      </c>
      <c r="CZ105" s="23" t="str">
        <f t="shared" si="56"/>
        <v/>
      </c>
      <c r="DA105" s="207" t="str">
        <f t="shared" si="60"/>
        <v/>
      </c>
      <c r="DB105" s="23">
        <f t="shared" si="41"/>
        <v>0</v>
      </c>
      <c r="DC105" s="16"/>
      <c r="DE105" s="192">
        <f t="shared" si="42"/>
        <v>0</v>
      </c>
      <c r="DF105" s="192">
        <f t="shared" si="43"/>
        <v>0</v>
      </c>
      <c r="DH105" s="192">
        <f t="shared" si="44"/>
        <v>0</v>
      </c>
      <c r="DI105" s="192">
        <f t="shared" si="45"/>
        <v>0</v>
      </c>
      <c r="DK105" s="203">
        <f>IF(Taula4[[#This Row],[Codi del contracte]]&lt;&gt;"",IF(Taula4[[#This Row],[Codi del contracte]]&gt;199,IF(Taula4[[#This Row],[Codi del contracte]]&lt;300,1,0),0),0)</f>
        <v>0</v>
      </c>
      <c r="DL105" s="203">
        <f>IF(Taula4[[#This Row],[Codi del contracte]]&lt;&gt;"",IF(Taula4[[#This Row],[Codi del contracte]]&gt;499,IF(Taula4[[#This Row],[Codi del contracte]]&lt;600,1,0),0),0)</f>
        <v>0</v>
      </c>
      <c r="DM105" s="203">
        <f t="shared" si="57"/>
        <v>0</v>
      </c>
      <c r="DN105" s="203">
        <f>IF(Taula4[[#This Row],[% Jornada (no posar símbol %)]]=100,IF(DM105=1,2,0),0)</f>
        <v>0</v>
      </c>
      <c r="DO105" s="203" t="str">
        <f t="shared" si="61"/>
        <v/>
      </c>
    </row>
    <row r="106" spans="1:119" ht="14.25" customHeight="1">
      <c r="A106" s="38"/>
      <c r="B106" s="83">
        <v>99</v>
      </c>
      <c r="C106" s="210"/>
      <c r="D106" s="226"/>
      <c r="E106" s="210"/>
      <c r="F106" s="224"/>
      <c r="G106" s="224"/>
      <c r="H106" s="210"/>
      <c r="I106" s="225"/>
      <c r="J106" s="210"/>
      <c r="K106" s="155"/>
      <c r="L106" s="156">
        <f t="shared" si="46"/>
        <v>0</v>
      </c>
      <c r="M106" s="340"/>
      <c r="N106" s="182" t="str">
        <f t="shared" si="58"/>
        <v/>
      </c>
      <c r="O106" s="127"/>
      <c r="P106" s="64"/>
      <c r="Q106" s="64"/>
      <c r="R106" s="64"/>
      <c r="CB106" s="78" t="str">
        <f t="shared" si="31"/>
        <v/>
      </c>
      <c r="CC106" s="79">
        <v>100</v>
      </c>
      <c r="CD106" s="79">
        <f t="shared" si="32"/>
        <v>0</v>
      </c>
      <c r="CE106" s="79">
        <f t="shared" si="33"/>
        <v>0</v>
      </c>
      <c r="CF106" s="79">
        <f t="shared" si="34"/>
        <v>0</v>
      </c>
      <c r="CG106" s="79">
        <f t="shared" si="59"/>
        <v>0</v>
      </c>
      <c r="CH106" s="80">
        <f t="shared" si="35"/>
        <v>0</v>
      </c>
      <c r="CI106" s="84">
        <f t="shared" si="36"/>
        <v>0</v>
      </c>
      <c r="CJ106" s="80">
        <f t="shared" si="47"/>
        <v>0</v>
      </c>
      <c r="CN106" s="21" t="str">
        <f t="shared" si="37"/>
        <v/>
      </c>
      <c r="CO106" s="21" t="str">
        <f t="shared" si="38"/>
        <v/>
      </c>
      <c r="CP106" s="22" t="str">
        <f t="shared" si="48"/>
        <v/>
      </c>
      <c r="CQ106" s="22" t="str">
        <f t="shared" si="49"/>
        <v/>
      </c>
      <c r="CR106" s="22" t="str">
        <f t="shared" si="50"/>
        <v/>
      </c>
      <c r="CS106" s="22" t="str">
        <f t="shared" si="51"/>
        <v/>
      </c>
      <c r="CT106" s="22" t="str">
        <f t="shared" si="52"/>
        <v/>
      </c>
      <c r="CU106" s="173" t="str">
        <f t="shared" si="39"/>
        <v/>
      </c>
      <c r="CV106" s="173" t="str">
        <f t="shared" si="40"/>
        <v/>
      </c>
      <c r="CW106" s="22" t="str">
        <f t="shared" si="53"/>
        <v/>
      </c>
      <c r="CX106" s="22" t="str">
        <f t="shared" si="54"/>
        <v/>
      </c>
      <c r="CY106" s="23" t="str">
        <f t="shared" si="55"/>
        <v/>
      </c>
      <c r="CZ106" s="23" t="str">
        <f t="shared" si="56"/>
        <v/>
      </c>
      <c r="DA106" s="207" t="str">
        <f t="shared" si="60"/>
        <v/>
      </c>
      <c r="DB106" s="23">
        <f t="shared" si="41"/>
        <v>0</v>
      </c>
      <c r="DC106" s="16"/>
      <c r="DE106" s="192">
        <f t="shared" si="42"/>
        <v>0</v>
      </c>
      <c r="DF106" s="192">
        <f t="shared" si="43"/>
        <v>0</v>
      </c>
      <c r="DH106" s="192">
        <f t="shared" si="44"/>
        <v>0</v>
      </c>
      <c r="DI106" s="192">
        <f t="shared" si="45"/>
        <v>0</v>
      </c>
      <c r="DK106" s="203">
        <f>IF(Taula4[[#This Row],[Codi del contracte]]&lt;&gt;"",IF(Taula4[[#This Row],[Codi del contracte]]&gt;199,IF(Taula4[[#This Row],[Codi del contracte]]&lt;300,1,0),0),0)</f>
        <v>0</v>
      </c>
      <c r="DL106" s="203">
        <f>IF(Taula4[[#This Row],[Codi del contracte]]&lt;&gt;"",IF(Taula4[[#This Row],[Codi del contracte]]&gt;499,IF(Taula4[[#This Row],[Codi del contracte]]&lt;600,1,0),0),0)</f>
        <v>0</v>
      </c>
      <c r="DM106" s="203">
        <f t="shared" si="57"/>
        <v>0</v>
      </c>
      <c r="DN106" s="203">
        <f>IF(Taula4[[#This Row],[% Jornada (no posar símbol %)]]=100,IF(DM106=1,2,0),0)</f>
        <v>0</v>
      </c>
      <c r="DO106" s="203" t="str">
        <f t="shared" si="61"/>
        <v/>
      </c>
    </row>
    <row r="107" spans="1:119" ht="14.25" customHeight="1">
      <c r="A107" s="38"/>
      <c r="B107" s="83">
        <v>100</v>
      </c>
      <c r="C107" s="210"/>
      <c r="D107" s="226"/>
      <c r="E107" s="210"/>
      <c r="F107" s="224"/>
      <c r="G107" s="224"/>
      <c r="H107" s="210"/>
      <c r="I107" s="225"/>
      <c r="J107" s="210"/>
      <c r="K107" s="155"/>
      <c r="L107" s="156">
        <f t="shared" si="46"/>
        <v>0</v>
      </c>
      <c r="M107" s="340"/>
      <c r="N107" s="182" t="str">
        <f t="shared" si="58"/>
        <v/>
      </c>
      <c r="O107" s="127"/>
      <c r="P107" s="64"/>
      <c r="Q107" s="64"/>
      <c r="R107" s="64"/>
      <c r="CB107" s="78" t="str">
        <f t="shared" si="31"/>
        <v/>
      </c>
      <c r="CC107" s="79">
        <v>100</v>
      </c>
      <c r="CD107" s="79">
        <f t="shared" si="32"/>
        <v>0</v>
      </c>
      <c r="CE107" s="79">
        <f t="shared" si="33"/>
        <v>0</v>
      </c>
      <c r="CF107" s="79">
        <f t="shared" si="34"/>
        <v>0</v>
      </c>
      <c r="CG107" s="79">
        <f t="shared" si="59"/>
        <v>0</v>
      </c>
      <c r="CH107" s="80">
        <f t="shared" si="35"/>
        <v>0</v>
      </c>
      <c r="CI107" s="84">
        <f t="shared" si="36"/>
        <v>0</v>
      </c>
      <c r="CJ107" s="80">
        <f t="shared" si="47"/>
        <v>0</v>
      </c>
      <c r="CN107" s="21" t="str">
        <f t="shared" si="37"/>
        <v/>
      </c>
      <c r="CO107" s="21" t="str">
        <f t="shared" si="38"/>
        <v/>
      </c>
      <c r="CP107" s="22" t="str">
        <f t="shared" si="48"/>
        <v/>
      </c>
      <c r="CQ107" s="22" t="str">
        <f t="shared" si="49"/>
        <v/>
      </c>
      <c r="CR107" s="22" t="str">
        <f t="shared" si="50"/>
        <v/>
      </c>
      <c r="CS107" s="22" t="str">
        <f t="shared" si="51"/>
        <v/>
      </c>
      <c r="CT107" s="22" t="str">
        <f t="shared" si="52"/>
        <v/>
      </c>
      <c r="CU107" s="173" t="str">
        <f t="shared" si="39"/>
        <v/>
      </c>
      <c r="CV107" s="173" t="str">
        <f t="shared" si="40"/>
        <v/>
      </c>
      <c r="CW107" s="22" t="str">
        <f t="shared" si="53"/>
        <v/>
      </c>
      <c r="CX107" s="22" t="str">
        <f t="shared" si="54"/>
        <v/>
      </c>
      <c r="CY107" s="23" t="str">
        <f t="shared" si="55"/>
        <v/>
      </c>
      <c r="CZ107" s="23" t="str">
        <f t="shared" si="56"/>
        <v/>
      </c>
      <c r="DA107" s="207" t="str">
        <f t="shared" si="60"/>
        <v/>
      </c>
      <c r="DB107" s="23">
        <f t="shared" si="41"/>
        <v>0</v>
      </c>
      <c r="DC107" s="16"/>
      <c r="DE107" s="192">
        <f t="shared" si="42"/>
        <v>0</v>
      </c>
      <c r="DF107" s="192">
        <f t="shared" si="43"/>
        <v>0</v>
      </c>
      <c r="DH107" s="192">
        <f t="shared" si="44"/>
        <v>0</v>
      </c>
      <c r="DI107" s="192">
        <f t="shared" si="45"/>
        <v>0</v>
      </c>
      <c r="DK107" s="203">
        <f>IF(Taula4[[#This Row],[Codi del contracte]]&lt;&gt;"",IF(Taula4[[#This Row],[Codi del contracte]]&gt;199,IF(Taula4[[#This Row],[Codi del contracte]]&lt;300,1,0),0),0)</f>
        <v>0</v>
      </c>
      <c r="DL107" s="203">
        <f>IF(Taula4[[#This Row],[Codi del contracte]]&lt;&gt;"",IF(Taula4[[#This Row],[Codi del contracte]]&gt;499,IF(Taula4[[#This Row],[Codi del contracte]]&lt;600,1,0),0),0)</f>
        <v>0</v>
      </c>
      <c r="DM107" s="203">
        <f t="shared" si="57"/>
        <v>0</v>
      </c>
      <c r="DN107" s="203">
        <f>IF(Taula4[[#This Row],[% Jornada (no posar símbol %)]]=100,IF(DM107=1,2,0),0)</f>
        <v>0</v>
      </c>
      <c r="DO107" s="203" t="str">
        <f t="shared" si="61"/>
        <v/>
      </c>
    </row>
    <row r="108" spans="1:119" ht="14.25" customHeight="1">
      <c r="A108" s="38"/>
      <c r="B108" s="83">
        <v>101</v>
      </c>
      <c r="C108" s="210"/>
      <c r="D108" s="226"/>
      <c r="E108" s="210"/>
      <c r="F108" s="224"/>
      <c r="G108" s="224"/>
      <c r="H108" s="210"/>
      <c r="I108" s="225"/>
      <c r="J108" s="210"/>
      <c r="K108" s="155"/>
      <c r="L108" s="156">
        <f t="shared" si="46"/>
        <v>0</v>
      </c>
      <c r="M108" s="340"/>
      <c r="N108" s="182" t="str">
        <f t="shared" si="58"/>
        <v/>
      </c>
      <c r="O108" s="127"/>
      <c r="P108" s="64"/>
      <c r="Q108" s="64"/>
      <c r="R108" s="64"/>
      <c r="CB108" s="78" t="str">
        <f t="shared" si="31"/>
        <v/>
      </c>
      <c r="CC108" s="79">
        <v>100</v>
      </c>
      <c r="CD108" s="79">
        <f t="shared" si="32"/>
        <v>0</v>
      </c>
      <c r="CE108" s="79">
        <f t="shared" si="33"/>
        <v>0</v>
      </c>
      <c r="CF108" s="79">
        <f t="shared" si="34"/>
        <v>0</v>
      </c>
      <c r="CG108" s="79">
        <f t="shared" si="59"/>
        <v>0</v>
      </c>
      <c r="CH108" s="80">
        <f t="shared" si="35"/>
        <v>0</v>
      </c>
      <c r="CI108" s="84">
        <f t="shared" si="36"/>
        <v>0</v>
      </c>
      <c r="CJ108" s="80">
        <f t="shared" si="47"/>
        <v>0</v>
      </c>
      <c r="CN108" s="21" t="str">
        <f t="shared" si="37"/>
        <v/>
      </c>
      <c r="CO108" s="21" t="str">
        <f t="shared" si="38"/>
        <v/>
      </c>
      <c r="CP108" s="22" t="str">
        <f t="shared" si="48"/>
        <v/>
      </c>
      <c r="CQ108" s="22" t="str">
        <f t="shared" si="49"/>
        <v/>
      </c>
      <c r="CR108" s="22" t="str">
        <f t="shared" si="50"/>
        <v/>
      </c>
      <c r="CS108" s="22" t="str">
        <f t="shared" si="51"/>
        <v/>
      </c>
      <c r="CT108" s="22" t="str">
        <f t="shared" si="52"/>
        <v/>
      </c>
      <c r="CU108" s="173" t="str">
        <f t="shared" si="39"/>
        <v/>
      </c>
      <c r="CV108" s="173" t="str">
        <f t="shared" si="40"/>
        <v/>
      </c>
      <c r="CW108" s="22" t="str">
        <f t="shared" si="53"/>
        <v/>
      </c>
      <c r="CX108" s="22" t="str">
        <f t="shared" si="54"/>
        <v/>
      </c>
      <c r="CY108" s="23" t="str">
        <f t="shared" si="55"/>
        <v/>
      </c>
      <c r="CZ108" s="23" t="str">
        <f t="shared" si="56"/>
        <v/>
      </c>
      <c r="DA108" s="207" t="str">
        <f t="shared" si="60"/>
        <v/>
      </c>
      <c r="DB108" s="23">
        <f t="shared" si="41"/>
        <v>0</v>
      </c>
      <c r="DC108" s="16"/>
      <c r="DE108" s="192">
        <f t="shared" si="42"/>
        <v>0</v>
      </c>
      <c r="DF108" s="192">
        <f t="shared" si="43"/>
        <v>0</v>
      </c>
      <c r="DH108" s="192">
        <f t="shared" si="44"/>
        <v>0</v>
      </c>
      <c r="DI108" s="192">
        <f t="shared" si="45"/>
        <v>0</v>
      </c>
      <c r="DK108" s="203">
        <f>IF(Taula4[[#This Row],[Codi del contracte]]&lt;&gt;"",IF(Taula4[[#This Row],[Codi del contracte]]&gt;199,IF(Taula4[[#This Row],[Codi del contracte]]&lt;300,1,0),0),0)</f>
        <v>0</v>
      </c>
      <c r="DL108" s="203">
        <f>IF(Taula4[[#This Row],[Codi del contracte]]&lt;&gt;"",IF(Taula4[[#This Row],[Codi del contracte]]&gt;499,IF(Taula4[[#This Row],[Codi del contracte]]&lt;600,1,0),0),0)</f>
        <v>0</v>
      </c>
      <c r="DM108" s="203">
        <f t="shared" si="57"/>
        <v>0</v>
      </c>
      <c r="DN108" s="203">
        <f>IF(Taula4[[#This Row],[% Jornada (no posar símbol %)]]=100,IF(DM108=1,2,0),0)</f>
        <v>0</v>
      </c>
      <c r="DO108" s="203" t="str">
        <f t="shared" si="61"/>
        <v/>
      </c>
    </row>
    <row r="109" spans="1:119" ht="14.25" customHeight="1">
      <c r="A109" s="38"/>
      <c r="B109" s="83">
        <v>102</v>
      </c>
      <c r="C109" s="210"/>
      <c r="D109" s="226"/>
      <c r="E109" s="210"/>
      <c r="F109" s="224"/>
      <c r="G109" s="224"/>
      <c r="H109" s="210"/>
      <c r="I109" s="225"/>
      <c r="J109" s="210"/>
      <c r="K109" s="155"/>
      <c r="L109" s="156">
        <f t="shared" si="46"/>
        <v>0</v>
      </c>
      <c r="M109" s="340"/>
      <c r="N109" s="182" t="str">
        <f t="shared" si="58"/>
        <v/>
      </c>
      <c r="O109" s="127"/>
      <c r="P109" s="64"/>
      <c r="Q109" s="64"/>
      <c r="R109" s="64"/>
      <c r="CB109" s="78" t="str">
        <f t="shared" si="31"/>
        <v/>
      </c>
      <c r="CC109" s="79">
        <v>100</v>
      </c>
      <c r="CD109" s="79">
        <f t="shared" si="32"/>
        <v>0</v>
      </c>
      <c r="CE109" s="79">
        <f t="shared" si="33"/>
        <v>0</v>
      </c>
      <c r="CF109" s="79">
        <f t="shared" si="34"/>
        <v>0</v>
      </c>
      <c r="CG109" s="79">
        <f t="shared" si="59"/>
        <v>0</v>
      </c>
      <c r="CH109" s="80">
        <f t="shared" si="35"/>
        <v>0</v>
      </c>
      <c r="CI109" s="84">
        <f t="shared" si="36"/>
        <v>0</v>
      </c>
      <c r="CJ109" s="80">
        <f t="shared" si="47"/>
        <v>0</v>
      </c>
      <c r="CN109" s="21" t="str">
        <f t="shared" si="37"/>
        <v/>
      </c>
      <c r="CO109" s="21" t="str">
        <f t="shared" si="38"/>
        <v/>
      </c>
      <c r="CP109" s="22" t="str">
        <f t="shared" si="48"/>
        <v/>
      </c>
      <c r="CQ109" s="22" t="str">
        <f t="shared" si="49"/>
        <v/>
      </c>
      <c r="CR109" s="22" t="str">
        <f t="shared" si="50"/>
        <v/>
      </c>
      <c r="CS109" s="22" t="str">
        <f t="shared" si="51"/>
        <v/>
      </c>
      <c r="CT109" s="22" t="str">
        <f t="shared" si="52"/>
        <v/>
      </c>
      <c r="CU109" s="173" t="str">
        <f t="shared" si="39"/>
        <v/>
      </c>
      <c r="CV109" s="173" t="str">
        <f t="shared" si="40"/>
        <v/>
      </c>
      <c r="CW109" s="22" t="str">
        <f t="shared" si="53"/>
        <v/>
      </c>
      <c r="CX109" s="22" t="str">
        <f t="shared" si="54"/>
        <v/>
      </c>
      <c r="CY109" s="23" t="str">
        <f t="shared" si="55"/>
        <v/>
      </c>
      <c r="CZ109" s="23" t="str">
        <f t="shared" si="56"/>
        <v/>
      </c>
      <c r="DA109" s="207" t="str">
        <f t="shared" si="60"/>
        <v/>
      </c>
      <c r="DB109" s="23">
        <f t="shared" si="41"/>
        <v>0</v>
      </c>
      <c r="DC109" s="16"/>
      <c r="DE109" s="192">
        <f t="shared" si="42"/>
        <v>0</v>
      </c>
      <c r="DF109" s="192">
        <f t="shared" si="43"/>
        <v>0</v>
      </c>
      <c r="DH109" s="192">
        <f t="shared" si="44"/>
        <v>0</v>
      </c>
      <c r="DI109" s="192">
        <f t="shared" si="45"/>
        <v>0</v>
      </c>
      <c r="DK109" s="203">
        <f>IF(Taula4[[#This Row],[Codi del contracte]]&lt;&gt;"",IF(Taula4[[#This Row],[Codi del contracte]]&gt;199,IF(Taula4[[#This Row],[Codi del contracte]]&lt;300,1,0),0),0)</f>
        <v>0</v>
      </c>
      <c r="DL109" s="203">
        <f>IF(Taula4[[#This Row],[Codi del contracte]]&lt;&gt;"",IF(Taula4[[#This Row],[Codi del contracte]]&gt;499,IF(Taula4[[#This Row],[Codi del contracte]]&lt;600,1,0),0),0)</f>
        <v>0</v>
      </c>
      <c r="DM109" s="203">
        <f t="shared" si="57"/>
        <v>0</v>
      </c>
      <c r="DN109" s="203">
        <f>IF(Taula4[[#This Row],[% Jornada (no posar símbol %)]]=100,IF(DM109=1,2,0),0)</f>
        <v>0</v>
      </c>
      <c r="DO109" s="203" t="str">
        <f t="shared" si="61"/>
        <v/>
      </c>
    </row>
    <row r="110" spans="1:119" ht="14.25" customHeight="1">
      <c r="A110" s="38"/>
      <c r="B110" s="83">
        <v>103</v>
      </c>
      <c r="C110" s="210"/>
      <c r="D110" s="226"/>
      <c r="E110" s="210"/>
      <c r="F110" s="224"/>
      <c r="G110" s="224"/>
      <c r="H110" s="210"/>
      <c r="I110" s="225"/>
      <c r="J110" s="210"/>
      <c r="K110" s="155"/>
      <c r="L110" s="156">
        <f t="shared" si="46"/>
        <v>0</v>
      </c>
      <c r="M110" s="340"/>
      <c r="N110" s="182" t="str">
        <f t="shared" si="58"/>
        <v/>
      </c>
      <c r="O110" s="127"/>
      <c r="P110" s="64"/>
      <c r="Q110" s="64"/>
      <c r="R110" s="64"/>
      <c r="CB110" s="78" t="str">
        <f t="shared" si="31"/>
        <v/>
      </c>
      <c r="CC110" s="79">
        <v>100</v>
      </c>
      <c r="CD110" s="79">
        <f t="shared" si="32"/>
        <v>0</v>
      </c>
      <c r="CE110" s="79">
        <f t="shared" si="33"/>
        <v>0</v>
      </c>
      <c r="CF110" s="79">
        <f t="shared" si="34"/>
        <v>0</v>
      </c>
      <c r="CG110" s="79">
        <f t="shared" si="59"/>
        <v>0</v>
      </c>
      <c r="CH110" s="80">
        <f t="shared" si="35"/>
        <v>0</v>
      </c>
      <c r="CI110" s="84">
        <f t="shared" si="36"/>
        <v>0</v>
      </c>
      <c r="CJ110" s="80">
        <f t="shared" si="47"/>
        <v>0</v>
      </c>
      <c r="CN110" s="21" t="str">
        <f t="shared" si="37"/>
        <v/>
      </c>
      <c r="CO110" s="21" t="str">
        <f t="shared" si="38"/>
        <v/>
      </c>
      <c r="CP110" s="22" t="str">
        <f t="shared" si="48"/>
        <v/>
      </c>
      <c r="CQ110" s="22" t="str">
        <f t="shared" si="49"/>
        <v/>
      </c>
      <c r="CR110" s="22" t="str">
        <f t="shared" si="50"/>
        <v/>
      </c>
      <c r="CS110" s="22" t="str">
        <f t="shared" si="51"/>
        <v/>
      </c>
      <c r="CT110" s="22" t="str">
        <f t="shared" si="52"/>
        <v/>
      </c>
      <c r="CU110" s="173" t="str">
        <f t="shared" si="39"/>
        <v/>
      </c>
      <c r="CV110" s="173" t="str">
        <f t="shared" si="40"/>
        <v/>
      </c>
      <c r="CW110" s="22" t="str">
        <f t="shared" si="53"/>
        <v/>
      </c>
      <c r="CX110" s="22" t="str">
        <f t="shared" si="54"/>
        <v/>
      </c>
      <c r="CY110" s="23" t="str">
        <f t="shared" si="55"/>
        <v/>
      </c>
      <c r="CZ110" s="23" t="str">
        <f t="shared" si="56"/>
        <v/>
      </c>
      <c r="DA110" s="207" t="str">
        <f t="shared" si="60"/>
        <v/>
      </c>
      <c r="DB110" s="23">
        <f t="shared" si="41"/>
        <v>0</v>
      </c>
      <c r="DC110" s="16"/>
      <c r="DE110" s="192">
        <f t="shared" si="42"/>
        <v>0</v>
      </c>
      <c r="DF110" s="192">
        <f t="shared" si="43"/>
        <v>0</v>
      </c>
      <c r="DH110" s="192">
        <f t="shared" si="44"/>
        <v>0</v>
      </c>
      <c r="DI110" s="192">
        <f t="shared" si="45"/>
        <v>0</v>
      </c>
      <c r="DK110" s="203">
        <f>IF(Taula4[[#This Row],[Codi del contracte]]&lt;&gt;"",IF(Taula4[[#This Row],[Codi del contracte]]&gt;199,IF(Taula4[[#This Row],[Codi del contracte]]&lt;300,1,0),0),0)</f>
        <v>0</v>
      </c>
      <c r="DL110" s="203">
        <f>IF(Taula4[[#This Row],[Codi del contracte]]&lt;&gt;"",IF(Taula4[[#This Row],[Codi del contracte]]&gt;499,IF(Taula4[[#This Row],[Codi del contracte]]&lt;600,1,0),0),0)</f>
        <v>0</v>
      </c>
      <c r="DM110" s="203">
        <f t="shared" si="57"/>
        <v>0</v>
      </c>
      <c r="DN110" s="203">
        <f>IF(Taula4[[#This Row],[% Jornada (no posar símbol %)]]=100,IF(DM110=1,2,0),0)</f>
        <v>0</v>
      </c>
      <c r="DO110" s="203" t="str">
        <f t="shared" si="61"/>
        <v/>
      </c>
    </row>
    <row r="111" spans="1:119" ht="14.25" customHeight="1">
      <c r="A111" s="38"/>
      <c r="B111" s="83">
        <v>104</v>
      </c>
      <c r="C111" s="210"/>
      <c r="D111" s="226"/>
      <c r="E111" s="210"/>
      <c r="F111" s="224"/>
      <c r="G111" s="224"/>
      <c r="H111" s="210"/>
      <c r="I111" s="225"/>
      <c r="J111" s="210"/>
      <c r="K111" s="155"/>
      <c r="L111" s="156">
        <f t="shared" si="46"/>
        <v>0</v>
      </c>
      <c r="M111" s="340"/>
      <c r="N111" s="182" t="str">
        <f t="shared" si="58"/>
        <v/>
      </c>
      <c r="O111" s="127"/>
      <c r="P111" s="64"/>
      <c r="Q111" s="64"/>
      <c r="R111" s="64"/>
      <c r="CB111" s="78" t="str">
        <f t="shared" si="31"/>
        <v/>
      </c>
      <c r="CC111" s="79">
        <v>100</v>
      </c>
      <c r="CD111" s="79">
        <f t="shared" si="32"/>
        <v>0</v>
      </c>
      <c r="CE111" s="79">
        <f t="shared" si="33"/>
        <v>0</v>
      </c>
      <c r="CF111" s="79">
        <f t="shared" si="34"/>
        <v>0</v>
      </c>
      <c r="CG111" s="79">
        <f t="shared" si="59"/>
        <v>0</v>
      </c>
      <c r="CH111" s="80">
        <f t="shared" si="35"/>
        <v>0</v>
      </c>
      <c r="CI111" s="84">
        <f t="shared" si="36"/>
        <v>0</v>
      </c>
      <c r="CJ111" s="80">
        <f t="shared" si="47"/>
        <v>0</v>
      </c>
      <c r="CN111" s="21" t="str">
        <f t="shared" si="37"/>
        <v/>
      </c>
      <c r="CO111" s="21" t="str">
        <f t="shared" si="38"/>
        <v/>
      </c>
      <c r="CP111" s="22" t="str">
        <f t="shared" si="48"/>
        <v/>
      </c>
      <c r="CQ111" s="22" t="str">
        <f t="shared" si="49"/>
        <v/>
      </c>
      <c r="CR111" s="22" t="str">
        <f t="shared" si="50"/>
        <v/>
      </c>
      <c r="CS111" s="22" t="str">
        <f t="shared" si="51"/>
        <v/>
      </c>
      <c r="CT111" s="22" t="str">
        <f t="shared" si="52"/>
        <v/>
      </c>
      <c r="CU111" s="173" t="str">
        <f t="shared" si="39"/>
        <v/>
      </c>
      <c r="CV111" s="173" t="str">
        <f t="shared" si="40"/>
        <v/>
      </c>
      <c r="CW111" s="22" t="str">
        <f t="shared" si="53"/>
        <v/>
      </c>
      <c r="CX111" s="22" t="str">
        <f t="shared" si="54"/>
        <v/>
      </c>
      <c r="CY111" s="23" t="str">
        <f t="shared" si="55"/>
        <v/>
      </c>
      <c r="CZ111" s="23" t="str">
        <f t="shared" si="56"/>
        <v/>
      </c>
      <c r="DA111" s="207" t="str">
        <f t="shared" si="60"/>
        <v/>
      </c>
      <c r="DB111" s="23">
        <f t="shared" si="41"/>
        <v>0</v>
      </c>
      <c r="DC111" s="16"/>
      <c r="DE111" s="192">
        <f t="shared" si="42"/>
        <v>0</v>
      </c>
      <c r="DF111" s="192">
        <f t="shared" si="43"/>
        <v>0</v>
      </c>
      <c r="DH111" s="192">
        <f t="shared" si="44"/>
        <v>0</v>
      </c>
      <c r="DI111" s="192">
        <f t="shared" si="45"/>
        <v>0</v>
      </c>
      <c r="DK111" s="203">
        <f>IF(Taula4[[#This Row],[Codi del contracte]]&lt;&gt;"",IF(Taula4[[#This Row],[Codi del contracte]]&gt;199,IF(Taula4[[#This Row],[Codi del contracte]]&lt;300,1,0),0),0)</f>
        <v>0</v>
      </c>
      <c r="DL111" s="203">
        <f>IF(Taula4[[#This Row],[Codi del contracte]]&lt;&gt;"",IF(Taula4[[#This Row],[Codi del contracte]]&gt;499,IF(Taula4[[#This Row],[Codi del contracte]]&lt;600,1,0),0),0)</f>
        <v>0</v>
      </c>
      <c r="DM111" s="203">
        <f t="shared" si="57"/>
        <v>0</v>
      </c>
      <c r="DN111" s="203">
        <f>IF(Taula4[[#This Row],[% Jornada (no posar símbol %)]]=100,IF(DM111=1,2,0),0)</f>
        <v>0</v>
      </c>
      <c r="DO111" s="203" t="str">
        <f t="shared" si="61"/>
        <v/>
      </c>
    </row>
    <row r="112" spans="1:119" ht="14.25" customHeight="1">
      <c r="A112" s="38"/>
      <c r="B112" s="83">
        <v>105</v>
      </c>
      <c r="C112" s="210"/>
      <c r="D112" s="226"/>
      <c r="E112" s="210"/>
      <c r="F112" s="224"/>
      <c r="G112" s="224"/>
      <c r="H112" s="210"/>
      <c r="I112" s="225"/>
      <c r="J112" s="210"/>
      <c r="K112" s="155"/>
      <c r="L112" s="156">
        <f t="shared" si="46"/>
        <v>0</v>
      </c>
      <c r="M112" s="340"/>
      <c r="N112" s="182" t="str">
        <f t="shared" si="58"/>
        <v/>
      </c>
      <c r="O112" s="127"/>
      <c r="P112" s="64"/>
      <c r="Q112" s="64"/>
      <c r="R112" s="64"/>
      <c r="CB112" s="78" t="str">
        <f t="shared" si="31"/>
        <v/>
      </c>
      <c r="CC112" s="79">
        <v>100</v>
      </c>
      <c r="CD112" s="79">
        <f t="shared" si="32"/>
        <v>0</v>
      </c>
      <c r="CE112" s="79">
        <f t="shared" si="33"/>
        <v>0</v>
      </c>
      <c r="CF112" s="79">
        <f t="shared" si="34"/>
        <v>0</v>
      </c>
      <c r="CG112" s="79">
        <f t="shared" si="59"/>
        <v>0</v>
      </c>
      <c r="CH112" s="80">
        <f t="shared" si="35"/>
        <v>0</v>
      </c>
      <c r="CI112" s="84">
        <f t="shared" si="36"/>
        <v>0</v>
      </c>
      <c r="CJ112" s="80">
        <f t="shared" si="47"/>
        <v>0</v>
      </c>
      <c r="CN112" s="21" t="str">
        <f t="shared" si="37"/>
        <v/>
      </c>
      <c r="CO112" s="21" t="str">
        <f t="shared" si="38"/>
        <v/>
      </c>
      <c r="CP112" s="22" t="str">
        <f t="shared" si="48"/>
        <v/>
      </c>
      <c r="CQ112" s="22" t="str">
        <f t="shared" si="49"/>
        <v/>
      </c>
      <c r="CR112" s="22" t="str">
        <f t="shared" si="50"/>
        <v/>
      </c>
      <c r="CS112" s="22" t="str">
        <f t="shared" si="51"/>
        <v/>
      </c>
      <c r="CT112" s="22" t="str">
        <f t="shared" si="52"/>
        <v/>
      </c>
      <c r="CU112" s="173" t="str">
        <f t="shared" si="39"/>
        <v/>
      </c>
      <c r="CV112" s="173" t="str">
        <f t="shared" si="40"/>
        <v/>
      </c>
      <c r="CW112" s="22" t="str">
        <f t="shared" si="53"/>
        <v/>
      </c>
      <c r="CX112" s="22" t="str">
        <f t="shared" si="54"/>
        <v/>
      </c>
      <c r="CY112" s="23" t="str">
        <f t="shared" si="55"/>
        <v/>
      </c>
      <c r="CZ112" s="23" t="str">
        <f t="shared" si="56"/>
        <v/>
      </c>
      <c r="DA112" s="207" t="str">
        <f t="shared" si="60"/>
        <v/>
      </c>
      <c r="DB112" s="23">
        <f t="shared" si="41"/>
        <v>0</v>
      </c>
      <c r="DC112" s="16"/>
      <c r="DE112" s="192">
        <f t="shared" si="42"/>
        <v>0</v>
      </c>
      <c r="DF112" s="192">
        <f t="shared" si="43"/>
        <v>0</v>
      </c>
      <c r="DH112" s="192">
        <f t="shared" si="44"/>
        <v>0</v>
      </c>
      <c r="DI112" s="192">
        <f t="shared" si="45"/>
        <v>0</v>
      </c>
      <c r="DK112" s="203">
        <f>IF(Taula4[[#This Row],[Codi del contracte]]&lt;&gt;"",IF(Taula4[[#This Row],[Codi del contracte]]&gt;199,IF(Taula4[[#This Row],[Codi del contracte]]&lt;300,1,0),0),0)</f>
        <v>0</v>
      </c>
      <c r="DL112" s="203">
        <f>IF(Taula4[[#This Row],[Codi del contracte]]&lt;&gt;"",IF(Taula4[[#This Row],[Codi del contracte]]&gt;499,IF(Taula4[[#This Row],[Codi del contracte]]&lt;600,1,0),0),0)</f>
        <v>0</v>
      </c>
      <c r="DM112" s="203">
        <f t="shared" si="57"/>
        <v>0</v>
      </c>
      <c r="DN112" s="203">
        <f>IF(Taula4[[#This Row],[% Jornada (no posar símbol %)]]=100,IF(DM112=1,2,0),0)</f>
        <v>0</v>
      </c>
      <c r="DO112" s="203" t="str">
        <f t="shared" si="61"/>
        <v/>
      </c>
    </row>
    <row r="113" spans="1:119" ht="14.25" customHeight="1">
      <c r="A113" s="38"/>
      <c r="B113" s="83">
        <v>106</v>
      </c>
      <c r="C113" s="210"/>
      <c r="D113" s="226"/>
      <c r="E113" s="210"/>
      <c r="F113" s="224"/>
      <c r="G113" s="224"/>
      <c r="H113" s="210"/>
      <c r="I113" s="225"/>
      <c r="J113" s="210"/>
      <c r="K113" s="155"/>
      <c r="L113" s="156">
        <f t="shared" si="46"/>
        <v>0</v>
      </c>
      <c r="M113" s="340"/>
      <c r="N113" s="182" t="str">
        <f t="shared" si="58"/>
        <v/>
      </c>
      <c r="O113" s="127"/>
      <c r="P113" s="64"/>
      <c r="Q113" s="64"/>
      <c r="R113" s="64"/>
      <c r="CB113" s="78" t="str">
        <f t="shared" si="31"/>
        <v/>
      </c>
      <c r="CC113" s="79">
        <v>100</v>
      </c>
      <c r="CD113" s="79">
        <f t="shared" si="32"/>
        <v>0</v>
      </c>
      <c r="CE113" s="79">
        <f t="shared" si="33"/>
        <v>0</v>
      </c>
      <c r="CF113" s="79">
        <f t="shared" si="34"/>
        <v>0</v>
      </c>
      <c r="CG113" s="79">
        <f t="shared" si="59"/>
        <v>0</v>
      </c>
      <c r="CH113" s="80">
        <f t="shared" si="35"/>
        <v>0</v>
      </c>
      <c r="CI113" s="84">
        <f t="shared" si="36"/>
        <v>0</v>
      </c>
      <c r="CJ113" s="80">
        <f t="shared" si="47"/>
        <v>0</v>
      </c>
      <c r="CN113" s="21" t="str">
        <f t="shared" si="37"/>
        <v/>
      </c>
      <c r="CO113" s="21" t="str">
        <f t="shared" si="38"/>
        <v/>
      </c>
      <c r="CP113" s="22" t="str">
        <f t="shared" si="48"/>
        <v/>
      </c>
      <c r="CQ113" s="22" t="str">
        <f t="shared" si="49"/>
        <v/>
      </c>
      <c r="CR113" s="22" t="str">
        <f t="shared" si="50"/>
        <v/>
      </c>
      <c r="CS113" s="22" t="str">
        <f t="shared" si="51"/>
        <v/>
      </c>
      <c r="CT113" s="22" t="str">
        <f t="shared" si="52"/>
        <v/>
      </c>
      <c r="CU113" s="173" t="str">
        <f t="shared" si="39"/>
        <v/>
      </c>
      <c r="CV113" s="173" t="str">
        <f t="shared" si="40"/>
        <v/>
      </c>
      <c r="CW113" s="22" t="str">
        <f t="shared" si="53"/>
        <v/>
      </c>
      <c r="CX113" s="22" t="str">
        <f t="shared" si="54"/>
        <v/>
      </c>
      <c r="CY113" s="23" t="str">
        <f t="shared" si="55"/>
        <v/>
      </c>
      <c r="CZ113" s="23" t="str">
        <f t="shared" si="56"/>
        <v/>
      </c>
      <c r="DA113" s="207" t="str">
        <f t="shared" si="60"/>
        <v/>
      </c>
      <c r="DB113" s="23">
        <f t="shared" si="41"/>
        <v>0</v>
      </c>
      <c r="DC113" s="16"/>
      <c r="DE113" s="192">
        <f t="shared" si="42"/>
        <v>0</v>
      </c>
      <c r="DF113" s="192">
        <f t="shared" si="43"/>
        <v>0</v>
      </c>
      <c r="DH113" s="192">
        <f t="shared" si="44"/>
        <v>0</v>
      </c>
      <c r="DI113" s="192">
        <f t="shared" si="45"/>
        <v>0</v>
      </c>
      <c r="DK113" s="203">
        <f>IF(Taula4[[#This Row],[Codi del contracte]]&lt;&gt;"",IF(Taula4[[#This Row],[Codi del contracte]]&gt;199,IF(Taula4[[#This Row],[Codi del contracte]]&lt;300,1,0),0),0)</f>
        <v>0</v>
      </c>
      <c r="DL113" s="203">
        <f>IF(Taula4[[#This Row],[Codi del contracte]]&lt;&gt;"",IF(Taula4[[#This Row],[Codi del contracte]]&gt;499,IF(Taula4[[#This Row],[Codi del contracte]]&lt;600,1,0),0),0)</f>
        <v>0</v>
      </c>
      <c r="DM113" s="203">
        <f t="shared" si="57"/>
        <v>0</v>
      </c>
      <c r="DN113" s="203">
        <f>IF(Taula4[[#This Row],[% Jornada (no posar símbol %)]]=100,IF(DM113=1,2,0),0)</f>
        <v>0</v>
      </c>
      <c r="DO113" s="203" t="str">
        <f t="shared" si="61"/>
        <v/>
      </c>
    </row>
    <row r="114" spans="1:119" ht="14.25" customHeight="1">
      <c r="A114" s="38"/>
      <c r="B114" s="83">
        <v>107</v>
      </c>
      <c r="C114" s="210"/>
      <c r="D114" s="226"/>
      <c r="E114" s="210"/>
      <c r="F114" s="224"/>
      <c r="G114" s="224"/>
      <c r="H114" s="210"/>
      <c r="I114" s="225"/>
      <c r="J114" s="210"/>
      <c r="K114" s="155"/>
      <c r="L114" s="156">
        <f t="shared" si="46"/>
        <v>0</v>
      </c>
      <c r="M114" s="340"/>
      <c r="N114" s="182" t="str">
        <f t="shared" si="58"/>
        <v/>
      </c>
      <c r="O114" s="127"/>
      <c r="P114" s="64"/>
      <c r="Q114" s="64"/>
      <c r="R114" s="64"/>
      <c r="CB114" s="78" t="str">
        <f t="shared" si="31"/>
        <v/>
      </c>
      <c r="CC114" s="79">
        <v>100</v>
      </c>
      <c r="CD114" s="79">
        <f t="shared" si="32"/>
        <v>0</v>
      </c>
      <c r="CE114" s="79">
        <f t="shared" si="33"/>
        <v>0</v>
      </c>
      <c r="CF114" s="79">
        <f t="shared" si="34"/>
        <v>0</v>
      </c>
      <c r="CG114" s="79">
        <f t="shared" si="59"/>
        <v>0</v>
      </c>
      <c r="CH114" s="80">
        <f t="shared" si="35"/>
        <v>0</v>
      </c>
      <c r="CI114" s="84">
        <f t="shared" si="36"/>
        <v>0</v>
      </c>
      <c r="CJ114" s="80">
        <f t="shared" si="47"/>
        <v>0</v>
      </c>
      <c r="CN114" s="21" t="str">
        <f t="shared" si="37"/>
        <v/>
      </c>
      <c r="CO114" s="21" t="str">
        <f t="shared" si="38"/>
        <v/>
      </c>
      <c r="CP114" s="22" t="str">
        <f t="shared" si="48"/>
        <v/>
      </c>
      <c r="CQ114" s="22" t="str">
        <f t="shared" si="49"/>
        <v/>
      </c>
      <c r="CR114" s="22" t="str">
        <f t="shared" si="50"/>
        <v/>
      </c>
      <c r="CS114" s="22" t="str">
        <f t="shared" si="51"/>
        <v/>
      </c>
      <c r="CT114" s="22" t="str">
        <f t="shared" si="52"/>
        <v/>
      </c>
      <c r="CU114" s="173" t="str">
        <f t="shared" si="39"/>
        <v/>
      </c>
      <c r="CV114" s="173" t="str">
        <f t="shared" si="40"/>
        <v/>
      </c>
      <c r="CW114" s="22" t="str">
        <f t="shared" si="53"/>
        <v/>
      </c>
      <c r="CX114" s="22" t="str">
        <f t="shared" si="54"/>
        <v/>
      </c>
      <c r="CY114" s="23" t="str">
        <f t="shared" si="55"/>
        <v/>
      </c>
      <c r="CZ114" s="23" t="str">
        <f t="shared" si="56"/>
        <v/>
      </c>
      <c r="DA114" s="207" t="str">
        <f t="shared" si="60"/>
        <v/>
      </c>
      <c r="DB114" s="23">
        <f t="shared" si="41"/>
        <v>0</v>
      </c>
      <c r="DC114" s="16"/>
      <c r="DE114" s="192">
        <f t="shared" si="42"/>
        <v>0</v>
      </c>
      <c r="DF114" s="192">
        <f t="shared" si="43"/>
        <v>0</v>
      </c>
      <c r="DH114" s="192">
        <f t="shared" si="44"/>
        <v>0</v>
      </c>
      <c r="DI114" s="192">
        <f t="shared" si="45"/>
        <v>0</v>
      </c>
      <c r="DK114" s="203">
        <f>IF(Taula4[[#This Row],[Codi del contracte]]&lt;&gt;"",IF(Taula4[[#This Row],[Codi del contracte]]&gt;199,IF(Taula4[[#This Row],[Codi del contracte]]&lt;300,1,0),0),0)</f>
        <v>0</v>
      </c>
      <c r="DL114" s="203">
        <f>IF(Taula4[[#This Row],[Codi del contracte]]&lt;&gt;"",IF(Taula4[[#This Row],[Codi del contracte]]&gt;499,IF(Taula4[[#This Row],[Codi del contracte]]&lt;600,1,0),0),0)</f>
        <v>0</v>
      </c>
      <c r="DM114" s="203">
        <f t="shared" si="57"/>
        <v>0</v>
      </c>
      <c r="DN114" s="203">
        <f>IF(Taula4[[#This Row],[% Jornada (no posar símbol %)]]=100,IF(DM114=1,2,0),0)</f>
        <v>0</v>
      </c>
      <c r="DO114" s="203" t="str">
        <f t="shared" si="61"/>
        <v/>
      </c>
    </row>
    <row r="115" spans="1:119" ht="14.25" customHeight="1">
      <c r="A115" s="38"/>
      <c r="B115" s="83">
        <v>108</v>
      </c>
      <c r="C115" s="210"/>
      <c r="D115" s="226"/>
      <c r="E115" s="210"/>
      <c r="F115" s="224"/>
      <c r="G115" s="224"/>
      <c r="H115" s="210"/>
      <c r="I115" s="225"/>
      <c r="J115" s="210"/>
      <c r="K115" s="155"/>
      <c r="L115" s="156">
        <f t="shared" si="46"/>
        <v>0</v>
      </c>
      <c r="M115" s="340"/>
      <c r="N115" s="182" t="str">
        <f t="shared" si="58"/>
        <v/>
      </c>
      <c r="O115" s="127"/>
      <c r="P115" s="64"/>
      <c r="Q115" s="64"/>
      <c r="R115" s="64"/>
      <c r="CB115" s="78" t="str">
        <f t="shared" si="31"/>
        <v/>
      </c>
      <c r="CC115" s="79">
        <v>100</v>
      </c>
      <c r="CD115" s="79">
        <f t="shared" si="32"/>
        <v>0</v>
      </c>
      <c r="CE115" s="79">
        <f t="shared" si="33"/>
        <v>0</v>
      </c>
      <c r="CF115" s="79">
        <f t="shared" si="34"/>
        <v>0</v>
      </c>
      <c r="CG115" s="79">
        <f t="shared" si="59"/>
        <v>0</v>
      </c>
      <c r="CH115" s="80">
        <f t="shared" si="35"/>
        <v>0</v>
      </c>
      <c r="CI115" s="84">
        <f t="shared" si="36"/>
        <v>0</v>
      </c>
      <c r="CJ115" s="80">
        <f t="shared" si="47"/>
        <v>0</v>
      </c>
      <c r="CN115" s="21" t="str">
        <f t="shared" si="37"/>
        <v/>
      </c>
      <c r="CO115" s="21" t="str">
        <f t="shared" si="38"/>
        <v/>
      </c>
      <c r="CP115" s="22" t="str">
        <f t="shared" si="48"/>
        <v/>
      </c>
      <c r="CQ115" s="22" t="str">
        <f t="shared" si="49"/>
        <v/>
      </c>
      <c r="CR115" s="22" t="str">
        <f t="shared" si="50"/>
        <v/>
      </c>
      <c r="CS115" s="22" t="str">
        <f t="shared" si="51"/>
        <v/>
      </c>
      <c r="CT115" s="22" t="str">
        <f t="shared" si="52"/>
        <v/>
      </c>
      <c r="CU115" s="173" t="str">
        <f t="shared" si="39"/>
        <v/>
      </c>
      <c r="CV115" s="173" t="str">
        <f t="shared" si="40"/>
        <v/>
      </c>
      <c r="CW115" s="22" t="str">
        <f t="shared" si="53"/>
        <v/>
      </c>
      <c r="CX115" s="22" t="str">
        <f t="shared" si="54"/>
        <v/>
      </c>
      <c r="CY115" s="23" t="str">
        <f t="shared" si="55"/>
        <v/>
      </c>
      <c r="CZ115" s="23" t="str">
        <f t="shared" si="56"/>
        <v/>
      </c>
      <c r="DA115" s="207" t="str">
        <f t="shared" si="60"/>
        <v/>
      </c>
      <c r="DB115" s="23">
        <f t="shared" si="41"/>
        <v>0</v>
      </c>
      <c r="DC115" s="16"/>
      <c r="DE115" s="192">
        <f t="shared" si="42"/>
        <v>0</v>
      </c>
      <c r="DF115" s="192">
        <f t="shared" si="43"/>
        <v>0</v>
      </c>
      <c r="DH115" s="192">
        <f t="shared" si="44"/>
        <v>0</v>
      </c>
      <c r="DI115" s="192">
        <f t="shared" si="45"/>
        <v>0</v>
      </c>
      <c r="DK115" s="203">
        <f>IF(Taula4[[#This Row],[Codi del contracte]]&lt;&gt;"",IF(Taula4[[#This Row],[Codi del contracte]]&gt;199,IF(Taula4[[#This Row],[Codi del contracte]]&lt;300,1,0),0),0)</f>
        <v>0</v>
      </c>
      <c r="DL115" s="203">
        <f>IF(Taula4[[#This Row],[Codi del contracte]]&lt;&gt;"",IF(Taula4[[#This Row],[Codi del contracte]]&gt;499,IF(Taula4[[#This Row],[Codi del contracte]]&lt;600,1,0),0),0)</f>
        <v>0</v>
      </c>
      <c r="DM115" s="203">
        <f t="shared" si="57"/>
        <v>0</v>
      </c>
      <c r="DN115" s="203">
        <f>IF(Taula4[[#This Row],[% Jornada (no posar símbol %)]]=100,IF(DM115=1,2,0),0)</f>
        <v>0</v>
      </c>
      <c r="DO115" s="203" t="str">
        <f t="shared" si="61"/>
        <v/>
      </c>
    </row>
    <row r="116" spans="1:119" ht="14.25" customHeight="1">
      <c r="A116" s="38"/>
      <c r="B116" s="83">
        <v>109</v>
      </c>
      <c r="C116" s="210"/>
      <c r="D116" s="226"/>
      <c r="E116" s="210"/>
      <c r="F116" s="224"/>
      <c r="G116" s="224"/>
      <c r="H116" s="210"/>
      <c r="I116" s="225"/>
      <c r="J116" s="210"/>
      <c r="K116" s="155"/>
      <c r="L116" s="156">
        <f t="shared" si="46"/>
        <v>0</v>
      </c>
      <c r="M116" s="340"/>
      <c r="N116" s="182" t="str">
        <f t="shared" si="58"/>
        <v/>
      </c>
      <c r="O116" s="127"/>
      <c r="P116" s="64"/>
      <c r="Q116" s="64"/>
      <c r="R116" s="64"/>
      <c r="CB116" s="78" t="str">
        <f t="shared" si="31"/>
        <v/>
      </c>
      <c r="CC116" s="79">
        <v>100</v>
      </c>
      <c r="CD116" s="79">
        <f t="shared" si="32"/>
        <v>0</v>
      </c>
      <c r="CE116" s="79">
        <f t="shared" si="33"/>
        <v>0</v>
      </c>
      <c r="CF116" s="79">
        <f t="shared" si="34"/>
        <v>0</v>
      </c>
      <c r="CG116" s="79">
        <f t="shared" si="59"/>
        <v>0</v>
      </c>
      <c r="CH116" s="80">
        <f t="shared" si="35"/>
        <v>0</v>
      </c>
      <c r="CI116" s="84">
        <f t="shared" si="36"/>
        <v>0</v>
      </c>
      <c r="CJ116" s="80">
        <f t="shared" si="47"/>
        <v>0</v>
      </c>
      <c r="CN116" s="21" t="str">
        <f t="shared" si="37"/>
        <v/>
      </c>
      <c r="CO116" s="21" t="str">
        <f t="shared" si="38"/>
        <v/>
      </c>
      <c r="CP116" s="22" t="str">
        <f t="shared" si="48"/>
        <v/>
      </c>
      <c r="CQ116" s="22" t="str">
        <f t="shared" si="49"/>
        <v/>
      </c>
      <c r="CR116" s="22" t="str">
        <f t="shared" si="50"/>
        <v/>
      </c>
      <c r="CS116" s="22" t="str">
        <f t="shared" si="51"/>
        <v/>
      </c>
      <c r="CT116" s="22" t="str">
        <f t="shared" si="52"/>
        <v/>
      </c>
      <c r="CU116" s="173" t="str">
        <f t="shared" si="39"/>
        <v/>
      </c>
      <c r="CV116" s="173" t="str">
        <f t="shared" si="40"/>
        <v/>
      </c>
      <c r="CW116" s="22" t="str">
        <f t="shared" si="53"/>
        <v/>
      </c>
      <c r="CX116" s="22" t="str">
        <f t="shared" si="54"/>
        <v/>
      </c>
      <c r="CY116" s="23" t="str">
        <f t="shared" si="55"/>
        <v/>
      </c>
      <c r="CZ116" s="23" t="str">
        <f t="shared" si="56"/>
        <v/>
      </c>
      <c r="DA116" s="207" t="str">
        <f t="shared" si="60"/>
        <v/>
      </c>
      <c r="DB116" s="23">
        <f t="shared" si="41"/>
        <v>0</v>
      </c>
      <c r="DC116" s="16"/>
      <c r="DE116" s="192">
        <f t="shared" si="42"/>
        <v>0</v>
      </c>
      <c r="DF116" s="192">
        <f t="shared" si="43"/>
        <v>0</v>
      </c>
      <c r="DH116" s="192">
        <f t="shared" si="44"/>
        <v>0</v>
      </c>
      <c r="DI116" s="192">
        <f t="shared" si="45"/>
        <v>0</v>
      </c>
      <c r="DK116" s="203">
        <f>IF(Taula4[[#This Row],[Codi del contracte]]&lt;&gt;"",IF(Taula4[[#This Row],[Codi del contracte]]&gt;199,IF(Taula4[[#This Row],[Codi del contracte]]&lt;300,1,0),0),0)</f>
        <v>0</v>
      </c>
      <c r="DL116" s="203">
        <f>IF(Taula4[[#This Row],[Codi del contracte]]&lt;&gt;"",IF(Taula4[[#This Row],[Codi del contracte]]&gt;499,IF(Taula4[[#This Row],[Codi del contracte]]&lt;600,1,0),0),0)</f>
        <v>0</v>
      </c>
      <c r="DM116" s="203">
        <f t="shared" si="57"/>
        <v>0</v>
      </c>
      <c r="DN116" s="203">
        <f>IF(Taula4[[#This Row],[% Jornada (no posar símbol %)]]=100,IF(DM116=1,2,0),0)</f>
        <v>0</v>
      </c>
      <c r="DO116" s="203" t="str">
        <f t="shared" si="61"/>
        <v/>
      </c>
    </row>
    <row r="117" spans="1:119" ht="14.25" customHeight="1">
      <c r="A117" s="38"/>
      <c r="B117" s="83">
        <v>110</v>
      </c>
      <c r="C117" s="210"/>
      <c r="D117" s="226"/>
      <c r="E117" s="210"/>
      <c r="F117" s="224"/>
      <c r="G117" s="224"/>
      <c r="H117" s="210"/>
      <c r="I117" s="225"/>
      <c r="J117" s="210"/>
      <c r="K117" s="155"/>
      <c r="L117" s="156">
        <f t="shared" si="46"/>
        <v>0</v>
      </c>
      <c r="M117" s="340"/>
      <c r="N117" s="182" t="str">
        <f t="shared" si="58"/>
        <v/>
      </c>
      <c r="O117" s="127"/>
      <c r="P117" s="64"/>
      <c r="Q117" s="64"/>
      <c r="R117" s="64"/>
      <c r="CB117" s="78" t="str">
        <f t="shared" si="31"/>
        <v/>
      </c>
      <c r="CC117" s="79">
        <v>100</v>
      </c>
      <c r="CD117" s="79">
        <f t="shared" si="32"/>
        <v>0</v>
      </c>
      <c r="CE117" s="79">
        <f t="shared" si="33"/>
        <v>0</v>
      </c>
      <c r="CF117" s="79">
        <f t="shared" si="34"/>
        <v>0</v>
      </c>
      <c r="CG117" s="79">
        <f t="shared" si="59"/>
        <v>0</v>
      </c>
      <c r="CH117" s="80">
        <f t="shared" si="35"/>
        <v>0</v>
      </c>
      <c r="CI117" s="84">
        <f t="shared" si="36"/>
        <v>0</v>
      </c>
      <c r="CJ117" s="80">
        <f t="shared" si="47"/>
        <v>0</v>
      </c>
      <c r="CN117" s="21" t="str">
        <f t="shared" si="37"/>
        <v/>
      </c>
      <c r="CO117" s="21" t="str">
        <f t="shared" si="38"/>
        <v/>
      </c>
      <c r="CP117" s="22" t="str">
        <f t="shared" si="48"/>
        <v/>
      </c>
      <c r="CQ117" s="22" t="str">
        <f t="shared" si="49"/>
        <v/>
      </c>
      <c r="CR117" s="22" t="str">
        <f t="shared" si="50"/>
        <v/>
      </c>
      <c r="CS117" s="22" t="str">
        <f t="shared" si="51"/>
        <v/>
      </c>
      <c r="CT117" s="22" t="str">
        <f t="shared" si="52"/>
        <v/>
      </c>
      <c r="CU117" s="173" t="str">
        <f t="shared" si="39"/>
        <v/>
      </c>
      <c r="CV117" s="173" t="str">
        <f t="shared" si="40"/>
        <v/>
      </c>
      <c r="CW117" s="22" t="str">
        <f t="shared" si="53"/>
        <v/>
      </c>
      <c r="CX117" s="22" t="str">
        <f t="shared" si="54"/>
        <v/>
      </c>
      <c r="CY117" s="23" t="str">
        <f t="shared" si="55"/>
        <v/>
      </c>
      <c r="CZ117" s="23" t="str">
        <f t="shared" si="56"/>
        <v/>
      </c>
      <c r="DA117" s="207" t="str">
        <f t="shared" si="60"/>
        <v/>
      </c>
      <c r="DB117" s="23">
        <f t="shared" si="41"/>
        <v>0</v>
      </c>
      <c r="DC117" s="16"/>
      <c r="DE117" s="192">
        <f t="shared" si="42"/>
        <v>0</v>
      </c>
      <c r="DF117" s="192">
        <f t="shared" si="43"/>
        <v>0</v>
      </c>
      <c r="DH117" s="192">
        <f t="shared" si="44"/>
        <v>0</v>
      </c>
      <c r="DI117" s="192">
        <f t="shared" si="45"/>
        <v>0</v>
      </c>
      <c r="DK117" s="203">
        <f>IF(Taula4[[#This Row],[Codi del contracte]]&lt;&gt;"",IF(Taula4[[#This Row],[Codi del contracte]]&gt;199,IF(Taula4[[#This Row],[Codi del contracte]]&lt;300,1,0),0),0)</f>
        <v>0</v>
      </c>
      <c r="DL117" s="203">
        <f>IF(Taula4[[#This Row],[Codi del contracte]]&lt;&gt;"",IF(Taula4[[#This Row],[Codi del contracte]]&gt;499,IF(Taula4[[#This Row],[Codi del contracte]]&lt;600,1,0),0),0)</f>
        <v>0</v>
      </c>
      <c r="DM117" s="203">
        <f t="shared" si="57"/>
        <v>0</v>
      </c>
      <c r="DN117" s="203">
        <f>IF(Taula4[[#This Row],[% Jornada (no posar símbol %)]]=100,IF(DM117=1,2,0),0)</f>
        <v>0</v>
      </c>
      <c r="DO117" s="203" t="str">
        <f t="shared" si="61"/>
        <v/>
      </c>
    </row>
    <row r="118" spans="1:119" ht="14.25" customHeight="1">
      <c r="A118" s="38"/>
      <c r="B118" s="83">
        <v>111</v>
      </c>
      <c r="C118" s="210"/>
      <c r="D118" s="226"/>
      <c r="E118" s="210"/>
      <c r="F118" s="224"/>
      <c r="G118" s="224"/>
      <c r="H118" s="210"/>
      <c r="I118" s="225"/>
      <c r="J118" s="210"/>
      <c r="K118" s="155"/>
      <c r="L118" s="156">
        <f t="shared" si="46"/>
        <v>0</v>
      </c>
      <c r="M118" s="340"/>
      <c r="N118" s="182" t="str">
        <f t="shared" si="58"/>
        <v/>
      </c>
      <c r="O118" s="127"/>
      <c r="P118" s="64"/>
      <c r="Q118" s="64"/>
      <c r="R118" s="64"/>
      <c r="CB118" s="78" t="str">
        <f t="shared" si="31"/>
        <v/>
      </c>
      <c r="CC118" s="79">
        <v>100</v>
      </c>
      <c r="CD118" s="79">
        <f t="shared" si="32"/>
        <v>0</v>
      </c>
      <c r="CE118" s="79">
        <f t="shared" si="33"/>
        <v>0</v>
      </c>
      <c r="CF118" s="79">
        <f t="shared" si="34"/>
        <v>0</v>
      </c>
      <c r="CG118" s="79">
        <f t="shared" si="59"/>
        <v>0</v>
      </c>
      <c r="CH118" s="80">
        <f t="shared" si="35"/>
        <v>0</v>
      </c>
      <c r="CI118" s="84">
        <f t="shared" si="36"/>
        <v>0</v>
      </c>
      <c r="CJ118" s="80">
        <f t="shared" si="47"/>
        <v>0</v>
      </c>
      <c r="CN118" s="21" t="str">
        <f t="shared" si="37"/>
        <v/>
      </c>
      <c r="CO118" s="21" t="str">
        <f t="shared" si="38"/>
        <v/>
      </c>
      <c r="CP118" s="22" t="str">
        <f t="shared" si="48"/>
        <v/>
      </c>
      <c r="CQ118" s="22" t="str">
        <f t="shared" si="49"/>
        <v/>
      </c>
      <c r="CR118" s="22" t="str">
        <f t="shared" si="50"/>
        <v/>
      </c>
      <c r="CS118" s="22" t="str">
        <f t="shared" si="51"/>
        <v/>
      </c>
      <c r="CT118" s="22" t="str">
        <f t="shared" si="52"/>
        <v/>
      </c>
      <c r="CU118" s="173" t="str">
        <f t="shared" si="39"/>
        <v/>
      </c>
      <c r="CV118" s="173" t="str">
        <f t="shared" si="40"/>
        <v/>
      </c>
      <c r="CW118" s="22" t="str">
        <f t="shared" si="53"/>
        <v/>
      </c>
      <c r="CX118" s="22" t="str">
        <f t="shared" si="54"/>
        <v/>
      </c>
      <c r="CY118" s="23" t="str">
        <f t="shared" si="55"/>
        <v/>
      </c>
      <c r="CZ118" s="23" t="str">
        <f t="shared" si="56"/>
        <v/>
      </c>
      <c r="DA118" s="207" t="str">
        <f t="shared" si="60"/>
        <v/>
      </c>
      <c r="DB118" s="23">
        <f t="shared" si="41"/>
        <v>0</v>
      </c>
      <c r="DC118" s="16"/>
      <c r="DE118" s="192">
        <f t="shared" si="42"/>
        <v>0</v>
      </c>
      <c r="DF118" s="192">
        <f t="shared" si="43"/>
        <v>0</v>
      </c>
      <c r="DH118" s="192">
        <f t="shared" si="44"/>
        <v>0</v>
      </c>
      <c r="DI118" s="192">
        <f t="shared" si="45"/>
        <v>0</v>
      </c>
      <c r="DK118" s="203">
        <f>IF(Taula4[[#This Row],[Codi del contracte]]&lt;&gt;"",IF(Taula4[[#This Row],[Codi del contracte]]&gt;199,IF(Taula4[[#This Row],[Codi del contracte]]&lt;300,1,0),0),0)</f>
        <v>0</v>
      </c>
      <c r="DL118" s="203">
        <f>IF(Taula4[[#This Row],[Codi del contracte]]&lt;&gt;"",IF(Taula4[[#This Row],[Codi del contracte]]&gt;499,IF(Taula4[[#This Row],[Codi del contracte]]&lt;600,1,0),0),0)</f>
        <v>0</v>
      </c>
      <c r="DM118" s="203">
        <f t="shared" si="57"/>
        <v>0</v>
      </c>
      <c r="DN118" s="203">
        <f>IF(Taula4[[#This Row],[% Jornada (no posar símbol %)]]=100,IF(DM118=1,2,0),0)</f>
        <v>0</v>
      </c>
      <c r="DO118" s="203" t="str">
        <f t="shared" si="61"/>
        <v/>
      </c>
    </row>
    <row r="119" spans="1:119" ht="14.25" customHeight="1">
      <c r="A119" s="38"/>
      <c r="B119" s="83">
        <v>112</v>
      </c>
      <c r="C119" s="210"/>
      <c r="D119" s="226"/>
      <c r="E119" s="210"/>
      <c r="F119" s="224"/>
      <c r="G119" s="224"/>
      <c r="H119" s="210"/>
      <c r="I119" s="225"/>
      <c r="J119" s="210"/>
      <c r="K119" s="155"/>
      <c r="L119" s="156">
        <f t="shared" si="46"/>
        <v>0</v>
      </c>
      <c r="M119" s="340"/>
      <c r="N119" s="182" t="str">
        <f t="shared" si="58"/>
        <v/>
      </c>
      <c r="O119" s="127"/>
      <c r="P119" s="64"/>
      <c r="Q119" s="64"/>
      <c r="R119" s="64"/>
      <c r="CB119" s="78" t="str">
        <f t="shared" si="31"/>
        <v/>
      </c>
      <c r="CC119" s="79">
        <v>100</v>
      </c>
      <c r="CD119" s="79">
        <f t="shared" si="32"/>
        <v>0</v>
      </c>
      <c r="CE119" s="79">
        <f t="shared" si="33"/>
        <v>0</v>
      </c>
      <c r="CF119" s="79">
        <f t="shared" si="34"/>
        <v>0</v>
      </c>
      <c r="CG119" s="79">
        <f t="shared" si="59"/>
        <v>0</v>
      </c>
      <c r="CH119" s="80">
        <f t="shared" si="35"/>
        <v>0</v>
      </c>
      <c r="CI119" s="84">
        <f t="shared" si="36"/>
        <v>0</v>
      </c>
      <c r="CJ119" s="80">
        <f t="shared" si="47"/>
        <v>0</v>
      </c>
      <c r="CN119" s="21" t="str">
        <f t="shared" si="37"/>
        <v/>
      </c>
      <c r="CO119" s="21" t="str">
        <f t="shared" si="38"/>
        <v/>
      </c>
      <c r="CP119" s="22" t="str">
        <f t="shared" si="48"/>
        <v/>
      </c>
      <c r="CQ119" s="22" t="str">
        <f t="shared" si="49"/>
        <v/>
      </c>
      <c r="CR119" s="22" t="str">
        <f t="shared" si="50"/>
        <v/>
      </c>
      <c r="CS119" s="22" t="str">
        <f t="shared" si="51"/>
        <v/>
      </c>
      <c r="CT119" s="22" t="str">
        <f t="shared" si="52"/>
        <v/>
      </c>
      <c r="CU119" s="173" t="str">
        <f t="shared" si="39"/>
        <v/>
      </c>
      <c r="CV119" s="173" t="str">
        <f t="shared" si="40"/>
        <v/>
      </c>
      <c r="CW119" s="22" t="str">
        <f t="shared" si="53"/>
        <v/>
      </c>
      <c r="CX119" s="22" t="str">
        <f t="shared" si="54"/>
        <v/>
      </c>
      <c r="CY119" s="23" t="str">
        <f t="shared" si="55"/>
        <v/>
      </c>
      <c r="CZ119" s="23" t="str">
        <f t="shared" si="56"/>
        <v/>
      </c>
      <c r="DA119" s="207" t="str">
        <f t="shared" si="60"/>
        <v/>
      </c>
      <c r="DB119" s="23">
        <f t="shared" si="41"/>
        <v>0</v>
      </c>
      <c r="DC119" s="16"/>
      <c r="DE119" s="192">
        <f t="shared" si="42"/>
        <v>0</v>
      </c>
      <c r="DF119" s="192">
        <f t="shared" si="43"/>
        <v>0</v>
      </c>
      <c r="DH119" s="192">
        <f t="shared" si="44"/>
        <v>0</v>
      </c>
      <c r="DI119" s="192">
        <f t="shared" si="45"/>
        <v>0</v>
      </c>
      <c r="DK119" s="203">
        <f>IF(Taula4[[#This Row],[Codi del contracte]]&lt;&gt;"",IF(Taula4[[#This Row],[Codi del contracte]]&gt;199,IF(Taula4[[#This Row],[Codi del contracte]]&lt;300,1,0),0),0)</f>
        <v>0</v>
      </c>
      <c r="DL119" s="203">
        <f>IF(Taula4[[#This Row],[Codi del contracte]]&lt;&gt;"",IF(Taula4[[#This Row],[Codi del contracte]]&gt;499,IF(Taula4[[#This Row],[Codi del contracte]]&lt;600,1,0),0),0)</f>
        <v>0</v>
      </c>
      <c r="DM119" s="203">
        <f t="shared" si="57"/>
        <v>0</v>
      </c>
      <c r="DN119" s="203">
        <f>IF(Taula4[[#This Row],[% Jornada (no posar símbol %)]]=100,IF(DM119=1,2,0),0)</f>
        <v>0</v>
      </c>
      <c r="DO119" s="203" t="str">
        <f t="shared" si="61"/>
        <v/>
      </c>
    </row>
    <row r="120" spans="1:119" ht="14.25" customHeight="1">
      <c r="A120" s="38"/>
      <c r="B120" s="83">
        <v>113</v>
      </c>
      <c r="C120" s="210"/>
      <c r="D120" s="226"/>
      <c r="E120" s="210"/>
      <c r="F120" s="224"/>
      <c r="G120" s="224"/>
      <c r="H120" s="210"/>
      <c r="I120" s="225"/>
      <c r="J120" s="210"/>
      <c r="K120" s="155"/>
      <c r="L120" s="156">
        <f t="shared" si="46"/>
        <v>0</v>
      </c>
      <c r="M120" s="340"/>
      <c r="N120" s="182" t="str">
        <f t="shared" si="58"/>
        <v/>
      </c>
      <c r="O120" s="127"/>
      <c r="P120" s="64"/>
      <c r="Q120" s="64"/>
      <c r="R120" s="64"/>
      <c r="CB120" s="78" t="str">
        <f t="shared" si="31"/>
        <v/>
      </c>
      <c r="CC120" s="79">
        <v>100</v>
      </c>
      <c r="CD120" s="79">
        <f t="shared" si="32"/>
        <v>0</v>
      </c>
      <c r="CE120" s="79">
        <f t="shared" si="33"/>
        <v>0</v>
      </c>
      <c r="CF120" s="79">
        <f t="shared" si="34"/>
        <v>0</v>
      </c>
      <c r="CG120" s="79">
        <f t="shared" si="59"/>
        <v>0</v>
      </c>
      <c r="CH120" s="80">
        <f t="shared" si="35"/>
        <v>0</v>
      </c>
      <c r="CI120" s="84">
        <f t="shared" si="36"/>
        <v>0</v>
      </c>
      <c r="CJ120" s="80">
        <f t="shared" si="47"/>
        <v>0</v>
      </c>
      <c r="CN120" s="21" t="str">
        <f t="shared" si="37"/>
        <v/>
      </c>
      <c r="CO120" s="21" t="str">
        <f t="shared" si="38"/>
        <v/>
      </c>
      <c r="CP120" s="22" t="str">
        <f t="shared" si="48"/>
        <v/>
      </c>
      <c r="CQ120" s="22" t="str">
        <f t="shared" si="49"/>
        <v/>
      </c>
      <c r="CR120" s="22" t="str">
        <f t="shared" si="50"/>
        <v/>
      </c>
      <c r="CS120" s="22" t="str">
        <f t="shared" si="51"/>
        <v/>
      </c>
      <c r="CT120" s="22" t="str">
        <f t="shared" si="52"/>
        <v/>
      </c>
      <c r="CU120" s="173" t="str">
        <f t="shared" si="39"/>
        <v/>
      </c>
      <c r="CV120" s="173" t="str">
        <f t="shared" si="40"/>
        <v/>
      </c>
      <c r="CW120" s="22" t="str">
        <f t="shared" si="53"/>
        <v/>
      </c>
      <c r="CX120" s="22" t="str">
        <f t="shared" si="54"/>
        <v/>
      </c>
      <c r="CY120" s="23" t="str">
        <f t="shared" si="55"/>
        <v/>
      </c>
      <c r="CZ120" s="23" t="str">
        <f t="shared" si="56"/>
        <v/>
      </c>
      <c r="DA120" s="207" t="str">
        <f t="shared" si="60"/>
        <v/>
      </c>
      <c r="DB120" s="23">
        <f t="shared" si="41"/>
        <v>0</v>
      </c>
      <c r="DC120" s="16"/>
      <c r="DE120" s="192">
        <f t="shared" si="42"/>
        <v>0</v>
      </c>
      <c r="DF120" s="192">
        <f t="shared" si="43"/>
        <v>0</v>
      </c>
      <c r="DH120" s="192">
        <f t="shared" si="44"/>
        <v>0</v>
      </c>
      <c r="DI120" s="192">
        <f t="shared" si="45"/>
        <v>0</v>
      </c>
      <c r="DK120" s="203">
        <f>IF(Taula4[[#This Row],[Codi del contracte]]&lt;&gt;"",IF(Taula4[[#This Row],[Codi del contracte]]&gt;199,IF(Taula4[[#This Row],[Codi del contracte]]&lt;300,1,0),0),0)</f>
        <v>0</v>
      </c>
      <c r="DL120" s="203">
        <f>IF(Taula4[[#This Row],[Codi del contracte]]&lt;&gt;"",IF(Taula4[[#This Row],[Codi del contracte]]&gt;499,IF(Taula4[[#This Row],[Codi del contracte]]&lt;600,1,0),0),0)</f>
        <v>0</v>
      </c>
      <c r="DM120" s="203">
        <f t="shared" si="57"/>
        <v>0</v>
      </c>
      <c r="DN120" s="203">
        <f>IF(Taula4[[#This Row],[% Jornada (no posar símbol %)]]=100,IF(DM120=1,2,0),0)</f>
        <v>0</v>
      </c>
      <c r="DO120" s="203" t="str">
        <f t="shared" si="61"/>
        <v/>
      </c>
    </row>
    <row r="121" spans="1:119" ht="14.25" customHeight="1">
      <c r="A121" s="38"/>
      <c r="B121" s="83">
        <v>114</v>
      </c>
      <c r="C121" s="210"/>
      <c r="D121" s="226"/>
      <c r="E121" s="210"/>
      <c r="F121" s="224"/>
      <c r="G121" s="224"/>
      <c r="H121" s="210"/>
      <c r="I121" s="225"/>
      <c r="J121" s="210"/>
      <c r="K121" s="155"/>
      <c r="L121" s="156">
        <f t="shared" si="46"/>
        <v>0</v>
      </c>
      <c r="M121" s="340"/>
      <c r="N121" s="182" t="str">
        <f t="shared" si="58"/>
        <v/>
      </c>
      <c r="O121" s="127"/>
      <c r="P121" s="64"/>
      <c r="Q121" s="64"/>
      <c r="R121" s="64"/>
      <c r="CB121" s="78" t="str">
        <f t="shared" si="31"/>
        <v/>
      </c>
      <c r="CC121" s="79">
        <v>100</v>
      </c>
      <c r="CD121" s="79">
        <f t="shared" si="32"/>
        <v>0</v>
      </c>
      <c r="CE121" s="79">
        <f t="shared" si="33"/>
        <v>0</v>
      </c>
      <c r="CF121" s="79">
        <f t="shared" si="34"/>
        <v>0</v>
      </c>
      <c r="CG121" s="79">
        <f t="shared" si="59"/>
        <v>0</v>
      </c>
      <c r="CH121" s="80">
        <f t="shared" si="35"/>
        <v>0</v>
      </c>
      <c r="CI121" s="84">
        <f t="shared" si="36"/>
        <v>0</v>
      </c>
      <c r="CJ121" s="80">
        <f t="shared" si="47"/>
        <v>0</v>
      </c>
      <c r="CN121" s="21" t="str">
        <f t="shared" si="37"/>
        <v/>
      </c>
      <c r="CO121" s="21" t="str">
        <f t="shared" si="38"/>
        <v/>
      </c>
      <c r="CP121" s="22" t="str">
        <f t="shared" si="48"/>
        <v/>
      </c>
      <c r="CQ121" s="22" t="str">
        <f t="shared" si="49"/>
        <v/>
      </c>
      <c r="CR121" s="22" t="str">
        <f t="shared" si="50"/>
        <v/>
      </c>
      <c r="CS121" s="22" t="str">
        <f t="shared" si="51"/>
        <v/>
      </c>
      <c r="CT121" s="22" t="str">
        <f t="shared" si="52"/>
        <v/>
      </c>
      <c r="CU121" s="173" t="str">
        <f t="shared" si="39"/>
        <v/>
      </c>
      <c r="CV121" s="173" t="str">
        <f t="shared" si="40"/>
        <v/>
      </c>
      <c r="CW121" s="22" t="str">
        <f t="shared" si="53"/>
        <v/>
      </c>
      <c r="CX121" s="22" t="str">
        <f t="shared" si="54"/>
        <v/>
      </c>
      <c r="CY121" s="23" t="str">
        <f t="shared" si="55"/>
        <v/>
      </c>
      <c r="CZ121" s="23" t="str">
        <f t="shared" si="56"/>
        <v/>
      </c>
      <c r="DA121" s="207" t="str">
        <f t="shared" si="60"/>
        <v/>
      </c>
      <c r="DB121" s="23">
        <f t="shared" si="41"/>
        <v>0</v>
      </c>
      <c r="DC121" s="16"/>
      <c r="DE121" s="192">
        <f t="shared" si="42"/>
        <v>0</v>
      </c>
      <c r="DF121" s="192">
        <f t="shared" si="43"/>
        <v>0</v>
      </c>
      <c r="DH121" s="192">
        <f t="shared" si="44"/>
        <v>0</v>
      </c>
      <c r="DI121" s="192">
        <f t="shared" si="45"/>
        <v>0</v>
      </c>
      <c r="DK121" s="203">
        <f>IF(Taula4[[#This Row],[Codi del contracte]]&lt;&gt;"",IF(Taula4[[#This Row],[Codi del contracte]]&gt;199,IF(Taula4[[#This Row],[Codi del contracte]]&lt;300,1,0),0),0)</f>
        <v>0</v>
      </c>
      <c r="DL121" s="203">
        <f>IF(Taula4[[#This Row],[Codi del contracte]]&lt;&gt;"",IF(Taula4[[#This Row],[Codi del contracte]]&gt;499,IF(Taula4[[#This Row],[Codi del contracte]]&lt;600,1,0),0),0)</f>
        <v>0</v>
      </c>
      <c r="DM121" s="203">
        <f t="shared" si="57"/>
        <v>0</v>
      </c>
      <c r="DN121" s="203">
        <f>IF(Taula4[[#This Row],[% Jornada (no posar símbol %)]]=100,IF(DM121=1,2,0),0)</f>
        <v>0</v>
      </c>
      <c r="DO121" s="203" t="str">
        <f t="shared" si="61"/>
        <v/>
      </c>
    </row>
    <row r="122" spans="1:119" ht="14.25" customHeight="1">
      <c r="A122" s="38"/>
      <c r="B122" s="83">
        <v>115</v>
      </c>
      <c r="C122" s="210"/>
      <c r="D122" s="226"/>
      <c r="E122" s="210"/>
      <c r="F122" s="224"/>
      <c r="G122" s="224"/>
      <c r="H122" s="210"/>
      <c r="I122" s="225"/>
      <c r="J122" s="210"/>
      <c r="K122" s="155"/>
      <c r="L122" s="156">
        <f t="shared" si="46"/>
        <v>0</v>
      </c>
      <c r="M122" s="340"/>
      <c r="N122" s="182" t="str">
        <f t="shared" si="58"/>
        <v/>
      </c>
      <c r="O122" s="127"/>
      <c r="P122" s="64"/>
      <c r="Q122" s="64"/>
      <c r="R122" s="64"/>
      <c r="CB122" s="78" t="str">
        <f t="shared" si="31"/>
        <v/>
      </c>
      <c r="CC122" s="79">
        <v>100</v>
      </c>
      <c r="CD122" s="79">
        <f t="shared" si="32"/>
        <v>0</v>
      </c>
      <c r="CE122" s="79">
        <f t="shared" si="33"/>
        <v>0</v>
      </c>
      <c r="CF122" s="79">
        <f t="shared" si="34"/>
        <v>0</v>
      </c>
      <c r="CG122" s="79">
        <f t="shared" si="59"/>
        <v>0</v>
      </c>
      <c r="CH122" s="80">
        <f t="shared" si="35"/>
        <v>0</v>
      </c>
      <c r="CI122" s="84">
        <f t="shared" si="36"/>
        <v>0</v>
      </c>
      <c r="CJ122" s="80">
        <f t="shared" si="47"/>
        <v>0</v>
      </c>
      <c r="CN122" s="21" t="str">
        <f t="shared" si="37"/>
        <v/>
      </c>
      <c r="CO122" s="21" t="str">
        <f t="shared" si="38"/>
        <v/>
      </c>
      <c r="CP122" s="22" t="str">
        <f t="shared" si="48"/>
        <v/>
      </c>
      <c r="CQ122" s="22" t="str">
        <f t="shared" si="49"/>
        <v/>
      </c>
      <c r="CR122" s="22" t="str">
        <f t="shared" si="50"/>
        <v/>
      </c>
      <c r="CS122" s="22" t="str">
        <f t="shared" si="51"/>
        <v/>
      </c>
      <c r="CT122" s="22" t="str">
        <f t="shared" si="52"/>
        <v/>
      </c>
      <c r="CU122" s="173" t="str">
        <f t="shared" si="39"/>
        <v/>
      </c>
      <c r="CV122" s="173" t="str">
        <f t="shared" si="40"/>
        <v/>
      </c>
      <c r="CW122" s="22" t="str">
        <f t="shared" si="53"/>
        <v/>
      </c>
      <c r="CX122" s="22" t="str">
        <f t="shared" si="54"/>
        <v/>
      </c>
      <c r="CY122" s="23" t="str">
        <f t="shared" si="55"/>
        <v/>
      </c>
      <c r="CZ122" s="23" t="str">
        <f t="shared" si="56"/>
        <v/>
      </c>
      <c r="DA122" s="207" t="str">
        <f t="shared" si="60"/>
        <v/>
      </c>
      <c r="DB122" s="23">
        <f t="shared" si="41"/>
        <v>0</v>
      </c>
      <c r="DC122" s="16"/>
      <c r="DE122" s="192">
        <f t="shared" si="42"/>
        <v>0</v>
      </c>
      <c r="DF122" s="192">
        <f t="shared" si="43"/>
        <v>0</v>
      </c>
      <c r="DH122" s="192">
        <f t="shared" si="44"/>
        <v>0</v>
      </c>
      <c r="DI122" s="192">
        <f t="shared" si="45"/>
        <v>0</v>
      </c>
      <c r="DK122" s="203">
        <f>IF(Taula4[[#This Row],[Codi del contracte]]&lt;&gt;"",IF(Taula4[[#This Row],[Codi del contracte]]&gt;199,IF(Taula4[[#This Row],[Codi del contracte]]&lt;300,1,0),0),0)</f>
        <v>0</v>
      </c>
      <c r="DL122" s="203">
        <f>IF(Taula4[[#This Row],[Codi del contracte]]&lt;&gt;"",IF(Taula4[[#This Row],[Codi del contracte]]&gt;499,IF(Taula4[[#This Row],[Codi del contracte]]&lt;600,1,0),0),0)</f>
        <v>0</v>
      </c>
      <c r="DM122" s="203">
        <f t="shared" si="57"/>
        <v>0</v>
      </c>
      <c r="DN122" s="203">
        <f>IF(Taula4[[#This Row],[% Jornada (no posar símbol %)]]=100,IF(DM122=1,2,0),0)</f>
        <v>0</v>
      </c>
      <c r="DO122" s="203" t="str">
        <f t="shared" si="61"/>
        <v/>
      </c>
    </row>
    <row r="123" spans="1:119" ht="14.25" customHeight="1">
      <c r="A123" s="38"/>
      <c r="B123" s="83">
        <v>116</v>
      </c>
      <c r="C123" s="210"/>
      <c r="D123" s="226"/>
      <c r="E123" s="210"/>
      <c r="F123" s="224"/>
      <c r="G123" s="224"/>
      <c r="H123" s="210"/>
      <c r="I123" s="225"/>
      <c r="J123" s="210"/>
      <c r="K123" s="155"/>
      <c r="L123" s="156">
        <f t="shared" si="46"/>
        <v>0</v>
      </c>
      <c r="M123" s="340"/>
      <c r="N123" s="182" t="str">
        <f t="shared" si="58"/>
        <v/>
      </c>
      <c r="O123" s="127"/>
      <c r="P123" s="64"/>
      <c r="Q123" s="64"/>
      <c r="R123" s="64"/>
      <c r="CB123" s="78" t="str">
        <f t="shared" si="31"/>
        <v/>
      </c>
      <c r="CC123" s="79">
        <v>100</v>
      </c>
      <c r="CD123" s="79">
        <f t="shared" si="32"/>
        <v>0</v>
      </c>
      <c r="CE123" s="79">
        <f t="shared" si="33"/>
        <v>0</v>
      </c>
      <c r="CF123" s="79">
        <f t="shared" si="34"/>
        <v>0</v>
      </c>
      <c r="CG123" s="79">
        <f t="shared" si="59"/>
        <v>0</v>
      </c>
      <c r="CH123" s="80">
        <f t="shared" si="35"/>
        <v>0</v>
      </c>
      <c r="CI123" s="84">
        <f t="shared" si="36"/>
        <v>0</v>
      </c>
      <c r="CJ123" s="80">
        <f t="shared" si="47"/>
        <v>0</v>
      </c>
      <c r="CN123" s="21" t="str">
        <f t="shared" si="37"/>
        <v/>
      </c>
      <c r="CO123" s="21" t="str">
        <f t="shared" si="38"/>
        <v/>
      </c>
      <c r="CP123" s="22" t="str">
        <f t="shared" si="48"/>
        <v/>
      </c>
      <c r="CQ123" s="22" t="str">
        <f t="shared" si="49"/>
        <v/>
      </c>
      <c r="CR123" s="22" t="str">
        <f t="shared" si="50"/>
        <v/>
      </c>
      <c r="CS123" s="22" t="str">
        <f t="shared" si="51"/>
        <v/>
      </c>
      <c r="CT123" s="22" t="str">
        <f t="shared" si="52"/>
        <v/>
      </c>
      <c r="CU123" s="173" t="str">
        <f t="shared" si="39"/>
        <v/>
      </c>
      <c r="CV123" s="173" t="str">
        <f t="shared" si="40"/>
        <v/>
      </c>
      <c r="CW123" s="22" t="str">
        <f t="shared" si="53"/>
        <v/>
      </c>
      <c r="CX123" s="22" t="str">
        <f t="shared" si="54"/>
        <v/>
      </c>
      <c r="CY123" s="23" t="str">
        <f t="shared" si="55"/>
        <v/>
      </c>
      <c r="CZ123" s="23" t="str">
        <f t="shared" si="56"/>
        <v/>
      </c>
      <c r="DA123" s="207" t="str">
        <f t="shared" si="60"/>
        <v/>
      </c>
      <c r="DB123" s="23">
        <f t="shared" si="41"/>
        <v>0</v>
      </c>
      <c r="DC123" s="16"/>
      <c r="DE123" s="192">
        <f t="shared" si="42"/>
        <v>0</v>
      </c>
      <c r="DF123" s="192">
        <f t="shared" si="43"/>
        <v>0</v>
      </c>
      <c r="DH123" s="192">
        <f t="shared" si="44"/>
        <v>0</v>
      </c>
      <c r="DI123" s="192">
        <f t="shared" si="45"/>
        <v>0</v>
      </c>
      <c r="DK123" s="203">
        <f>IF(Taula4[[#This Row],[Codi del contracte]]&lt;&gt;"",IF(Taula4[[#This Row],[Codi del contracte]]&gt;199,IF(Taula4[[#This Row],[Codi del contracte]]&lt;300,1,0),0),0)</f>
        <v>0</v>
      </c>
      <c r="DL123" s="203">
        <f>IF(Taula4[[#This Row],[Codi del contracte]]&lt;&gt;"",IF(Taula4[[#This Row],[Codi del contracte]]&gt;499,IF(Taula4[[#This Row],[Codi del contracte]]&lt;600,1,0),0),0)</f>
        <v>0</v>
      </c>
      <c r="DM123" s="203">
        <f t="shared" si="57"/>
        <v>0</v>
      </c>
      <c r="DN123" s="203">
        <f>IF(Taula4[[#This Row],[% Jornada (no posar símbol %)]]=100,IF(DM123=1,2,0),0)</f>
        <v>0</v>
      </c>
      <c r="DO123" s="203" t="str">
        <f t="shared" si="61"/>
        <v/>
      </c>
    </row>
    <row r="124" spans="1:119" ht="14.25" customHeight="1">
      <c r="A124" s="38"/>
      <c r="B124" s="83">
        <v>117</v>
      </c>
      <c r="C124" s="210"/>
      <c r="D124" s="226"/>
      <c r="E124" s="210"/>
      <c r="F124" s="224"/>
      <c r="G124" s="224"/>
      <c r="H124" s="210"/>
      <c r="I124" s="225"/>
      <c r="J124" s="210"/>
      <c r="K124" s="155"/>
      <c r="L124" s="156">
        <f t="shared" si="46"/>
        <v>0</v>
      </c>
      <c r="M124" s="340"/>
      <c r="N124" s="182" t="str">
        <f t="shared" si="58"/>
        <v/>
      </c>
      <c r="O124" s="127"/>
      <c r="P124" s="64"/>
      <c r="Q124" s="64"/>
      <c r="R124" s="64"/>
      <c r="CB124" s="78" t="str">
        <f t="shared" si="31"/>
        <v/>
      </c>
      <c r="CC124" s="79">
        <v>100</v>
      </c>
      <c r="CD124" s="79">
        <f t="shared" si="32"/>
        <v>0</v>
      </c>
      <c r="CE124" s="79">
        <f t="shared" si="33"/>
        <v>0</v>
      </c>
      <c r="CF124" s="79">
        <f t="shared" si="34"/>
        <v>0</v>
      </c>
      <c r="CG124" s="79">
        <f t="shared" si="59"/>
        <v>0</v>
      </c>
      <c r="CH124" s="80">
        <f t="shared" si="35"/>
        <v>0</v>
      </c>
      <c r="CI124" s="84">
        <f t="shared" si="36"/>
        <v>0</v>
      </c>
      <c r="CJ124" s="80">
        <f t="shared" si="47"/>
        <v>0</v>
      </c>
      <c r="CN124" s="21" t="str">
        <f t="shared" si="37"/>
        <v/>
      </c>
      <c r="CO124" s="21" t="str">
        <f t="shared" si="38"/>
        <v/>
      </c>
      <c r="CP124" s="22" t="str">
        <f t="shared" si="48"/>
        <v/>
      </c>
      <c r="CQ124" s="22" t="str">
        <f t="shared" si="49"/>
        <v/>
      </c>
      <c r="CR124" s="22" t="str">
        <f t="shared" si="50"/>
        <v/>
      </c>
      <c r="CS124" s="22" t="str">
        <f t="shared" si="51"/>
        <v/>
      </c>
      <c r="CT124" s="22" t="str">
        <f t="shared" si="52"/>
        <v/>
      </c>
      <c r="CU124" s="173" t="str">
        <f t="shared" si="39"/>
        <v/>
      </c>
      <c r="CV124" s="173" t="str">
        <f t="shared" si="40"/>
        <v/>
      </c>
      <c r="CW124" s="22" t="str">
        <f t="shared" si="53"/>
        <v/>
      </c>
      <c r="CX124" s="22" t="str">
        <f t="shared" si="54"/>
        <v/>
      </c>
      <c r="CY124" s="23" t="str">
        <f t="shared" si="55"/>
        <v/>
      </c>
      <c r="CZ124" s="23" t="str">
        <f t="shared" si="56"/>
        <v/>
      </c>
      <c r="DA124" s="207" t="str">
        <f t="shared" si="60"/>
        <v/>
      </c>
      <c r="DB124" s="23">
        <f t="shared" si="41"/>
        <v>0</v>
      </c>
      <c r="DC124" s="16"/>
      <c r="DE124" s="192">
        <f t="shared" si="42"/>
        <v>0</v>
      </c>
      <c r="DF124" s="192">
        <f t="shared" si="43"/>
        <v>0</v>
      </c>
      <c r="DH124" s="192">
        <f t="shared" si="44"/>
        <v>0</v>
      </c>
      <c r="DI124" s="192">
        <f t="shared" si="45"/>
        <v>0</v>
      </c>
      <c r="DK124" s="203">
        <f>IF(Taula4[[#This Row],[Codi del contracte]]&lt;&gt;"",IF(Taula4[[#This Row],[Codi del contracte]]&gt;199,IF(Taula4[[#This Row],[Codi del contracte]]&lt;300,1,0),0),0)</f>
        <v>0</v>
      </c>
      <c r="DL124" s="203">
        <f>IF(Taula4[[#This Row],[Codi del contracte]]&lt;&gt;"",IF(Taula4[[#This Row],[Codi del contracte]]&gt;499,IF(Taula4[[#This Row],[Codi del contracte]]&lt;600,1,0),0),0)</f>
        <v>0</v>
      </c>
      <c r="DM124" s="203">
        <f t="shared" si="57"/>
        <v>0</v>
      </c>
      <c r="DN124" s="203">
        <f>IF(Taula4[[#This Row],[% Jornada (no posar símbol %)]]=100,IF(DM124=1,2,0),0)</f>
        <v>0</v>
      </c>
      <c r="DO124" s="203" t="str">
        <f t="shared" si="61"/>
        <v/>
      </c>
    </row>
    <row r="125" spans="1:119" ht="14.25" customHeight="1">
      <c r="A125" s="38"/>
      <c r="B125" s="83">
        <v>118</v>
      </c>
      <c r="C125" s="210"/>
      <c r="D125" s="226"/>
      <c r="E125" s="210"/>
      <c r="F125" s="224"/>
      <c r="G125" s="224"/>
      <c r="H125" s="210"/>
      <c r="I125" s="225"/>
      <c r="J125" s="210"/>
      <c r="K125" s="155"/>
      <c r="L125" s="156">
        <f t="shared" si="46"/>
        <v>0</v>
      </c>
      <c r="M125" s="340"/>
      <c r="N125" s="182" t="str">
        <f t="shared" si="58"/>
        <v/>
      </c>
      <c r="O125" s="127"/>
      <c r="P125" s="64"/>
      <c r="Q125" s="64"/>
      <c r="R125" s="64"/>
      <c r="CB125" s="78" t="str">
        <f t="shared" si="31"/>
        <v/>
      </c>
      <c r="CC125" s="79">
        <v>100</v>
      </c>
      <c r="CD125" s="79">
        <f t="shared" si="32"/>
        <v>0</v>
      </c>
      <c r="CE125" s="79">
        <f t="shared" si="33"/>
        <v>0</v>
      </c>
      <c r="CF125" s="79">
        <f t="shared" si="34"/>
        <v>0</v>
      </c>
      <c r="CG125" s="79">
        <f t="shared" si="59"/>
        <v>0</v>
      </c>
      <c r="CH125" s="80">
        <f t="shared" si="35"/>
        <v>0</v>
      </c>
      <c r="CI125" s="84">
        <f t="shared" si="36"/>
        <v>0</v>
      </c>
      <c r="CJ125" s="80">
        <f t="shared" si="47"/>
        <v>0</v>
      </c>
      <c r="CN125" s="21" t="str">
        <f t="shared" si="37"/>
        <v/>
      </c>
      <c r="CO125" s="21" t="str">
        <f t="shared" si="38"/>
        <v/>
      </c>
      <c r="CP125" s="22" t="str">
        <f t="shared" si="48"/>
        <v/>
      </c>
      <c r="CQ125" s="22" t="str">
        <f t="shared" si="49"/>
        <v/>
      </c>
      <c r="CR125" s="22" t="str">
        <f t="shared" si="50"/>
        <v/>
      </c>
      <c r="CS125" s="22" t="str">
        <f t="shared" si="51"/>
        <v/>
      </c>
      <c r="CT125" s="22" t="str">
        <f t="shared" si="52"/>
        <v/>
      </c>
      <c r="CU125" s="173" t="str">
        <f t="shared" si="39"/>
        <v/>
      </c>
      <c r="CV125" s="173" t="str">
        <f t="shared" si="40"/>
        <v/>
      </c>
      <c r="CW125" s="22" t="str">
        <f t="shared" si="53"/>
        <v/>
      </c>
      <c r="CX125" s="22" t="str">
        <f t="shared" si="54"/>
        <v/>
      </c>
      <c r="CY125" s="23" t="str">
        <f t="shared" si="55"/>
        <v/>
      </c>
      <c r="CZ125" s="23" t="str">
        <f t="shared" si="56"/>
        <v/>
      </c>
      <c r="DA125" s="207" t="str">
        <f t="shared" si="60"/>
        <v/>
      </c>
      <c r="DB125" s="23">
        <f t="shared" si="41"/>
        <v>0</v>
      </c>
      <c r="DC125" s="16"/>
      <c r="DE125" s="192">
        <f t="shared" si="42"/>
        <v>0</v>
      </c>
      <c r="DF125" s="192">
        <f t="shared" si="43"/>
        <v>0</v>
      </c>
      <c r="DH125" s="192">
        <f t="shared" si="44"/>
        <v>0</v>
      </c>
      <c r="DI125" s="192">
        <f t="shared" si="45"/>
        <v>0</v>
      </c>
      <c r="DK125" s="203">
        <f>IF(Taula4[[#This Row],[Codi del contracte]]&lt;&gt;"",IF(Taula4[[#This Row],[Codi del contracte]]&gt;199,IF(Taula4[[#This Row],[Codi del contracte]]&lt;300,1,0),0),0)</f>
        <v>0</v>
      </c>
      <c r="DL125" s="203">
        <f>IF(Taula4[[#This Row],[Codi del contracte]]&lt;&gt;"",IF(Taula4[[#This Row],[Codi del contracte]]&gt;499,IF(Taula4[[#This Row],[Codi del contracte]]&lt;600,1,0),0),0)</f>
        <v>0</v>
      </c>
      <c r="DM125" s="203">
        <f t="shared" si="57"/>
        <v>0</v>
      </c>
      <c r="DN125" s="203">
        <f>IF(Taula4[[#This Row],[% Jornada (no posar símbol %)]]=100,IF(DM125=1,2,0),0)</f>
        <v>0</v>
      </c>
      <c r="DO125" s="203" t="str">
        <f t="shared" si="61"/>
        <v/>
      </c>
    </row>
    <row r="126" spans="1:119" ht="14.25" customHeight="1">
      <c r="A126" s="38"/>
      <c r="B126" s="83">
        <v>119</v>
      </c>
      <c r="C126" s="210"/>
      <c r="D126" s="226"/>
      <c r="E126" s="210"/>
      <c r="F126" s="224"/>
      <c r="G126" s="224"/>
      <c r="H126" s="210"/>
      <c r="I126" s="225"/>
      <c r="J126" s="210"/>
      <c r="K126" s="155"/>
      <c r="L126" s="156">
        <f t="shared" si="46"/>
        <v>0</v>
      </c>
      <c r="M126" s="340"/>
      <c r="N126" s="182" t="str">
        <f t="shared" si="58"/>
        <v/>
      </c>
      <c r="O126" s="127"/>
      <c r="P126" s="64"/>
      <c r="Q126" s="64"/>
      <c r="R126" s="64"/>
      <c r="CB126" s="78" t="str">
        <f t="shared" si="31"/>
        <v/>
      </c>
      <c r="CC126" s="79">
        <v>100</v>
      </c>
      <c r="CD126" s="79">
        <f t="shared" si="32"/>
        <v>0</v>
      </c>
      <c r="CE126" s="79">
        <f t="shared" si="33"/>
        <v>0</v>
      </c>
      <c r="CF126" s="79">
        <f t="shared" si="34"/>
        <v>0</v>
      </c>
      <c r="CG126" s="79">
        <f t="shared" si="59"/>
        <v>0</v>
      </c>
      <c r="CH126" s="80">
        <f t="shared" si="35"/>
        <v>0</v>
      </c>
      <c r="CI126" s="84">
        <f t="shared" si="36"/>
        <v>0</v>
      </c>
      <c r="CJ126" s="80">
        <f t="shared" si="47"/>
        <v>0</v>
      </c>
      <c r="CN126" s="21" t="str">
        <f t="shared" si="37"/>
        <v/>
      </c>
      <c r="CO126" s="21" t="str">
        <f t="shared" si="38"/>
        <v/>
      </c>
      <c r="CP126" s="22" t="str">
        <f t="shared" si="48"/>
        <v/>
      </c>
      <c r="CQ126" s="22" t="str">
        <f t="shared" si="49"/>
        <v/>
      </c>
      <c r="CR126" s="22" t="str">
        <f t="shared" si="50"/>
        <v/>
      </c>
      <c r="CS126" s="22" t="str">
        <f t="shared" si="51"/>
        <v/>
      </c>
      <c r="CT126" s="22" t="str">
        <f t="shared" si="52"/>
        <v/>
      </c>
      <c r="CU126" s="173" t="str">
        <f t="shared" si="39"/>
        <v/>
      </c>
      <c r="CV126" s="173" t="str">
        <f t="shared" si="40"/>
        <v/>
      </c>
      <c r="CW126" s="22" t="str">
        <f t="shared" si="53"/>
        <v/>
      </c>
      <c r="CX126" s="22" t="str">
        <f t="shared" si="54"/>
        <v/>
      </c>
      <c r="CY126" s="23" t="str">
        <f t="shared" si="55"/>
        <v/>
      </c>
      <c r="CZ126" s="23" t="str">
        <f t="shared" si="56"/>
        <v/>
      </c>
      <c r="DA126" s="207" t="str">
        <f t="shared" si="60"/>
        <v/>
      </c>
      <c r="DB126" s="23">
        <f t="shared" si="41"/>
        <v>0</v>
      </c>
      <c r="DC126" s="16"/>
      <c r="DE126" s="192">
        <f t="shared" si="42"/>
        <v>0</v>
      </c>
      <c r="DF126" s="192">
        <f t="shared" si="43"/>
        <v>0</v>
      </c>
      <c r="DH126" s="192">
        <f t="shared" si="44"/>
        <v>0</v>
      </c>
      <c r="DI126" s="192">
        <f t="shared" si="45"/>
        <v>0</v>
      </c>
      <c r="DK126" s="203">
        <f>IF(Taula4[[#This Row],[Codi del contracte]]&lt;&gt;"",IF(Taula4[[#This Row],[Codi del contracte]]&gt;199,IF(Taula4[[#This Row],[Codi del contracte]]&lt;300,1,0),0),0)</f>
        <v>0</v>
      </c>
      <c r="DL126" s="203">
        <f>IF(Taula4[[#This Row],[Codi del contracte]]&lt;&gt;"",IF(Taula4[[#This Row],[Codi del contracte]]&gt;499,IF(Taula4[[#This Row],[Codi del contracte]]&lt;600,1,0),0),0)</f>
        <v>0</v>
      </c>
      <c r="DM126" s="203">
        <f t="shared" si="57"/>
        <v>0</v>
      </c>
      <c r="DN126" s="203">
        <f>IF(Taula4[[#This Row],[% Jornada (no posar símbol %)]]=100,IF(DM126=1,2,0),0)</f>
        <v>0</v>
      </c>
      <c r="DO126" s="203" t="str">
        <f t="shared" si="61"/>
        <v/>
      </c>
    </row>
    <row r="127" spans="1:119" ht="14.25" customHeight="1">
      <c r="A127" s="38"/>
      <c r="B127" s="83">
        <v>120</v>
      </c>
      <c r="C127" s="210"/>
      <c r="D127" s="226"/>
      <c r="E127" s="210"/>
      <c r="F127" s="224"/>
      <c r="G127" s="224"/>
      <c r="H127" s="210"/>
      <c r="I127" s="225"/>
      <c r="J127" s="210"/>
      <c r="K127" s="155"/>
      <c r="L127" s="156">
        <f t="shared" si="46"/>
        <v>0</v>
      </c>
      <c r="M127" s="340"/>
      <c r="N127" s="182" t="str">
        <f t="shared" si="58"/>
        <v/>
      </c>
      <c r="O127" s="127"/>
      <c r="P127" s="64"/>
      <c r="Q127" s="64"/>
      <c r="R127" s="64"/>
      <c r="CB127" s="78" t="str">
        <f t="shared" si="31"/>
        <v/>
      </c>
      <c r="CC127" s="79">
        <v>100</v>
      </c>
      <c r="CD127" s="79">
        <f t="shared" si="32"/>
        <v>0</v>
      </c>
      <c r="CE127" s="79">
        <f t="shared" si="33"/>
        <v>0</v>
      </c>
      <c r="CF127" s="79">
        <f t="shared" si="34"/>
        <v>0</v>
      </c>
      <c r="CG127" s="79">
        <f t="shared" si="59"/>
        <v>0</v>
      </c>
      <c r="CH127" s="80">
        <f t="shared" si="35"/>
        <v>0</v>
      </c>
      <c r="CI127" s="84">
        <f t="shared" si="36"/>
        <v>0</v>
      </c>
      <c r="CJ127" s="80">
        <f t="shared" si="47"/>
        <v>0</v>
      </c>
      <c r="CN127" s="21" t="str">
        <f t="shared" si="37"/>
        <v/>
      </c>
      <c r="CO127" s="21" t="str">
        <f t="shared" si="38"/>
        <v/>
      </c>
      <c r="CP127" s="22" t="str">
        <f t="shared" si="48"/>
        <v/>
      </c>
      <c r="CQ127" s="22" t="str">
        <f t="shared" si="49"/>
        <v/>
      </c>
      <c r="CR127" s="22" t="str">
        <f t="shared" si="50"/>
        <v/>
      </c>
      <c r="CS127" s="22" t="str">
        <f t="shared" si="51"/>
        <v/>
      </c>
      <c r="CT127" s="22" t="str">
        <f t="shared" si="52"/>
        <v/>
      </c>
      <c r="CU127" s="173" t="str">
        <f t="shared" si="39"/>
        <v/>
      </c>
      <c r="CV127" s="173" t="str">
        <f t="shared" si="40"/>
        <v/>
      </c>
      <c r="CW127" s="22" t="str">
        <f t="shared" si="53"/>
        <v/>
      </c>
      <c r="CX127" s="22" t="str">
        <f t="shared" si="54"/>
        <v/>
      </c>
      <c r="CY127" s="23" t="str">
        <f t="shared" si="55"/>
        <v/>
      </c>
      <c r="CZ127" s="23" t="str">
        <f t="shared" si="56"/>
        <v/>
      </c>
      <c r="DA127" s="207" t="str">
        <f t="shared" si="60"/>
        <v/>
      </c>
      <c r="DB127" s="23">
        <f t="shared" si="41"/>
        <v>0</v>
      </c>
      <c r="DC127" s="16"/>
      <c r="DE127" s="192">
        <f t="shared" si="42"/>
        <v>0</v>
      </c>
      <c r="DF127" s="192">
        <f t="shared" si="43"/>
        <v>0</v>
      </c>
      <c r="DH127" s="192">
        <f t="shared" si="44"/>
        <v>0</v>
      </c>
      <c r="DI127" s="192">
        <f t="shared" si="45"/>
        <v>0</v>
      </c>
      <c r="DK127" s="203">
        <f>IF(Taula4[[#This Row],[Codi del contracte]]&lt;&gt;"",IF(Taula4[[#This Row],[Codi del contracte]]&gt;199,IF(Taula4[[#This Row],[Codi del contracte]]&lt;300,1,0),0),0)</f>
        <v>0</v>
      </c>
      <c r="DL127" s="203">
        <f>IF(Taula4[[#This Row],[Codi del contracte]]&lt;&gt;"",IF(Taula4[[#This Row],[Codi del contracte]]&gt;499,IF(Taula4[[#This Row],[Codi del contracte]]&lt;600,1,0),0),0)</f>
        <v>0</v>
      </c>
      <c r="DM127" s="203">
        <f t="shared" si="57"/>
        <v>0</v>
      </c>
      <c r="DN127" s="203">
        <f>IF(Taula4[[#This Row],[% Jornada (no posar símbol %)]]=100,IF(DM127=1,2,0),0)</f>
        <v>0</v>
      </c>
      <c r="DO127" s="203" t="str">
        <f t="shared" si="61"/>
        <v/>
      </c>
    </row>
    <row r="128" spans="1:119" ht="14.25" customHeight="1">
      <c r="A128" s="38"/>
      <c r="B128" s="83">
        <v>121</v>
      </c>
      <c r="C128" s="210"/>
      <c r="D128" s="226"/>
      <c r="E128" s="210"/>
      <c r="F128" s="224"/>
      <c r="G128" s="224"/>
      <c r="H128" s="210"/>
      <c r="I128" s="225"/>
      <c r="J128" s="210"/>
      <c r="K128" s="155"/>
      <c r="L128" s="156">
        <f t="shared" si="46"/>
        <v>0</v>
      </c>
      <c r="M128" s="340"/>
      <c r="N128" s="182" t="str">
        <f t="shared" si="58"/>
        <v/>
      </c>
      <c r="O128" s="127"/>
      <c r="P128" s="64"/>
      <c r="Q128" s="64"/>
      <c r="R128" s="64"/>
      <c r="CB128" s="78" t="str">
        <f t="shared" si="31"/>
        <v/>
      </c>
      <c r="CC128" s="79">
        <v>100</v>
      </c>
      <c r="CD128" s="79">
        <f t="shared" si="32"/>
        <v>0</v>
      </c>
      <c r="CE128" s="79">
        <f t="shared" si="33"/>
        <v>0</v>
      </c>
      <c r="CF128" s="79">
        <f t="shared" si="34"/>
        <v>0</v>
      </c>
      <c r="CG128" s="79">
        <f t="shared" si="59"/>
        <v>0</v>
      </c>
      <c r="CH128" s="80">
        <f t="shared" si="35"/>
        <v>0</v>
      </c>
      <c r="CI128" s="84">
        <f t="shared" si="36"/>
        <v>0</v>
      </c>
      <c r="CJ128" s="80">
        <f t="shared" si="47"/>
        <v>0</v>
      </c>
      <c r="CN128" s="21" t="str">
        <f t="shared" si="37"/>
        <v/>
      </c>
      <c r="CO128" s="21" t="str">
        <f t="shared" si="38"/>
        <v/>
      </c>
      <c r="CP128" s="22" t="str">
        <f t="shared" si="48"/>
        <v/>
      </c>
      <c r="CQ128" s="22" t="str">
        <f t="shared" si="49"/>
        <v/>
      </c>
      <c r="CR128" s="22" t="str">
        <f t="shared" si="50"/>
        <v/>
      </c>
      <c r="CS128" s="22" t="str">
        <f t="shared" si="51"/>
        <v/>
      </c>
      <c r="CT128" s="22" t="str">
        <f t="shared" si="52"/>
        <v/>
      </c>
      <c r="CU128" s="173" t="str">
        <f t="shared" si="39"/>
        <v/>
      </c>
      <c r="CV128" s="173" t="str">
        <f t="shared" si="40"/>
        <v/>
      </c>
      <c r="CW128" s="22" t="str">
        <f t="shared" si="53"/>
        <v/>
      </c>
      <c r="CX128" s="22" t="str">
        <f t="shared" si="54"/>
        <v/>
      </c>
      <c r="CY128" s="23" t="str">
        <f t="shared" si="55"/>
        <v/>
      </c>
      <c r="CZ128" s="23" t="str">
        <f t="shared" si="56"/>
        <v/>
      </c>
      <c r="DA128" s="207" t="str">
        <f t="shared" si="60"/>
        <v/>
      </c>
      <c r="DB128" s="23">
        <f t="shared" si="41"/>
        <v>0</v>
      </c>
      <c r="DC128" s="16"/>
      <c r="DE128" s="192">
        <f t="shared" si="42"/>
        <v>0</v>
      </c>
      <c r="DF128" s="192">
        <f t="shared" si="43"/>
        <v>0</v>
      </c>
      <c r="DH128" s="192">
        <f t="shared" si="44"/>
        <v>0</v>
      </c>
      <c r="DI128" s="192">
        <f t="shared" si="45"/>
        <v>0</v>
      </c>
      <c r="DK128" s="203">
        <f>IF(Taula4[[#This Row],[Codi del contracte]]&lt;&gt;"",IF(Taula4[[#This Row],[Codi del contracte]]&gt;199,IF(Taula4[[#This Row],[Codi del contracte]]&lt;300,1,0),0),0)</f>
        <v>0</v>
      </c>
      <c r="DL128" s="203">
        <f>IF(Taula4[[#This Row],[Codi del contracte]]&lt;&gt;"",IF(Taula4[[#This Row],[Codi del contracte]]&gt;499,IF(Taula4[[#This Row],[Codi del contracte]]&lt;600,1,0),0),0)</f>
        <v>0</v>
      </c>
      <c r="DM128" s="203">
        <f t="shared" si="57"/>
        <v>0</v>
      </c>
      <c r="DN128" s="203">
        <f>IF(Taula4[[#This Row],[% Jornada (no posar símbol %)]]=100,IF(DM128=1,2,0),0)</f>
        <v>0</v>
      </c>
      <c r="DO128" s="203" t="str">
        <f t="shared" si="61"/>
        <v/>
      </c>
    </row>
    <row r="129" spans="1:119" ht="14.25" customHeight="1">
      <c r="A129" s="38"/>
      <c r="B129" s="83">
        <v>122</v>
      </c>
      <c r="C129" s="210"/>
      <c r="D129" s="226"/>
      <c r="E129" s="210"/>
      <c r="F129" s="224"/>
      <c r="G129" s="224"/>
      <c r="H129" s="210"/>
      <c r="I129" s="225"/>
      <c r="J129" s="210"/>
      <c r="K129" s="155"/>
      <c r="L129" s="156">
        <f t="shared" si="46"/>
        <v>0</v>
      </c>
      <c r="M129" s="340"/>
      <c r="N129" s="182" t="str">
        <f t="shared" si="58"/>
        <v/>
      </c>
      <c r="O129" s="127"/>
      <c r="P129" s="64"/>
      <c r="Q129" s="64"/>
      <c r="R129" s="64"/>
      <c r="CB129" s="78" t="str">
        <f t="shared" si="31"/>
        <v/>
      </c>
      <c r="CC129" s="79">
        <v>100</v>
      </c>
      <c r="CD129" s="79">
        <f t="shared" si="32"/>
        <v>0</v>
      </c>
      <c r="CE129" s="79">
        <f t="shared" si="33"/>
        <v>0</v>
      </c>
      <c r="CF129" s="79">
        <f t="shared" si="34"/>
        <v>0</v>
      </c>
      <c r="CG129" s="79">
        <f t="shared" si="59"/>
        <v>0</v>
      </c>
      <c r="CH129" s="80">
        <f t="shared" si="35"/>
        <v>0</v>
      </c>
      <c r="CI129" s="84">
        <f t="shared" si="36"/>
        <v>0</v>
      </c>
      <c r="CJ129" s="80">
        <f t="shared" si="47"/>
        <v>0</v>
      </c>
      <c r="CN129" s="21" t="str">
        <f t="shared" si="37"/>
        <v/>
      </c>
      <c r="CO129" s="21" t="str">
        <f t="shared" si="38"/>
        <v/>
      </c>
      <c r="CP129" s="22" t="str">
        <f t="shared" si="48"/>
        <v/>
      </c>
      <c r="CQ129" s="22" t="str">
        <f t="shared" si="49"/>
        <v/>
      </c>
      <c r="CR129" s="22" t="str">
        <f t="shared" si="50"/>
        <v/>
      </c>
      <c r="CS129" s="22" t="str">
        <f t="shared" si="51"/>
        <v/>
      </c>
      <c r="CT129" s="22" t="str">
        <f t="shared" si="52"/>
        <v/>
      </c>
      <c r="CU129" s="173" t="str">
        <f t="shared" si="39"/>
        <v/>
      </c>
      <c r="CV129" s="173" t="str">
        <f t="shared" si="40"/>
        <v/>
      </c>
      <c r="CW129" s="22" t="str">
        <f t="shared" si="53"/>
        <v/>
      </c>
      <c r="CX129" s="22" t="str">
        <f t="shared" si="54"/>
        <v/>
      </c>
      <c r="CY129" s="23" t="str">
        <f t="shared" si="55"/>
        <v/>
      </c>
      <c r="CZ129" s="23" t="str">
        <f t="shared" si="56"/>
        <v/>
      </c>
      <c r="DA129" s="207" t="str">
        <f t="shared" si="60"/>
        <v/>
      </c>
      <c r="DB129" s="23">
        <f t="shared" si="41"/>
        <v>0</v>
      </c>
      <c r="DC129" s="16"/>
      <c r="DE129" s="192">
        <f t="shared" si="42"/>
        <v>0</v>
      </c>
      <c r="DF129" s="192">
        <f t="shared" si="43"/>
        <v>0</v>
      </c>
      <c r="DH129" s="192">
        <f t="shared" si="44"/>
        <v>0</v>
      </c>
      <c r="DI129" s="192">
        <f t="shared" si="45"/>
        <v>0</v>
      </c>
      <c r="DK129" s="203">
        <f>IF(Taula4[[#This Row],[Codi del contracte]]&lt;&gt;"",IF(Taula4[[#This Row],[Codi del contracte]]&gt;199,IF(Taula4[[#This Row],[Codi del contracte]]&lt;300,1,0),0),0)</f>
        <v>0</v>
      </c>
      <c r="DL129" s="203">
        <f>IF(Taula4[[#This Row],[Codi del contracte]]&lt;&gt;"",IF(Taula4[[#This Row],[Codi del contracte]]&gt;499,IF(Taula4[[#This Row],[Codi del contracte]]&lt;600,1,0),0),0)</f>
        <v>0</v>
      </c>
      <c r="DM129" s="203">
        <f t="shared" si="57"/>
        <v>0</v>
      </c>
      <c r="DN129" s="203">
        <f>IF(Taula4[[#This Row],[% Jornada (no posar símbol %)]]=100,IF(DM129=1,2,0),0)</f>
        <v>0</v>
      </c>
      <c r="DO129" s="203" t="str">
        <f t="shared" si="61"/>
        <v/>
      </c>
    </row>
    <row r="130" spans="1:119" ht="14.25" customHeight="1">
      <c r="A130" s="38"/>
      <c r="B130" s="83">
        <v>123</v>
      </c>
      <c r="C130" s="210"/>
      <c r="D130" s="226"/>
      <c r="E130" s="210"/>
      <c r="F130" s="224"/>
      <c r="G130" s="224"/>
      <c r="H130" s="210"/>
      <c r="I130" s="225"/>
      <c r="J130" s="210"/>
      <c r="K130" s="155"/>
      <c r="L130" s="156">
        <f t="shared" si="46"/>
        <v>0</v>
      </c>
      <c r="M130" s="340"/>
      <c r="N130" s="182" t="str">
        <f t="shared" si="58"/>
        <v/>
      </c>
      <c r="O130" s="127"/>
      <c r="P130" s="64"/>
      <c r="Q130" s="64"/>
      <c r="R130" s="64"/>
      <c r="CB130" s="78" t="str">
        <f t="shared" si="31"/>
        <v/>
      </c>
      <c r="CC130" s="79">
        <v>100</v>
      </c>
      <c r="CD130" s="79">
        <f t="shared" si="32"/>
        <v>0</v>
      </c>
      <c r="CE130" s="79">
        <f t="shared" si="33"/>
        <v>0</v>
      </c>
      <c r="CF130" s="79">
        <f t="shared" si="34"/>
        <v>0</v>
      </c>
      <c r="CG130" s="79">
        <f t="shared" si="59"/>
        <v>0</v>
      </c>
      <c r="CH130" s="80">
        <f t="shared" si="35"/>
        <v>0</v>
      </c>
      <c r="CI130" s="84">
        <f t="shared" si="36"/>
        <v>0</v>
      </c>
      <c r="CJ130" s="80">
        <f t="shared" si="47"/>
        <v>0</v>
      </c>
      <c r="CN130" s="21" t="str">
        <f t="shared" si="37"/>
        <v/>
      </c>
      <c r="CO130" s="21" t="str">
        <f t="shared" si="38"/>
        <v/>
      </c>
      <c r="CP130" s="22" t="str">
        <f t="shared" si="48"/>
        <v/>
      </c>
      <c r="CQ130" s="22" t="str">
        <f t="shared" si="49"/>
        <v/>
      </c>
      <c r="CR130" s="22" t="str">
        <f t="shared" si="50"/>
        <v/>
      </c>
      <c r="CS130" s="22" t="str">
        <f t="shared" si="51"/>
        <v/>
      </c>
      <c r="CT130" s="22" t="str">
        <f t="shared" si="52"/>
        <v/>
      </c>
      <c r="CU130" s="173" t="str">
        <f t="shared" si="39"/>
        <v/>
      </c>
      <c r="CV130" s="173" t="str">
        <f t="shared" si="40"/>
        <v/>
      </c>
      <c r="CW130" s="22" t="str">
        <f t="shared" si="53"/>
        <v/>
      </c>
      <c r="CX130" s="22" t="str">
        <f t="shared" si="54"/>
        <v/>
      </c>
      <c r="CY130" s="23" t="str">
        <f t="shared" si="55"/>
        <v/>
      </c>
      <c r="CZ130" s="23" t="str">
        <f t="shared" si="56"/>
        <v/>
      </c>
      <c r="DA130" s="207" t="str">
        <f t="shared" si="60"/>
        <v/>
      </c>
      <c r="DB130" s="23">
        <f t="shared" si="41"/>
        <v>0</v>
      </c>
      <c r="DC130" s="16"/>
      <c r="DE130" s="192">
        <f t="shared" si="42"/>
        <v>0</v>
      </c>
      <c r="DF130" s="192">
        <f t="shared" si="43"/>
        <v>0</v>
      </c>
      <c r="DH130" s="192">
        <f t="shared" si="44"/>
        <v>0</v>
      </c>
      <c r="DI130" s="192">
        <f t="shared" si="45"/>
        <v>0</v>
      </c>
      <c r="DK130" s="203">
        <f>IF(Taula4[[#This Row],[Codi del contracte]]&lt;&gt;"",IF(Taula4[[#This Row],[Codi del contracte]]&gt;199,IF(Taula4[[#This Row],[Codi del contracte]]&lt;300,1,0),0),0)</f>
        <v>0</v>
      </c>
      <c r="DL130" s="203">
        <f>IF(Taula4[[#This Row],[Codi del contracte]]&lt;&gt;"",IF(Taula4[[#This Row],[Codi del contracte]]&gt;499,IF(Taula4[[#This Row],[Codi del contracte]]&lt;600,1,0),0),0)</f>
        <v>0</v>
      </c>
      <c r="DM130" s="203">
        <f t="shared" si="57"/>
        <v>0</v>
      </c>
      <c r="DN130" s="203">
        <f>IF(Taula4[[#This Row],[% Jornada (no posar símbol %)]]=100,IF(DM130=1,2,0),0)</f>
        <v>0</v>
      </c>
      <c r="DO130" s="203" t="str">
        <f t="shared" si="61"/>
        <v/>
      </c>
    </row>
    <row r="131" spans="1:119" ht="14.25" customHeight="1">
      <c r="A131" s="38"/>
      <c r="B131" s="83">
        <v>124</v>
      </c>
      <c r="C131" s="210"/>
      <c r="D131" s="226"/>
      <c r="E131" s="210"/>
      <c r="F131" s="224"/>
      <c r="G131" s="224"/>
      <c r="H131" s="210"/>
      <c r="I131" s="225"/>
      <c r="J131" s="210"/>
      <c r="K131" s="155"/>
      <c r="L131" s="156">
        <f t="shared" si="46"/>
        <v>0</v>
      </c>
      <c r="M131" s="340"/>
      <c r="N131" s="182" t="str">
        <f t="shared" si="58"/>
        <v/>
      </c>
      <c r="O131" s="127"/>
      <c r="P131" s="64"/>
      <c r="Q131" s="64"/>
      <c r="R131" s="64"/>
      <c r="CB131" s="78" t="str">
        <f t="shared" si="31"/>
        <v/>
      </c>
      <c r="CC131" s="79">
        <v>100</v>
      </c>
      <c r="CD131" s="79">
        <f t="shared" si="32"/>
        <v>0</v>
      </c>
      <c r="CE131" s="79">
        <f t="shared" si="33"/>
        <v>0</v>
      </c>
      <c r="CF131" s="79">
        <f t="shared" si="34"/>
        <v>0</v>
      </c>
      <c r="CG131" s="79">
        <f t="shared" si="59"/>
        <v>0</v>
      </c>
      <c r="CH131" s="80">
        <f t="shared" si="35"/>
        <v>0</v>
      </c>
      <c r="CI131" s="84">
        <f t="shared" si="36"/>
        <v>0</v>
      </c>
      <c r="CJ131" s="80">
        <f t="shared" si="47"/>
        <v>0</v>
      </c>
      <c r="CN131" s="21" t="str">
        <f t="shared" si="37"/>
        <v/>
      </c>
      <c r="CO131" s="21" t="str">
        <f t="shared" si="38"/>
        <v/>
      </c>
      <c r="CP131" s="22" t="str">
        <f t="shared" si="48"/>
        <v/>
      </c>
      <c r="CQ131" s="22" t="str">
        <f t="shared" si="49"/>
        <v/>
      </c>
      <c r="CR131" s="22" t="str">
        <f t="shared" si="50"/>
        <v/>
      </c>
      <c r="CS131" s="22" t="str">
        <f t="shared" si="51"/>
        <v/>
      </c>
      <c r="CT131" s="22" t="str">
        <f t="shared" si="52"/>
        <v/>
      </c>
      <c r="CU131" s="173" t="str">
        <f t="shared" si="39"/>
        <v/>
      </c>
      <c r="CV131" s="173" t="str">
        <f t="shared" si="40"/>
        <v/>
      </c>
      <c r="CW131" s="22" t="str">
        <f t="shared" si="53"/>
        <v/>
      </c>
      <c r="CX131" s="22" t="str">
        <f t="shared" si="54"/>
        <v/>
      </c>
      <c r="CY131" s="23" t="str">
        <f t="shared" si="55"/>
        <v/>
      </c>
      <c r="CZ131" s="23" t="str">
        <f t="shared" si="56"/>
        <v/>
      </c>
      <c r="DA131" s="207" t="str">
        <f t="shared" si="60"/>
        <v/>
      </c>
      <c r="DB131" s="23">
        <f t="shared" si="41"/>
        <v>0</v>
      </c>
      <c r="DC131" s="16"/>
      <c r="DE131" s="192">
        <f t="shared" si="42"/>
        <v>0</v>
      </c>
      <c r="DF131" s="192">
        <f t="shared" si="43"/>
        <v>0</v>
      </c>
      <c r="DH131" s="192">
        <f t="shared" si="44"/>
        <v>0</v>
      </c>
      <c r="DI131" s="192">
        <f t="shared" si="45"/>
        <v>0</v>
      </c>
      <c r="DK131" s="203">
        <f>IF(Taula4[[#This Row],[Codi del contracte]]&lt;&gt;"",IF(Taula4[[#This Row],[Codi del contracte]]&gt;199,IF(Taula4[[#This Row],[Codi del contracte]]&lt;300,1,0),0),0)</f>
        <v>0</v>
      </c>
      <c r="DL131" s="203">
        <f>IF(Taula4[[#This Row],[Codi del contracte]]&lt;&gt;"",IF(Taula4[[#This Row],[Codi del contracte]]&gt;499,IF(Taula4[[#This Row],[Codi del contracte]]&lt;600,1,0),0),0)</f>
        <v>0</v>
      </c>
      <c r="DM131" s="203">
        <f t="shared" si="57"/>
        <v>0</v>
      </c>
      <c r="DN131" s="203">
        <f>IF(Taula4[[#This Row],[% Jornada (no posar símbol %)]]=100,IF(DM131=1,2,0),0)</f>
        <v>0</v>
      </c>
      <c r="DO131" s="203" t="str">
        <f t="shared" si="61"/>
        <v/>
      </c>
    </row>
    <row r="132" spans="1:119" ht="14.25" customHeight="1">
      <c r="A132" s="38"/>
      <c r="B132" s="83">
        <v>125</v>
      </c>
      <c r="C132" s="210"/>
      <c r="D132" s="226"/>
      <c r="E132" s="210"/>
      <c r="F132" s="224"/>
      <c r="G132" s="224"/>
      <c r="H132" s="210"/>
      <c r="I132" s="225"/>
      <c r="J132" s="210"/>
      <c r="K132" s="155"/>
      <c r="L132" s="156">
        <f t="shared" si="46"/>
        <v>0</v>
      </c>
      <c r="M132" s="340"/>
      <c r="N132" s="182" t="str">
        <f t="shared" si="58"/>
        <v/>
      </c>
      <c r="O132" s="127"/>
      <c r="P132" s="64"/>
      <c r="Q132" s="64"/>
      <c r="R132" s="64"/>
      <c r="CB132" s="78" t="str">
        <f t="shared" si="31"/>
        <v/>
      </c>
      <c r="CC132" s="79">
        <v>100</v>
      </c>
      <c r="CD132" s="79">
        <f t="shared" si="32"/>
        <v>0</v>
      </c>
      <c r="CE132" s="79">
        <f t="shared" si="33"/>
        <v>0</v>
      </c>
      <c r="CF132" s="79">
        <f t="shared" si="34"/>
        <v>0</v>
      </c>
      <c r="CG132" s="79">
        <f t="shared" si="59"/>
        <v>0</v>
      </c>
      <c r="CH132" s="80">
        <f t="shared" si="35"/>
        <v>0</v>
      </c>
      <c r="CI132" s="84">
        <f t="shared" si="36"/>
        <v>0</v>
      </c>
      <c r="CJ132" s="80">
        <f t="shared" si="47"/>
        <v>0</v>
      </c>
      <c r="CN132" s="21" t="str">
        <f t="shared" si="37"/>
        <v/>
      </c>
      <c r="CO132" s="21" t="str">
        <f t="shared" si="38"/>
        <v/>
      </c>
      <c r="CP132" s="22" t="str">
        <f t="shared" si="48"/>
        <v/>
      </c>
      <c r="CQ132" s="22" t="str">
        <f t="shared" si="49"/>
        <v/>
      </c>
      <c r="CR132" s="22" t="str">
        <f t="shared" si="50"/>
        <v/>
      </c>
      <c r="CS132" s="22" t="str">
        <f t="shared" si="51"/>
        <v/>
      </c>
      <c r="CT132" s="22" t="str">
        <f t="shared" si="52"/>
        <v/>
      </c>
      <c r="CU132" s="173" t="str">
        <f t="shared" si="39"/>
        <v/>
      </c>
      <c r="CV132" s="173" t="str">
        <f t="shared" si="40"/>
        <v/>
      </c>
      <c r="CW132" s="22" t="str">
        <f t="shared" si="53"/>
        <v/>
      </c>
      <c r="CX132" s="22" t="str">
        <f t="shared" si="54"/>
        <v/>
      </c>
      <c r="CY132" s="23" t="str">
        <f t="shared" si="55"/>
        <v/>
      </c>
      <c r="CZ132" s="23" t="str">
        <f t="shared" si="56"/>
        <v/>
      </c>
      <c r="DA132" s="207" t="str">
        <f t="shared" si="60"/>
        <v/>
      </c>
      <c r="DB132" s="23">
        <f t="shared" si="41"/>
        <v>0</v>
      </c>
      <c r="DC132" s="16"/>
      <c r="DE132" s="192">
        <f t="shared" si="42"/>
        <v>0</v>
      </c>
      <c r="DF132" s="192">
        <f t="shared" si="43"/>
        <v>0</v>
      </c>
      <c r="DH132" s="192">
        <f t="shared" si="44"/>
        <v>0</v>
      </c>
      <c r="DI132" s="192">
        <f t="shared" si="45"/>
        <v>0</v>
      </c>
      <c r="DK132" s="203">
        <f>IF(Taula4[[#This Row],[Codi del contracte]]&lt;&gt;"",IF(Taula4[[#This Row],[Codi del contracte]]&gt;199,IF(Taula4[[#This Row],[Codi del contracte]]&lt;300,1,0),0),0)</f>
        <v>0</v>
      </c>
      <c r="DL132" s="203">
        <f>IF(Taula4[[#This Row],[Codi del contracte]]&lt;&gt;"",IF(Taula4[[#This Row],[Codi del contracte]]&gt;499,IF(Taula4[[#This Row],[Codi del contracte]]&lt;600,1,0),0),0)</f>
        <v>0</v>
      </c>
      <c r="DM132" s="203">
        <f t="shared" si="57"/>
        <v>0</v>
      </c>
      <c r="DN132" s="203">
        <f>IF(Taula4[[#This Row],[% Jornada (no posar símbol %)]]=100,IF(DM132=1,2,0),0)</f>
        <v>0</v>
      </c>
      <c r="DO132" s="203" t="str">
        <f t="shared" si="61"/>
        <v/>
      </c>
    </row>
    <row r="133" spans="1:119" ht="14.25" customHeight="1">
      <c r="A133" s="38"/>
      <c r="B133" s="83">
        <v>126</v>
      </c>
      <c r="C133" s="210"/>
      <c r="D133" s="226"/>
      <c r="E133" s="210"/>
      <c r="F133" s="224"/>
      <c r="G133" s="224"/>
      <c r="H133" s="210"/>
      <c r="I133" s="225"/>
      <c r="J133" s="210"/>
      <c r="K133" s="155"/>
      <c r="L133" s="156">
        <f t="shared" si="46"/>
        <v>0</v>
      </c>
      <c r="M133" s="340"/>
      <c r="N133" s="182" t="str">
        <f t="shared" si="58"/>
        <v/>
      </c>
      <c r="O133" s="127"/>
      <c r="P133" s="64"/>
      <c r="Q133" s="64"/>
      <c r="R133" s="64"/>
      <c r="CB133" s="78" t="str">
        <f t="shared" si="31"/>
        <v/>
      </c>
      <c r="CC133" s="79">
        <v>100</v>
      </c>
      <c r="CD133" s="79">
        <f t="shared" si="32"/>
        <v>0</v>
      </c>
      <c r="CE133" s="79">
        <f t="shared" si="33"/>
        <v>0</v>
      </c>
      <c r="CF133" s="79">
        <f t="shared" si="34"/>
        <v>0</v>
      </c>
      <c r="CG133" s="79">
        <f t="shared" si="59"/>
        <v>0</v>
      </c>
      <c r="CH133" s="80">
        <f t="shared" si="35"/>
        <v>0</v>
      </c>
      <c r="CI133" s="84">
        <f t="shared" si="36"/>
        <v>0</v>
      </c>
      <c r="CJ133" s="80">
        <f t="shared" si="47"/>
        <v>0</v>
      </c>
      <c r="CN133" s="21" t="str">
        <f t="shared" si="37"/>
        <v/>
      </c>
      <c r="CO133" s="21" t="str">
        <f t="shared" si="38"/>
        <v/>
      </c>
      <c r="CP133" s="22" t="str">
        <f t="shared" si="48"/>
        <v/>
      </c>
      <c r="CQ133" s="22" t="str">
        <f t="shared" si="49"/>
        <v/>
      </c>
      <c r="CR133" s="22" t="str">
        <f t="shared" si="50"/>
        <v/>
      </c>
      <c r="CS133" s="22" t="str">
        <f t="shared" si="51"/>
        <v/>
      </c>
      <c r="CT133" s="22" t="str">
        <f t="shared" si="52"/>
        <v/>
      </c>
      <c r="CU133" s="173" t="str">
        <f t="shared" si="39"/>
        <v/>
      </c>
      <c r="CV133" s="173" t="str">
        <f t="shared" si="40"/>
        <v/>
      </c>
      <c r="CW133" s="22" t="str">
        <f t="shared" si="53"/>
        <v/>
      </c>
      <c r="CX133" s="22" t="str">
        <f t="shared" si="54"/>
        <v/>
      </c>
      <c r="CY133" s="23" t="str">
        <f t="shared" si="55"/>
        <v/>
      </c>
      <c r="CZ133" s="23" t="str">
        <f t="shared" si="56"/>
        <v/>
      </c>
      <c r="DA133" s="207" t="str">
        <f t="shared" si="60"/>
        <v/>
      </c>
      <c r="DB133" s="23">
        <f t="shared" si="41"/>
        <v>0</v>
      </c>
      <c r="DC133" s="16"/>
      <c r="DE133" s="192">
        <f t="shared" si="42"/>
        <v>0</v>
      </c>
      <c r="DF133" s="192">
        <f t="shared" si="43"/>
        <v>0</v>
      </c>
      <c r="DH133" s="192">
        <f t="shared" si="44"/>
        <v>0</v>
      </c>
      <c r="DI133" s="192">
        <f t="shared" si="45"/>
        <v>0</v>
      </c>
      <c r="DK133" s="203">
        <f>IF(Taula4[[#This Row],[Codi del contracte]]&lt;&gt;"",IF(Taula4[[#This Row],[Codi del contracte]]&gt;199,IF(Taula4[[#This Row],[Codi del contracte]]&lt;300,1,0),0),0)</f>
        <v>0</v>
      </c>
      <c r="DL133" s="203">
        <f>IF(Taula4[[#This Row],[Codi del contracte]]&lt;&gt;"",IF(Taula4[[#This Row],[Codi del contracte]]&gt;499,IF(Taula4[[#This Row],[Codi del contracte]]&lt;600,1,0),0),0)</f>
        <v>0</v>
      </c>
      <c r="DM133" s="203">
        <f t="shared" si="57"/>
        <v>0</v>
      </c>
      <c r="DN133" s="203">
        <f>IF(Taula4[[#This Row],[% Jornada (no posar símbol %)]]=100,IF(DM133=1,2,0),0)</f>
        <v>0</v>
      </c>
      <c r="DO133" s="203" t="str">
        <f t="shared" si="61"/>
        <v/>
      </c>
    </row>
    <row r="134" spans="1:119" ht="14.25" customHeight="1">
      <c r="A134" s="38"/>
      <c r="B134" s="83">
        <v>127</v>
      </c>
      <c r="C134" s="210"/>
      <c r="D134" s="226"/>
      <c r="E134" s="210"/>
      <c r="F134" s="224"/>
      <c r="G134" s="224"/>
      <c r="H134" s="210"/>
      <c r="I134" s="225"/>
      <c r="J134" s="210"/>
      <c r="K134" s="155"/>
      <c r="L134" s="156">
        <f t="shared" si="46"/>
        <v>0</v>
      </c>
      <c r="M134" s="340"/>
      <c r="N134" s="182" t="str">
        <f t="shared" si="58"/>
        <v/>
      </c>
      <c r="O134" s="127"/>
      <c r="P134" s="64"/>
      <c r="Q134" s="64"/>
      <c r="R134" s="64"/>
      <c r="CB134" s="78" t="str">
        <f t="shared" si="31"/>
        <v/>
      </c>
      <c r="CC134" s="79">
        <v>100</v>
      </c>
      <c r="CD134" s="79">
        <f t="shared" si="32"/>
        <v>0</v>
      </c>
      <c r="CE134" s="79">
        <f t="shared" si="33"/>
        <v>0</v>
      </c>
      <c r="CF134" s="79">
        <f t="shared" si="34"/>
        <v>0</v>
      </c>
      <c r="CG134" s="79">
        <f t="shared" si="59"/>
        <v>0</v>
      </c>
      <c r="CH134" s="80">
        <f t="shared" si="35"/>
        <v>0</v>
      </c>
      <c r="CI134" s="84">
        <f t="shared" si="36"/>
        <v>0</v>
      </c>
      <c r="CJ134" s="80">
        <f t="shared" si="47"/>
        <v>0</v>
      </c>
      <c r="CN134" s="21" t="str">
        <f t="shared" si="37"/>
        <v/>
      </c>
      <c r="CO134" s="21" t="str">
        <f t="shared" si="38"/>
        <v/>
      </c>
      <c r="CP134" s="22" t="str">
        <f t="shared" si="48"/>
        <v/>
      </c>
      <c r="CQ134" s="22" t="str">
        <f t="shared" si="49"/>
        <v/>
      </c>
      <c r="CR134" s="22" t="str">
        <f t="shared" si="50"/>
        <v/>
      </c>
      <c r="CS134" s="22" t="str">
        <f t="shared" si="51"/>
        <v/>
      </c>
      <c r="CT134" s="22" t="str">
        <f t="shared" si="52"/>
        <v/>
      </c>
      <c r="CU134" s="173" t="str">
        <f t="shared" si="39"/>
        <v/>
      </c>
      <c r="CV134" s="173" t="str">
        <f t="shared" si="40"/>
        <v/>
      </c>
      <c r="CW134" s="22" t="str">
        <f t="shared" si="53"/>
        <v/>
      </c>
      <c r="CX134" s="22" t="str">
        <f t="shared" si="54"/>
        <v/>
      </c>
      <c r="CY134" s="23" t="str">
        <f t="shared" si="55"/>
        <v/>
      </c>
      <c r="CZ134" s="23" t="str">
        <f t="shared" si="56"/>
        <v/>
      </c>
      <c r="DA134" s="207" t="str">
        <f t="shared" si="60"/>
        <v/>
      </c>
      <c r="DB134" s="23">
        <f t="shared" si="41"/>
        <v>0</v>
      </c>
      <c r="DC134" s="16"/>
      <c r="DE134" s="192">
        <f t="shared" si="42"/>
        <v>0</v>
      </c>
      <c r="DF134" s="192">
        <f t="shared" si="43"/>
        <v>0</v>
      </c>
      <c r="DH134" s="192">
        <f t="shared" si="44"/>
        <v>0</v>
      </c>
      <c r="DI134" s="192">
        <f t="shared" si="45"/>
        <v>0</v>
      </c>
      <c r="DK134" s="203">
        <f>IF(Taula4[[#This Row],[Codi del contracte]]&lt;&gt;"",IF(Taula4[[#This Row],[Codi del contracte]]&gt;199,IF(Taula4[[#This Row],[Codi del contracte]]&lt;300,1,0),0),0)</f>
        <v>0</v>
      </c>
      <c r="DL134" s="203">
        <f>IF(Taula4[[#This Row],[Codi del contracte]]&lt;&gt;"",IF(Taula4[[#This Row],[Codi del contracte]]&gt;499,IF(Taula4[[#This Row],[Codi del contracte]]&lt;600,1,0),0),0)</f>
        <v>0</v>
      </c>
      <c r="DM134" s="203">
        <f t="shared" si="57"/>
        <v>0</v>
      </c>
      <c r="DN134" s="203">
        <f>IF(Taula4[[#This Row],[% Jornada (no posar símbol %)]]=100,IF(DM134=1,2,0),0)</f>
        <v>0</v>
      </c>
      <c r="DO134" s="203" t="str">
        <f t="shared" si="61"/>
        <v/>
      </c>
    </row>
    <row r="135" spans="1:119" ht="14.25" customHeight="1">
      <c r="A135" s="38"/>
      <c r="B135" s="83">
        <v>128</v>
      </c>
      <c r="C135" s="210"/>
      <c r="D135" s="226"/>
      <c r="E135" s="210"/>
      <c r="F135" s="224"/>
      <c r="G135" s="224"/>
      <c r="H135" s="210"/>
      <c r="I135" s="225"/>
      <c r="J135" s="210"/>
      <c r="K135" s="155"/>
      <c r="L135" s="156">
        <f t="shared" si="46"/>
        <v>0</v>
      </c>
      <c r="M135" s="340"/>
      <c r="N135" s="182" t="str">
        <f t="shared" si="58"/>
        <v/>
      </c>
      <c r="O135" s="127"/>
      <c r="P135" s="64"/>
      <c r="Q135" s="64"/>
      <c r="R135" s="64"/>
      <c r="CB135" s="78" t="str">
        <f t="shared" si="31"/>
        <v/>
      </c>
      <c r="CC135" s="79">
        <v>100</v>
      </c>
      <c r="CD135" s="79">
        <f t="shared" si="32"/>
        <v>0</v>
      </c>
      <c r="CE135" s="79">
        <f t="shared" si="33"/>
        <v>0</v>
      </c>
      <c r="CF135" s="79">
        <f t="shared" si="34"/>
        <v>0</v>
      </c>
      <c r="CG135" s="79">
        <f t="shared" si="59"/>
        <v>0</v>
      </c>
      <c r="CH135" s="80">
        <f t="shared" si="35"/>
        <v>0</v>
      </c>
      <c r="CI135" s="84">
        <f t="shared" si="36"/>
        <v>0</v>
      </c>
      <c r="CJ135" s="80">
        <f t="shared" si="47"/>
        <v>0</v>
      </c>
      <c r="CN135" s="21" t="str">
        <f t="shared" si="37"/>
        <v/>
      </c>
      <c r="CO135" s="21" t="str">
        <f t="shared" si="38"/>
        <v/>
      </c>
      <c r="CP135" s="22" t="str">
        <f t="shared" si="48"/>
        <v/>
      </c>
      <c r="CQ135" s="22" t="str">
        <f t="shared" si="49"/>
        <v/>
      </c>
      <c r="CR135" s="22" t="str">
        <f t="shared" si="50"/>
        <v/>
      </c>
      <c r="CS135" s="22" t="str">
        <f t="shared" si="51"/>
        <v/>
      </c>
      <c r="CT135" s="22" t="str">
        <f t="shared" si="52"/>
        <v/>
      </c>
      <c r="CU135" s="173" t="str">
        <f t="shared" si="39"/>
        <v/>
      </c>
      <c r="CV135" s="173" t="str">
        <f t="shared" si="40"/>
        <v/>
      </c>
      <c r="CW135" s="22" t="str">
        <f t="shared" si="53"/>
        <v/>
      </c>
      <c r="CX135" s="22" t="str">
        <f t="shared" si="54"/>
        <v/>
      </c>
      <c r="CY135" s="23" t="str">
        <f t="shared" si="55"/>
        <v/>
      </c>
      <c r="CZ135" s="23" t="str">
        <f t="shared" si="56"/>
        <v/>
      </c>
      <c r="DA135" s="207" t="str">
        <f t="shared" si="60"/>
        <v/>
      </c>
      <c r="DB135" s="23">
        <f t="shared" si="41"/>
        <v>0</v>
      </c>
      <c r="DC135" s="16"/>
      <c r="DE135" s="192">
        <f t="shared" si="42"/>
        <v>0</v>
      </c>
      <c r="DF135" s="192">
        <f t="shared" si="43"/>
        <v>0</v>
      </c>
      <c r="DH135" s="192">
        <f t="shared" si="44"/>
        <v>0</v>
      </c>
      <c r="DI135" s="192">
        <f t="shared" si="45"/>
        <v>0</v>
      </c>
      <c r="DK135" s="203">
        <f>IF(Taula4[[#This Row],[Codi del contracte]]&lt;&gt;"",IF(Taula4[[#This Row],[Codi del contracte]]&gt;199,IF(Taula4[[#This Row],[Codi del contracte]]&lt;300,1,0),0),0)</f>
        <v>0</v>
      </c>
      <c r="DL135" s="203">
        <f>IF(Taula4[[#This Row],[Codi del contracte]]&lt;&gt;"",IF(Taula4[[#This Row],[Codi del contracte]]&gt;499,IF(Taula4[[#This Row],[Codi del contracte]]&lt;600,1,0),0),0)</f>
        <v>0</v>
      </c>
      <c r="DM135" s="203">
        <f t="shared" si="57"/>
        <v>0</v>
      </c>
      <c r="DN135" s="203">
        <f>IF(Taula4[[#This Row],[% Jornada (no posar símbol %)]]=100,IF(DM135=1,2,0),0)</f>
        <v>0</v>
      </c>
      <c r="DO135" s="203" t="str">
        <f t="shared" si="61"/>
        <v/>
      </c>
    </row>
    <row r="136" spans="1:119" ht="14.25" customHeight="1">
      <c r="A136" s="38"/>
      <c r="B136" s="83">
        <v>129</v>
      </c>
      <c r="C136" s="210"/>
      <c r="D136" s="226"/>
      <c r="E136" s="210"/>
      <c r="F136" s="224"/>
      <c r="G136" s="224"/>
      <c r="H136" s="210"/>
      <c r="I136" s="225"/>
      <c r="J136" s="210"/>
      <c r="K136" s="155"/>
      <c r="L136" s="156">
        <f t="shared" si="46"/>
        <v>0</v>
      </c>
      <c r="M136" s="340"/>
      <c r="N136" s="182" t="str">
        <f t="shared" si="58"/>
        <v/>
      </c>
      <c r="O136" s="127"/>
      <c r="P136" s="64"/>
      <c r="Q136" s="64"/>
      <c r="R136" s="64"/>
      <c r="CB136" s="78" t="str">
        <f t="shared" ref="CB136:CB199" si="62">IF(H136="F - Física",1,IF(H136="A - Sensorial Auditiva",1,IF(H136="V - Sensorial Visual",1,IF(H136="","",IF(H136="M - M. Mental",0,IF(H136="P - Psíquica",0,IF(H136="PC - Paràlisi Cerebral",0)))))))</f>
        <v/>
      </c>
      <c r="CC136" s="79">
        <v>100</v>
      </c>
      <c r="CD136" s="79">
        <f t="shared" ref="CD136:CD199" si="63">ROUND((K136*CC136)/100,2)</f>
        <v>0</v>
      </c>
      <c r="CE136" s="79">
        <f t="shared" ref="CE136:CE199" si="64">IF(CB136=0,IF(I136&lt;33,0,CD136),0)</f>
        <v>0</v>
      </c>
      <c r="CF136" s="79">
        <f t="shared" ref="CF136:CF199" si="65">IF(CB136=1,IF(I136&lt;65,0,CD136),0)</f>
        <v>0</v>
      </c>
      <c r="CG136" s="79">
        <f t="shared" si="59"/>
        <v>0</v>
      </c>
      <c r="CH136" s="80">
        <f t="shared" ref="CH136:CH199" si="66">IF(L136&gt;0,1,0)</f>
        <v>0</v>
      </c>
      <c r="CI136" s="84">
        <f t="shared" ref="CI136:CI199" si="67">IF(M136&lt;&gt;"",M136,L136)</f>
        <v>0</v>
      </c>
      <c r="CJ136" s="80">
        <f t="shared" si="47"/>
        <v>0</v>
      </c>
      <c r="CN136" s="21" t="str">
        <f t="shared" ref="CN136:CN199" si="68">IF(H136="","",IF(H136="M - M. Mental","",IF(H136="F - Física","",IF(H136="P - Psíquica","",IF(H136="PC - Paràlisi Cerebral","",IF(H136="A - Sensorial Auditiva","",IF(H136="V - Sensorial Visual","","1) Tipus de discapacitat: Fer servir llista desplegable")))))))</f>
        <v/>
      </c>
      <c r="CO136" s="21" t="str">
        <f t="shared" ref="CO136:CO199" si="69">IF(I136="","",IF(I136&gt;0,IF(H136="M - M. Mental","",IF(H136="F - Física","",IF(H136="P - Psíquica","",IF(H136="PC - Paràlisi Cerebral","",IF(H136="A - Sensorial Auditiva","",IF(H136="V - Sensorial Visual","",IF(H136="","2) Tipus de discapacitat: Manca seleccionar","")))))))))</f>
        <v/>
      </c>
      <c r="CP136" s="22" t="str">
        <f t="shared" si="48"/>
        <v/>
      </c>
      <c r="CQ136" s="22" t="str">
        <f t="shared" si="49"/>
        <v/>
      </c>
      <c r="CR136" s="22" t="str">
        <f t="shared" si="50"/>
        <v/>
      </c>
      <c r="CS136" s="22" t="str">
        <f t="shared" si="51"/>
        <v/>
      </c>
      <c r="CT136" s="22" t="str">
        <f t="shared" si="52"/>
        <v/>
      </c>
      <c r="CU136" s="173" t="str">
        <f t="shared" ref="CU136:CU199" si="70">IF(CB136=0,IF(I136&lt;33,IF(I136&lt;&gt;"","4) M.Mental, Psíquica ó P. Cerebral &lt; 33% (No subvencionable)",""),""),"")</f>
        <v/>
      </c>
      <c r="CV136" s="173" t="str">
        <f t="shared" ref="CV136:CV199" si="71">IF(CB136=1,IF(I136&lt;65,IF(I136&lt;&gt;"","3) Físic ó Sensorial &lt; 65% (No és subvencionable)",""),""),"")</f>
        <v/>
      </c>
      <c r="CW136" s="22" t="str">
        <f t="shared" si="53"/>
        <v/>
      </c>
      <c r="CX136" s="22" t="str">
        <f t="shared" si="54"/>
        <v/>
      </c>
      <c r="CY136" s="23" t="str">
        <f t="shared" si="55"/>
        <v/>
      </c>
      <c r="CZ136" s="23" t="str">
        <f t="shared" si="56"/>
        <v/>
      </c>
      <c r="DA136" s="207" t="str">
        <f t="shared" si="60"/>
        <v/>
      </c>
      <c r="DB136" s="23">
        <f t="shared" ref="DB136:DB199" si="72">IF(N136&lt;&gt;"",1,0)</f>
        <v>0</v>
      </c>
      <c r="DC136" s="16"/>
      <c r="DE136" s="192">
        <f t="shared" ref="DE136:DE199" si="73">IF(CH136=1,IF(E136="Home",1,IF(E136="Dona",0,"")),0)</f>
        <v>0</v>
      </c>
      <c r="DF136" s="192">
        <f t="shared" ref="DF136:DF199" si="74">IF(CH136=1,IF(E136="Dona",1,IF(E136="Home",0,"")),0)</f>
        <v>0</v>
      </c>
      <c r="DH136" s="192">
        <f t="shared" ref="DH136:DH199" si="75">IF(CJ136=1,IF(E136="Home",1,IF(E136="Dona",0,"")),0)</f>
        <v>0</v>
      </c>
      <c r="DI136" s="192">
        <f t="shared" ref="DI136:DI199" si="76">IF(CJ136=1,IF(E136="Dona",1,IF(E136="Home",0,"")),0)</f>
        <v>0</v>
      </c>
      <c r="DK136" s="203">
        <f>IF(Taula4[[#This Row],[Codi del contracte]]&lt;&gt;"",IF(Taula4[[#This Row],[Codi del contracte]]&gt;199,IF(Taula4[[#This Row],[Codi del contracte]]&lt;300,1,0),0),0)</f>
        <v>0</v>
      </c>
      <c r="DL136" s="203">
        <f>IF(Taula4[[#This Row],[Codi del contracte]]&lt;&gt;"",IF(Taula4[[#This Row],[Codi del contracte]]&gt;499,IF(Taula4[[#This Row],[Codi del contracte]]&lt;600,1,0),0),0)</f>
        <v>0</v>
      </c>
      <c r="DM136" s="203">
        <f t="shared" si="57"/>
        <v>0</v>
      </c>
      <c r="DN136" s="203">
        <f>IF(Taula4[[#This Row],[% Jornada (no posar símbol %)]]=100,IF(DM136=1,2,0),0)</f>
        <v>0</v>
      </c>
      <c r="DO136" s="203" t="str">
        <f t="shared" si="61"/>
        <v/>
      </c>
    </row>
    <row r="137" spans="1:119" ht="14.25" customHeight="1">
      <c r="A137" s="38"/>
      <c r="B137" s="83">
        <v>130</v>
      </c>
      <c r="C137" s="210"/>
      <c r="D137" s="226"/>
      <c r="E137" s="210"/>
      <c r="F137" s="224"/>
      <c r="G137" s="224"/>
      <c r="H137" s="210"/>
      <c r="I137" s="225"/>
      <c r="J137" s="210"/>
      <c r="K137" s="155"/>
      <c r="L137" s="156">
        <f t="shared" ref="L137:L200" si="77">CG137</f>
        <v>0</v>
      </c>
      <c r="M137" s="340"/>
      <c r="N137" s="182" t="str">
        <f t="shared" si="58"/>
        <v/>
      </c>
      <c r="O137" s="127"/>
      <c r="P137" s="64"/>
      <c r="Q137" s="64"/>
      <c r="R137" s="64"/>
      <c r="CB137" s="78" t="str">
        <f t="shared" si="62"/>
        <v/>
      </c>
      <c r="CC137" s="79">
        <v>100</v>
      </c>
      <c r="CD137" s="79">
        <f t="shared" si="63"/>
        <v>0</v>
      </c>
      <c r="CE137" s="79">
        <f t="shared" si="64"/>
        <v>0</v>
      </c>
      <c r="CF137" s="79">
        <f t="shared" si="65"/>
        <v>0</v>
      </c>
      <c r="CG137" s="79">
        <f t="shared" si="59"/>
        <v>0</v>
      </c>
      <c r="CH137" s="80">
        <f t="shared" si="66"/>
        <v>0</v>
      </c>
      <c r="CI137" s="84">
        <f t="shared" si="67"/>
        <v>0</v>
      </c>
      <c r="CJ137" s="80">
        <f t="shared" ref="CJ137:CJ200" si="78">IF(CI137&gt;0,1,0)</f>
        <v>0</v>
      </c>
      <c r="CN137" s="21" t="str">
        <f t="shared" si="68"/>
        <v/>
      </c>
      <c r="CO137" s="21" t="str">
        <f t="shared" si="69"/>
        <v/>
      </c>
      <c r="CP137" s="22" t="str">
        <f t="shared" ref="CP137:CP200" si="79">IF(K137="","",IF(K137="*%","Error % jornada",IF(K137&lt;1,"5) % Jornada: No fer servir número en percentatge","")))</f>
        <v/>
      </c>
      <c r="CQ137" s="22" t="str">
        <f t="shared" ref="CQ137:CQ200" si="80">IF(CN137&lt;&gt;"",IF(CP137&lt;&gt;"","1) Tipus de Discapacitat: Triar de desplegable  -  5) % Jornada",CN137),"")</f>
        <v/>
      </c>
      <c r="CR137" s="22" t="str">
        <f t="shared" ref="CR137:CR200" si="81">IF(CO137&lt;&gt;"",IF(CP137&lt;&gt;"","2) Tipus de discapacitat: Manca seleccionar  -  5) % Jornada",CO137),"")</f>
        <v/>
      </c>
      <c r="CS137" s="22" t="str">
        <f t="shared" ref="CS137:CS200" si="82">IF(CQ137&lt;&gt;"",CQ137,CR137)</f>
        <v/>
      </c>
      <c r="CT137" s="22" t="str">
        <f t="shared" ref="CT137:CT200" si="83">IF(CS137&lt;&gt;"",CS137,IF(CP137&lt;&gt;"",CP137,""))</f>
        <v/>
      </c>
      <c r="CU137" s="173" t="str">
        <f t="shared" si="70"/>
        <v/>
      </c>
      <c r="CV137" s="173" t="str">
        <f t="shared" si="71"/>
        <v/>
      </c>
      <c r="CW137" s="22" t="str">
        <f t="shared" ref="CW137:CW200" si="84">IF(CU137&lt;&gt;"",IF(CP137&lt;&gt;"","4) M.Mental, Psíquica ó Paràlisi Cerebral &lt; 33%  -  5)  % Jornada",CU137),"")</f>
        <v/>
      </c>
      <c r="CX137" s="22" t="str">
        <f t="shared" ref="CX137:CX200" si="85">IF(CV137&lt;&gt;"",IF(CP137&lt;&gt;"","3) Físic ó Sensorial &lt; 65%  -  5) % Jornada",CV137),"")</f>
        <v/>
      </c>
      <c r="CY137" s="23" t="str">
        <f t="shared" ref="CY137:CY200" si="86">IF(CX137&lt;&gt;"",CX137,IF(CW137&lt;&gt;"",CW137,""))</f>
        <v/>
      </c>
      <c r="CZ137" s="23" t="str">
        <f t="shared" ref="CZ137:CZ200" si="87">IF(CY137&lt;&gt;"",CY137,IF(CT137&lt;&gt;"",CT137,""))</f>
        <v/>
      </c>
      <c r="DA137" s="207" t="str">
        <f t="shared" si="60"/>
        <v/>
      </c>
      <c r="DB137" s="23">
        <f t="shared" si="72"/>
        <v>0</v>
      </c>
      <c r="DC137" s="16"/>
      <c r="DE137" s="192">
        <f t="shared" si="73"/>
        <v>0</v>
      </c>
      <c r="DF137" s="192">
        <f t="shared" si="74"/>
        <v>0</v>
      </c>
      <c r="DH137" s="192">
        <f t="shared" si="75"/>
        <v>0</v>
      </c>
      <c r="DI137" s="192">
        <f t="shared" si="76"/>
        <v>0</v>
      </c>
      <c r="DK137" s="203">
        <f>IF(Taula4[[#This Row],[Codi del contracte]]&lt;&gt;"",IF(Taula4[[#This Row],[Codi del contracte]]&gt;199,IF(Taula4[[#This Row],[Codi del contracte]]&lt;300,1,0),0),0)</f>
        <v>0</v>
      </c>
      <c r="DL137" s="203">
        <f>IF(Taula4[[#This Row],[Codi del contracte]]&lt;&gt;"",IF(Taula4[[#This Row],[Codi del contracte]]&gt;499,IF(Taula4[[#This Row],[Codi del contracte]]&lt;600,1,0),0),0)</f>
        <v>0</v>
      </c>
      <c r="DM137" s="203">
        <f t="shared" ref="DM137:DM200" si="88">DK137+DL137</f>
        <v>0</v>
      </c>
      <c r="DN137" s="203">
        <f>IF(Taula4[[#This Row],[% Jornada (no posar símbol %)]]=100,IF(DM137=1,2,0),0)</f>
        <v>0</v>
      </c>
      <c r="DO137" s="203" t="str">
        <f t="shared" si="61"/>
        <v/>
      </c>
    </row>
    <row r="138" spans="1:119" ht="14.25" customHeight="1">
      <c r="A138" s="38"/>
      <c r="B138" s="83">
        <v>131</v>
      </c>
      <c r="C138" s="210"/>
      <c r="D138" s="226"/>
      <c r="E138" s="210"/>
      <c r="F138" s="224"/>
      <c r="G138" s="224"/>
      <c r="H138" s="210"/>
      <c r="I138" s="225"/>
      <c r="J138" s="210"/>
      <c r="K138" s="155"/>
      <c r="L138" s="156">
        <f t="shared" si="77"/>
        <v>0</v>
      </c>
      <c r="M138" s="340"/>
      <c r="N138" s="182" t="str">
        <f t="shared" ref="N138:N201" si="89">IFERROR(DA138,"ERROR! NO RETALLAR I ENGANXAR DINS DEL FORMULARI")</f>
        <v/>
      </c>
      <c r="O138" s="127"/>
      <c r="P138" s="64"/>
      <c r="Q138" s="64"/>
      <c r="R138" s="64"/>
      <c r="CB138" s="78" t="str">
        <f t="shared" si="62"/>
        <v/>
      </c>
      <c r="CC138" s="79">
        <v>100</v>
      </c>
      <c r="CD138" s="79">
        <f t="shared" si="63"/>
        <v>0</v>
      </c>
      <c r="CE138" s="79">
        <f t="shared" si="64"/>
        <v>0</v>
      </c>
      <c r="CF138" s="79">
        <f t="shared" si="65"/>
        <v>0</v>
      </c>
      <c r="CG138" s="79">
        <f t="shared" ref="CG138:CG201" si="90">IFERROR(ROUND((CE138+CF138),2),0)</f>
        <v>0</v>
      </c>
      <c r="CH138" s="80">
        <f t="shared" si="66"/>
        <v>0</v>
      </c>
      <c r="CI138" s="84">
        <f t="shared" si="67"/>
        <v>0</v>
      </c>
      <c r="CJ138" s="80">
        <f t="shared" si="78"/>
        <v>0</v>
      </c>
      <c r="CN138" s="21" t="str">
        <f t="shared" si="68"/>
        <v/>
      </c>
      <c r="CO138" s="21" t="str">
        <f t="shared" si="69"/>
        <v/>
      </c>
      <c r="CP138" s="22" t="str">
        <f t="shared" si="79"/>
        <v/>
      </c>
      <c r="CQ138" s="22" t="str">
        <f t="shared" si="80"/>
        <v/>
      </c>
      <c r="CR138" s="22" t="str">
        <f t="shared" si="81"/>
        <v/>
      </c>
      <c r="CS138" s="22" t="str">
        <f t="shared" si="82"/>
        <v/>
      </c>
      <c r="CT138" s="22" t="str">
        <f t="shared" si="83"/>
        <v/>
      </c>
      <c r="CU138" s="173" t="str">
        <f t="shared" si="70"/>
        <v/>
      </c>
      <c r="CV138" s="173" t="str">
        <f t="shared" si="71"/>
        <v/>
      </c>
      <c r="CW138" s="22" t="str">
        <f t="shared" si="84"/>
        <v/>
      </c>
      <c r="CX138" s="22" t="str">
        <f t="shared" si="85"/>
        <v/>
      </c>
      <c r="CY138" s="23" t="str">
        <f t="shared" si="86"/>
        <v/>
      </c>
      <c r="CZ138" s="23" t="str">
        <f t="shared" si="87"/>
        <v/>
      </c>
      <c r="DA138" s="207" t="str">
        <f t="shared" ref="DA138:DA201" si="91">IF(CZ138&lt;&gt;"",CZ138,IF(DO138&lt;&gt;"",DO138,""))</f>
        <v/>
      </c>
      <c r="DB138" s="23">
        <f t="shared" si="72"/>
        <v>0</v>
      </c>
      <c r="DC138" s="16"/>
      <c r="DE138" s="192">
        <f t="shared" si="73"/>
        <v>0</v>
      </c>
      <c r="DF138" s="192">
        <f t="shared" si="74"/>
        <v>0</v>
      </c>
      <c r="DH138" s="192">
        <f t="shared" si="75"/>
        <v>0</v>
      </c>
      <c r="DI138" s="192">
        <f t="shared" si="76"/>
        <v>0</v>
      </c>
      <c r="DK138" s="203">
        <f>IF(Taula4[[#This Row],[Codi del contracte]]&lt;&gt;"",IF(Taula4[[#This Row],[Codi del contracte]]&gt;199,IF(Taula4[[#This Row],[Codi del contracte]]&lt;300,1,0),0),0)</f>
        <v>0</v>
      </c>
      <c r="DL138" s="203">
        <f>IF(Taula4[[#This Row],[Codi del contracte]]&lt;&gt;"",IF(Taula4[[#This Row],[Codi del contracte]]&gt;499,IF(Taula4[[#This Row],[Codi del contracte]]&lt;600,1,0),0),0)</f>
        <v>0</v>
      </c>
      <c r="DM138" s="203">
        <f t="shared" si="88"/>
        <v>0</v>
      </c>
      <c r="DN138" s="203">
        <f>IF(Taula4[[#This Row],[% Jornada (no posar símbol %)]]=100,IF(DM138=1,2,0),0)</f>
        <v>0</v>
      </c>
      <c r="DO138" s="203" t="str">
        <f t="shared" ref="DO138:DO201" si="92">IF(DN138=2,"6) Contracte a Temps Parcial no compatible amb 100% Jornada","")</f>
        <v/>
      </c>
    </row>
    <row r="139" spans="1:119" ht="14.25" customHeight="1">
      <c r="A139" s="38"/>
      <c r="B139" s="83">
        <v>132</v>
      </c>
      <c r="C139" s="210"/>
      <c r="D139" s="226"/>
      <c r="E139" s="210"/>
      <c r="F139" s="224"/>
      <c r="G139" s="224"/>
      <c r="H139" s="210"/>
      <c r="I139" s="225"/>
      <c r="J139" s="210"/>
      <c r="K139" s="155"/>
      <c r="L139" s="156">
        <f t="shared" si="77"/>
        <v>0</v>
      </c>
      <c r="M139" s="340"/>
      <c r="N139" s="182" t="str">
        <f t="shared" si="89"/>
        <v/>
      </c>
      <c r="O139" s="127"/>
      <c r="P139" s="64"/>
      <c r="Q139" s="64"/>
      <c r="R139" s="64"/>
      <c r="CB139" s="78" t="str">
        <f t="shared" si="62"/>
        <v/>
      </c>
      <c r="CC139" s="79">
        <v>100</v>
      </c>
      <c r="CD139" s="79">
        <f t="shared" si="63"/>
        <v>0</v>
      </c>
      <c r="CE139" s="79">
        <f t="shared" si="64"/>
        <v>0</v>
      </c>
      <c r="CF139" s="79">
        <f t="shared" si="65"/>
        <v>0</v>
      </c>
      <c r="CG139" s="79">
        <f t="shared" si="90"/>
        <v>0</v>
      </c>
      <c r="CH139" s="80">
        <f t="shared" si="66"/>
        <v>0</v>
      </c>
      <c r="CI139" s="84">
        <f t="shared" si="67"/>
        <v>0</v>
      </c>
      <c r="CJ139" s="80">
        <f t="shared" si="78"/>
        <v>0</v>
      </c>
      <c r="CN139" s="21" t="str">
        <f t="shared" si="68"/>
        <v/>
      </c>
      <c r="CO139" s="21" t="str">
        <f t="shared" si="69"/>
        <v/>
      </c>
      <c r="CP139" s="22" t="str">
        <f t="shared" si="79"/>
        <v/>
      </c>
      <c r="CQ139" s="22" t="str">
        <f t="shared" si="80"/>
        <v/>
      </c>
      <c r="CR139" s="22" t="str">
        <f t="shared" si="81"/>
        <v/>
      </c>
      <c r="CS139" s="22" t="str">
        <f t="shared" si="82"/>
        <v/>
      </c>
      <c r="CT139" s="22" t="str">
        <f t="shared" si="83"/>
        <v/>
      </c>
      <c r="CU139" s="173" t="str">
        <f t="shared" si="70"/>
        <v/>
      </c>
      <c r="CV139" s="173" t="str">
        <f t="shared" si="71"/>
        <v/>
      </c>
      <c r="CW139" s="22" t="str">
        <f t="shared" si="84"/>
        <v/>
      </c>
      <c r="CX139" s="22" t="str">
        <f t="shared" si="85"/>
        <v/>
      </c>
      <c r="CY139" s="23" t="str">
        <f t="shared" si="86"/>
        <v/>
      </c>
      <c r="CZ139" s="23" t="str">
        <f t="shared" si="87"/>
        <v/>
      </c>
      <c r="DA139" s="207" t="str">
        <f t="shared" si="91"/>
        <v/>
      </c>
      <c r="DB139" s="23">
        <f t="shared" si="72"/>
        <v>0</v>
      </c>
      <c r="DC139" s="16"/>
      <c r="DE139" s="192">
        <f t="shared" si="73"/>
        <v>0</v>
      </c>
      <c r="DF139" s="192">
        <f t="shared" si="74"/>
        <v>0</v>
      </c>
      <c r="DH139" s="192">
        <f t="shared" si="75"/>
        <v>0</v>
      </c>
      <c r="DI139" s="192">
        <f t="shared" si="76"/>
        <v>0</v>
      </c>
      <c r="DK139" s="203">
        <f>IF(Taula4[[#This Row],[Codi del contracte]]&lt;&gt;"",IF(Taula4[[#This Row],[Codi del contracte]]&gt;199,IF(Taula4[[#This Row],[Codi del contracte]]&lt;300,1,0),0),0)</f>
        <v>0</v>
      </c>
      <c r="DL139" s="203">
        <f>IF(Taula4[[#This Row],[Codi del contracte]]&lt;&gt;"",IF(Taula4[[#This Row],[Codi del contracte]]&gt;499,IF(Taula4[[#This Row],[Codi del contracte]]&lt;600,1,0),0),0)</f>
        <v>0</v>
      </c>
      <c r="DM139" s="203">
        <f t="shared" si="88"/>
        <v>0</v>
      </c>
      <c r="DN139" s="203">
        <f>IF(Taula4[[#This Row],[% Jornada (no posar símbol %)]]=100,IF(DM139=1,2,0),0)</f>
        <v>0</v>
      </c>
      <c r="DO139" s="203" t="str">
        <f t="shared" si="92"/>
        <v/>
      </c>
    </row>
    <row r="140" spans="1:119" ht="14.25" customHeight="1">
      <c r="A140" s="38"/>
      <c r="B140" s="83">
        <v>133</v>
      </c>
      <c r="C140" s="210"/>
      <c r="D140" s="226"/>
      <c r="E140" s="210"/>
      <c r="F140" s="224"/>
      <c r="G140" s="224"/>
      <c r="H140" s="210"/>
      <c r="I140" s="225"/>
      <c r="J140" s="210"/>
      <c r="K140" s="155"/>
      <c r="L140" s="156">
        <f t="shared" si="77"/>
        <v>0</v>
      </c>
      <c r="M140" s="340"/>
      <c r="N140" s="182" t="str">
        <f t="shared" si="89"/>
        <v/>
      </c>
      <c r="O140" s="127"/>
      <c r="P140" s="64"/>
      <c r="Q140" s="64"/>
      <c r="R140" s="64"/>
      <c r="CB140" s="78" t="str">
        <f t="shared" si="62"/>
        <v/>
      </c>
      <c r="CC140" s="79">
        <v>100</v>
      </c>
      <c r="CD140" s="79">
        <f t="shared" si="63"/>
        <v>0</v>
      </c>
      <c r="CE140" s="79">
        <f t="shared" si="64"/>
        <v>0</v>
      </c>
      <c r="CF140" s="79">
        <f t="shared" si="65"/>
        <v>0</v>
      </c>
      <c r="CG140" s="79">
        <f t="shared" si="90"/>
        <v>0</v>
      </c>
      <c r="CH140" s="80">
        <f t="shared" si="66"/>
        <v>0</v>
      </c>
      <c r="CI140" s="84">
        <f t="shared" si="67"/>
        <v>0</v>
      </c>
      <c r="CJ140" s="80">
        <f t="shared" si="78"/>
        <v>0</v>
      </c>
      <c r="CN140" s="21" t="str">
        <f t="shared" si="68"/>
        <v/>
      </c>
      <c r="CO140" s="21" t="str">
        <f t="shared" si="69"/>
        <v/>
      </c>
      <c r="CP140" s="22" t="str">
        <f t="shared" si="79"/>
        <v/>
      </c>
      <c r="CQ140" s="22" t="str">
        <f t="shared" si="80"/>
        <v/>
      </c>
      <c r="CR140" s="22" t="str">
        <f t="shared" si="81"/>
        <v/>
      </c>
      <c r="CS140" s="22" t="str">
        <f t="shared" si="82"/>
        <v/>
      </c>
      <c r="CT140" s="22" t="str">
        <f t="shared" si="83"/>
        <v/>
      </c>
      <c r="CU140" s="173" t="str">
        <f t="shared" si="70"/>
        <v/>
      </c>
      <c r="CV140" s="173" t="str">
        <f t="shared" si="71"/>
        <v/>
      </c>
      <c r="CW140" s="22" t="str">
        <f t="shared" si="84"/>
        <v/>
      </c>
      <c r="CX140" s="22" t="str">
        <f t="shared" si="85"/>
        <v/>
      </c>
      <c r="CY140" s="23" t="str">
        <f t="shared" si="86"/>
        <v/>
      </c>
      <c r="CZ140" s="23" t="str">
        <f t="shared" si="87"/>
        <v/>
      </c>
      <c r="DA140" s="207" t="str">
        <f t="shared" si="91"/>
        <v/>
      </c>
      <c r="DB140" s="23">
        <f t="shared" si="72"/>
        <v>0</v>
      </c>
      <c r="DC140" s="16"/>
      <c r="DE140" s="192">
        <f t="shared" si="73"/>
        <v>0</v>
      </c>
      <c r="DF140" s="192">
        <f t="shared" si="74"/>
        <v>0</v>
      </c>
      <c r="DH140" s="192">
        <f t="shared" si="75"/>
        <v>0</v>
      </c>
      <c r="DI140" s="192">
        <f t="shared" si="76"/>
        <v>0</v>
      </c>
      <c r="DK140" s="203">
        <f>IF(Taula4[[#This Row],[Codi del contracte]]&lt;&gt;"",IF(Taula4[[#This Row],[Codi del contracte]]&gt;199,IF(Taula4[[#This Row],[Codi del contracte]]&lt;300,1,0),0),0)</f>
        <v>0</v>
      </c>
      <c r="DL140" s="203">
        <f>IF(Taula4[[#This Row],[Codi del contracte]]&lt;&gt;"",IF(Taula4[[#This Row],[Codi del contracte]]&gt;499,IF(Taula4[[#This Row],[Codi del contracte]]&lt;600,1,0),0),0)</f>
        <v>0</v>
      </c>
      <c r="DM140" s="203">
        <f t="shared" si="88"/>
        <v>0</v>
      </c>
      <c r="DN140" s="203">
        <f>IF(Taula4[[#This Row],[% Jornada (no posar símbol %)]]=100,IF(DM140=1,2,0),0)</f>
        <v>0</v>
      </c>
      <c r="DO140" s="203" t="str">
        <f t="shared" si="92"/>
        <v/>
      </c>
    </row>
    <row r="141" spans="1:119" ht="14.25" customHeight="1">
      <c r="A141" s="38"/>
      <c r="B141" s="83">
        <v>134</v>
      </c>
      <c r="C141" s="210"/>
      <c r="D141" s="226"/>
      <c r="E141" s="210"/>
      <c r="F141" s="224"/>
      <c r="G141" s="224"/>
      <c r="H141" s="210"/>
      <c r="I141" s="225"/>
      <c r="J141" s="210"/>
      <c r="K141" s="155"/>
      <c r="L141" s="156">
        <f t="shared" si="77"/>
        <v>0</v>
      </c>
      <c r="M141" s="340"/>
      <c r="N141" s="182" t="str">
        <f t="shared" si="89"/>
        <v/>
      </c>
      <c r="O141" s="127"/>
      <c r="P141" s="64"/>
      <c r="Q141" s="64"/>
      <c r="R141" s="64"/>
      <c r="CB141" s="78" t="str">
        <f t="shared" si="62"/>
        <v/>
      </c>
      <c r="CC141" s="79">
        <v>100</v>
      </c>
      <c r="CD141" s="79">
        <f t="shared" si="63"/>
        <v>0</v>
      </c>
      <c r="CE141" s="79">
        <f t="shared" si="64"/>
        <v>0</v>
      </c>
      <c r="CF141" s="79">
        <f t="shared" si="65"/>
        <v>0</v>
      </c>
      <c r="CG141" s="79">
        <f t="shared" si="90"/>
        <v>0</v>
      </c>
      <c r="CH141" s="80">
        <f t="shared" si="66"/>
        <v>0</v>
      </c>
      <c r="CI141" s="84">
        <f t="shared" si="67"/>
        <v>0</v>
      </c>
      <c r="CJ141" s="80">
        <f t="shared" si="78"/>
        <v>0</v>
      </c>
      <c r="CN141" s="21" t="str">
        <f t="shared" si="68"/>
        <v/>
      </c>
      <c r="CO141" s="21" t="str">
        <f t="shared" si="69"/>
        <v/>
      </c>
      <c r="CP141" s="22" t="str">
        <f t="shared" si="79"/>
        <v/>
      </c>
      <c r="CQ141" s="22" t="str">
        <f t="shared" si="80"/>
        <v/>
      </c>
      <c r="CR141" s="22" t="str">
        <f t="shared" si="81"/>
        <v/>
      </c>
      <c r="CS141" s="22" t="str">
        <f t="shared" si="82"/>
        <v/>
      </c>
      <c r="CT141" s="22" t="str">
        <f t="shared" si="83"/>
        <v/>
      </c>
      <c r="CU141" s="173" t="str">
        <f t="shared" si="70"/>
        <v/>
      </c>
      <c r="CV141" s="173" t="str">
        <f t="shared" si="71"/>
        <v/>
      </c>
      <c r="CW141" s="22" t="str">
        <f t="shared" si="84"/>
        <v/>
      </c>
      <c r="CX141" s="22" t="str">
        <f t="shared" si="85"/>
        <v/>
      </c>
      <c r="CY141" s="23" t="str">
        <f t="shared" si="86"/>
        <v/>
      </c>
      <c r="CZ141" s="23" t="str">
        <f t="shared" si="87"/>
        <v/>
      </c>
      <c r="DA141" s="207" t="str">
        <f t="shared" si="91"/>
        <v/>
      </c>
      <c r="DB141" s="23">
        <f t="shared" si="72"/>
        <v>0</v>
      </c>
      <c r="DC141" s="16"/>
      <c r="DE141" s="192">
        <f t="shared" si="73"/>
        <v>0</v>
      </c>
      <c r="DF141" s="192">
        <f t="shared" si="74"/>
        <v>0</v>
      </c>
      <c r="DH141" s="192">
        <f t="shared" si="75"/>
        <v>0</v>
      </c>
      <c r="DI141" s="192">
        <f t="shared" si="76"/>
        <v>0</v>
      </c>
      <c r="DK141" s="203">
        <f>IF(Taula4[[#This Row],[Codi del contracte]]&lt;&gt;"",IF(Taula4[[#This Row],[Codi del contracte]]&gt;199,IF(Taula4[[#This Row],[Codi del contracte]]&lt;300,1,0),0),0)</f>
        <v>0</v>
      </c>
      <c r="DL141" s="203">
        <f>IF(Taula4[[#This Row],[Codi del contracte]]&lt;&gt;"",IF(Taula4[[#This Row],[Codi del contracte]]&gt;499,IF(Taula4[[#This Row],[Codi del contracte]]&lt;600,1,0),0),0)</f>
        <v>0</v>
      </c>
      <c r="DM141" s="203">
        <f t="shared" si="88"/>
        <v>0</v>
      </c>
      <c r="DN141" s="203">
        <f>IF(Taula4[[#This Row],[% Jornada (no posar símbol %)]]=100,IF(DM141=1,2,0),0)</f>
        <v>0</v>
      </c>
      <c r="DO141" s="203" t="str">
        <f t="shared" si="92"/>
        <v/>
      </c>
    </row>
    <row r="142" spans="1:119" ht="14.25" customHeight="1">
      <c r="A142" s="38"/>
      <c r="B142" s="83">
        <v>135</v>
      </c>
      <c r="C142" s="210"/>
      <c r="D142" s="226"/>
      <c r="E142" s="210"/>
      <c r="F142" s="224"/>
      <c r="G142" s="224"/>
      <c r="H142" s="210"/>
      <c r="I142" s="225"/>
      <c r="J142" s="210"/>
      <c r="K142" s="155"/>
      <c r="L142" s="156">
        <f t="shared" si="77"/>
        <v>0</v>
      </c>
      <c r="M142" s="340"/>
      <c r="N142" s="182" t="str">
        <f t="shared" si="89"/>
        <v/>
      </c>
      <c r="O142" s="127"/>
      <c r="P142" s="64"/>
      <c r="Q142" s="64"/>
      <c r="R142" s="64"/>
      <c r="CB142" s="78" t="str">
        <f t="shared" si="62"/>
        <v/>
      </c>
      <c r="CC142" s="79">
        <v>100</v>
      </c>
      <c r="CD142" s="79">
        <f t="shared" si="63"/>
        <v>0</v>
      </c>
      <c r="CE142" s="79">
        <f t="shared" si="64"/>
        <v>0</v>
      </c>
      <c r="CF142" s="79">
        <f t="shared" si="65"/>
        <v>0</v>
      </c>
      <c r="CG142" s="79">
        <f t="shared" si="90"/>
        <v>0</v>
      </c>
      <c r="CH142" s="80">
        <f t="shared" si="66"/>
        <v>0</v>
      </c>
      <c r="CI142" s="84">
        <f t="shared" si="67"/>
        <v>0</v>
      </c>
      <c r="CJ142" s="80">
        <f t="shared" si="78"/>
        <v>0</v>
      </c>
      <c r="CN142" s="21" t="str">
        <f t="shared" si="68"/>
        <v/>
      </c>
      <c r="CO142" s="21" t="str">
        <f t="shared" si="69"/>
        <v/>
      </c>
      <c r="CP142" s="22" t="str">
        <f t="shared" si="79"/>
        <v/>
      </c>
      <c r="CQ142" s="22" t="str">
        <f t="shared" si="80"/>
        <v/>
      </c>
      <c r="CR142" s="22" t="str">
        <f t="shared" si="81"/>
        <v/>
      </c>
      <c r="CS142" s="22" t="str">
        <f t="shared" si="82"/>
        <v/>
      </c>
      <c r="CT142" s="22" t="str">
        <f t="shared" si="83"/>
        <v/>
      </c>
      <c r="CU142" s="173" t="str">
        <f t="shared" si="70"/>
        <v/>
      </c>
      <c r="CV142" s="173" t="str">
        <f t="shared" si="71"/>
        <v/>
      </c>
      <c r="CW142" s="22" t="str">
        <f t="shared" si="84"/>
        <v/>
      </c>
      <c r="CX142" s="22" t="str">
        <f t="shared" si="85"/>
        <v/>
      </c>
      <c r="CY142" s="23" t="str">
        <f t="shared" si="86"/>
        <v/>
      </c>
      <c r="CZ142" s="23" t="str">
        <f t="shared" si="87"/>
        <v/>
      </c>
      <c r="DA142" s="207" t="str">
        <f t="shared" si="91"/>
        <v/>
      </c>
      <c r="DB142" s="23">
        <f t="shared" si="72"/>
        <v>0</v>
      </c>
      <c r="DC142" s="16"/>
      <c r="DE142" s="192">
        <f t="shared" si="73"/>
        <v>0</v>
      </c>
      <c r="DF142" s="192">
        <f t="shared" si="74"/>
        <v>0</v>
      </c>
      <c r="DH142" s="192">
        <f t="shared" si="75"/>
        <v>0</v>
      </c>
      <c r="DI142" s="192">
        <f t="shared" si="76"/>
        <v>0</v>
      </c>
      <c r="DK142" s="203">
        <f>IF(Taula4[[#This Row],[Codi del contracte]]&lt;&gt;"",IF(Taula4[[#This Row],[Codi del contracte]]&gt;199,IF(Taula4[[#This Row],[Codi del contracte]]&lt;300,1,0),0),0)</f>
        <v>0</v>
      </c>
      <c r="DL142" s="203">
        <f>IF(Taula4[[#This Row],[Codi del contracte]]&lt;&gt;"",IF(Taula4[[#This Row],[Codi del contracte]]&gt;499,IF(Taula4[[#This Row],[Codi del contracte]]&lt;600,1,0),0),0)</f>
        <v>0</v>
      </c>
      <c r="DM142" s="203">
        <f t="shared" si="88"/>
        <v>0</v>
      </c>
      <c r="DN142" s="203">
        <f>IF(Taula4[[#This Row],[% Jornada (no posar símbol %)]]=100,IF(DM142=1,2,0),0)</f>
        <v>0</v>
      </c>
      <c r="DO142" s="203" t="str">
        <f t="shared" si="92"/>
        <v/>
      </c>
    </row>
    <row r="143" spans="1:119" ht="14.25" customHeight="1">
      <c r="A143" s="38"/>
      <c r="B143" s="83">
        <v>136</v>
      </c>
      <c r="C143" s="210"/>
      <c r="D143" s="226"/>
      <c r="E143" s="210"/>
      <c r="F143" s="224"/>
      <c r="G143" s="224"/>
      <c r="H143" s="210"/>
      <c r="I143" s="225"/>
      <c r="J143" s="210"/>
      <c r="K143" s="155"/>
      <c r="L143" s="156">
        <f t="shared" si="77"/>
        <v>0</v>
      </c>
      <c r="M143" s="340"/>
      <c r="N143" s="182" t="str">
        <f t="shared" si="89"/>
        <v/>
      </c>
      <c r="O143" s="127"/>
      <c r="P143" s="64"/>
      <c r="Q143" s="64"/>
      <c r="R143" s="64"/>
      <c r="CB143" s="78" t="str">
        <f t="shared" si="62"/>
        <v/>
      </c>
      <c r="CC143" s="79">
        <v>100</v>
      </c>
      <c r="CD143" s="79">
        <f t="shared" si="63"/>
        <v>0</v>
      </c>
      <c r="CE143" s="79">
        <f t="shared" si="64"/>
        <v>0</v>
      </c>
      <c r="CF143" s="79">
        <f t="shared" si="65"/>
        <v>0</v>
      </c>
      <c r="CG143" s="79">
        <f t="shared" si="90"/>
        <v>0</v>
      </c>
      <c r="CH143" s="80">
        <f t="shared" si="66"/>
        <v>0</v>
      </c>
      <c r="CI143" s="84">
        <f t="shared" si="67"/>
        <v>0</v>
      </c>
      <c r="CJ143" s="80">
        <f t="shared" si="78"/>
        <v>0</v>
      </c>
      <c r="CN143" s="21" t="str">
        <f t="shared" si="68"/>
        <v/>
      </c>
      <c r="CO143" s="21" t="str">
        <f t="shared" si="69"/>
        <v/>
      </c>
      <c r="CP143" s="22" t="str">
        <f t="shared" si="79"/>
        <v/>
      </c>
      <c r="CQ143" s="22" t="str">
        <f t="shared" si="80"/>
        <v/>
      </c>
      <c r="CR143" s="22" t="str">
        <f t="shared" si="81"/>
        <v/>
      </c>
      <c r="CS143" s="22" t="str">
        <f t="shared" si="82"/>
        <v/>
      </c>
      <c r="CT143" s="22" t="str">
        <f t="shared" si="83"/>
        <v/>
      </c>
      <c r="CU143" s="173" t="str">
        <f t="shared" si="70"/>
        <v/>
      </c>
      <c r="CV143" s="173" t="str">
        <f t="shared" si="71"/>
        <v/>
      </c>
      <c r="CW143" s="22" t="str">
        <f t="shared" si="84"/>
        <v/>
      </c>
      <c r="CX143" s="22" t="str">
        <f t="shared" si="85"/>
        <v/>
      </c>
      <c r="CY143" s="23" t="str">
        <f t="shared" si="86"/>
        <v/>
      </c>
      <c r="CZ143" s="23" t="str">
        <f t="shared" si="87"/>
        <v/>
      </c>
      <c r="DA143" s="207" t="str">
        <f t="shared" si="91"/>
        <v/>
      </c>
      <c r="DB143" s="23">
        <f t="shared" si="72"/>
        <v>0</v>
      </c>
      <c r="DC143" s="16"/>
      <c r="DE143" s="192">
        <f t="shared" si="73"/>
        <v>0</v>
      </c>
      <c r="DF143" s="192">
        <f t="shared" si="74"/>
        <v>0</v>
      </c>
      <c r="DH143" s="192">
        <f t="shared" si="75"/>
        <v>0</v>
      </c>
      <c r="DI143" s="192">
        <f t="shared" si="76"/>
        <v>0</v>
      </c>
      <c r="DK143" s="203">
        <f>IF(Taula4[[#This Row],[Codi del contracte]]&lt;&gt;"",IF(Taula4[[#This Row],[Codi del contracte]]&gt;199,IF(Taula4[[#This Row],[Codi del contracte]]&lt;300,1,0),0),0)</f>
        <v>0</v>
      </c>
      <c r="DL143" s="203">
        <f>IF(Taula4[[#This Row],[Codi del contracte]]&lt;&gt;"",IF(Taula4[[#This Row],[Codi del contracte]]&gt;499,IF(Taula4[[#This Row],[Codi del contracte]]&lt;600,1,0),0),0)</f>
        <v>0</v>
      </c>
      <c r="DM143" s="203">
        <f t="shared" si="88"/>
        <v>0</v>
      </c>
      <c r="DN143" s="203">
        <f>IF(Taula4[[#This Row],[% Jornada (no posar símbol %)]]=100,IF(DM143=1,2,0),0)</f>
        <v>0</v>
      </c>
      <c r="DO143" s="203" t="str">
        <f t="shared" si="92"/>
        <v/>
      </c>
    </row>
    <row r="144" spans="1:119" ht="14.25" customHeight="1">
      <c r="A144" s="38"/>
      <c r="B144" s="83">
        <v>137</v>
      </c>
      <c r="C144" s="210"/>
      <c r="D144" s="226"/>
      <c r="E144" s="210"/>
      <c r="F144" s="224"/>
      <c r="G144" s="224"/>
      <c r="H144" s="210"/>
      <c r="I144" s="225"/>
      <c r="J144" s="210"/>
      <c r="K144" s="155"/>
      <c r="L144" s="156">
        <f t="shared" si="77"/>
        <v>0</v>
      </c>
      <c r="M144" s="340"/>
      <c r="N144" s="182" t="str">
        <f t="shared" si="89"/>
        <v/>
      </c>
      <c r="O144" s="127"/>
      <c r="P144" s="64"/>
      <c r="Q144" s="64"/>
      <c r="R144" s="64"/>
      <c r="CB144" s="78" t="str">
        <f t="shared" si="62"/>
        <v/>
      </c>
      <c r="CC144" s="79">
        <v>100</v>
      </c>
      <c r="CD144" s="79">
        <f t="shared" si="63"/>
        <v>0</v>
      </c>
      <c r="CE144" s="79">
        <f t="shared" si="64"/>
        <v>0</v>
      </c>
      <c r="CF144" s="79">
        <f t="shared" si="65"/>
        <v>0</v>
      </c>
      <c r="CG144" s="79">
        <f t="shared" si="90"/>
        <v>0</v>
      </c>
      <c r="CH144" s="80">
        <f t="shared" si="66"/>
        <v>0</v>
      </c>
      <c r="CI144" s="84">
        <f t="shared" si="67"/>
        <v>0</v>
      </c>
      <c r="CJ144" s="80">
        <f t="shared" si="78"/>
        <v>0</v>
      </c>
      <c r="CN144" s="21" t="str">
        <f t="shared" si="68"/>
        <v/>
      </c>
      <c r="CO144" s="21" t="str">
        <f t="shared" si="69"/>
        <v/>
      </c>
      <c r="CP144" s="22" t="str">
        <f t="shared" si="79"/>
        <v/>
      </c>
      <c r="CQ144" s="22" t="str">
        <f t="shared" si="80"/>
        <v/>
      </c>
      <c r="CR144" s="22" t="str">
        <f t="shared" si="81"/>
        <v/>
      </c>
      <c r="CS144" s="22" t="str">
        <f t="shared" si="82"/>
        <v/>
      </c>
      <c r="CT144" s="22" t="str">
        <f t="shared" si="83"/>
        <v/>
      </c>
      <c r="CU144" s="173" t="str">
        <f t="shared" si="70"/>
        <v/>
      </c>
      <c r="CV144" s="173" t="str">
        <f t="shared" si="71"/>
        <v/>
      </c>
      <c r="CW144" s="22" t="str">
        <f t="shared" si="84"/>
        <v/>
      </c>
      <c r="CX144" s="22" t="str">
        <f t="shared" si="85"/>
        <v/>
      </c>
      <c r="CY144" s="23" t="str">
        <f t="shared" si="86"/>
        <v/>
      </c>
      <c r="CZ144" s="23" t="str">
        <f t="shared" si="87"/>
        <v/>
      </c>
      <c r="DA144" s="207" t="str">
        <f t="shared" si="91"/>
        <v/>
      </c>
      <c r="DB144" s="23">
        <f t="shared" si="72"/>
        <v>0</v>
      </c>
      <c r="DC144" s="16"/>
      <c r="DE144" s="192">
        <f t="shared" si="73"/>
        <v>0</v>
      </c>
      <c r="DF144" s="192">
        <f t="shared" si="74"/>
        <v>0</v>
      </c>
      <c r="DH144" s="192">
        <f t="shared" si="75"/>
        <v>0</v>
      </c>
      <c r="DI144" s="192">
        <f t="shared" si="76"/>
        <v>0</v>
      </c>
      <c r="DK144" s="203">
        <f>IF(Taula4[[#This Row],[Codi del contracte]]&lt;&gt;"",IF(Taula4[[#This Row],[Codi del contracte]]&gt;199,IF(Taula4[[#This Row],[Codi del contracte]]&lt;300,1,0),0),0)</f>
        <v>0</v>
      </c>
      <c r="DL144" s="203">
        <f>IF(Taula4[[#This Row],[Codi del contracte]]&lt;&gt;"",IF(Taula4[[#This Row],[Codi del contracte]]&gt;499,IF(Taula4[[#This Row],[Codi del contracte]]&lt;600,1,0),0),0)</f>
        <v>0</v>
      </c>
      <c r="DM144" s="203">
        <f t="shared" si="88"/>
        <v>0</v>
      </c>
      <c r="DN144" s="203">
        <f>IF(Taula4[[#This Row],[% Jornada (no posar símbol %)]]=100,IF(DM144=1,2,0),0)</f>
        <v>0</v>
      </c>
      <c r="DO144" s="203" t="str">
        <f t="shared" si="92"/>
        <v/>
      </c>
    </row>
    <row r="145" spans="1:119" ht="14.25" customHeight="1">
      <c r="A145" s="38"/>
      <c r="B145" s="83">
        <v>138</v>
      </c>
      <c r="C145" s="210"/>
      <c r="D145" s="226"/>
      <c r="E145" s="210"/>
      <c r="F145" s="224"/>
      <c r="G145" s="224"/>
      <c r="H145" s="210"/>
      <c r="I145" s="225"/>
      <c r="J145" s="210"/>
      <c r="K145" s="155"/>
      <c r="L145" s="156">
        <f t="shared" si="77"/>
        <v>0</v>
      </c>
      <c r="M145" s="340"/>
      <c r="N145" s="182" t="str">
        <f t="shared" si="89"/>
        <v/>
      </c>
      <c r="O145" s="127"/>
      <c r="P145" s="64"/>
      <c r="Q145" s="64"/>
      <c r="R145" s="64"/>
      <c r="CB145" s="78" t="str">
        <f t="shared" si="62"/>
        <v/>
      </c>
      <c r="CC145" s="79">
        <v>100</v>
      </c>
      <c r="CD145" s="79">
        <f t="shared" si="63"/>
        <v>0</v>
      </c>
      <c r="CE145" s="79">
        <f t="shared" si="64"/>
        <v>0</v>
      </c>
      <c r="CF145" s="79">
        <f t="shared" si="65"/>
        <v>0</v>
      </c>
      <c r="CG145" s="79">
        <f t="shared" si="90"/>
        <v>0</v>
      </c>
      <c r="CH145" s="80">
        <f t="shared" si="66"/>
        <v>0</v>
      </c>
      <c r="CI145" s="84">
        <f t="shared" si="67"/>
        <v>0</v>
      </c>
      <c r="CJ145" s="80">
        <f t="shared" si="78"/>
        <v>0</v>
      </c>
      <c r="CN145" s="21" t="str">
        <f t="shared" si="68"/>
        <v/>
      </c>
      <c r="CO145" s="21" t="str">
        <f t="shared" si="69"/>
        <v/>
      </c>
      <c r="CP145" s="22" t="str">
        <f t="shared" si="79"/>
        <v/>
      </c>
      <c r="CQ145" s="22" t="str">
        <f t="shared" si="80"/>
        <v/>
      </c>
      <c r="CR145" s="22" t="str">
        <f t="shared" si="81"/>
        <v/>
      </c>
      <c r="CS145" s="22" t="str">
        <f t="shared" si="82"/>
        <v/>
      </c>
      <c r="CT145" s="22" t="str">
        <f t="shared" si="83"/>
        <v/>
      </c>
      <c r="CU145" s="173" t="str">
        <f t="shared" si="70"/>
        <v/>
      </c>
      <c r="CV145" s="173" t="str">
        <f t="shared" si="71"/>
        <v/>
      </c>
      <c r="CW145" s="22" t="str">
        <f t="shared" si="84"/>
        <v/>
      </c>
      <c r="CX145" s="22" t="str">
        <f t="shared" si="85"/>
        <v/>
      </c>
      <c r="CY145" s="23" t="str">
        <f t="shared" si="86"/>
        <v/>
      </c>
      <c r="CZ145" s="23" t="str">
        <f t="shared" si="87"/>
        <v/>
      </c>
      <c r="DA145" s="207" t="str">
        <f t="shared" si="91"/>
        <v/>
      </c>
      <c r="DB145" s="23">
        <f t="shared" si="72"/>
        <v>0</v>
      </c>
      <c r="DC145" s="16"/>
      <c r="DE145" s="192">
        <f t="shared" si="73"/>
        <v>0</v>
      </c>
      <c r="DF145" s="192">
        <f t="shared" si="74"/>
        <v>0</v>
      </c>
      <c r="DH145" s="192">
        <f t="shared" si="75"/>
        <v>0</v>
      </c>
      <c r="DI145" s="192">
        <f t="shared" si="76"/>
        <v>0</v>
      </c>
      <c r="DK145" s="203">
        <f>IF(Taula4[[#This Row],[Codi del contracte]]&lt;&gt;"",IF(Taula4[[#This Row],[Codi del contracte]]&gt;199,IF(Taula4[[#This Row],[Codi del contracte]]&lt;300,1,0),0),0)</f>
        <v>0</v>
      </c>
      <c r="DL145" s="203">
        <f>IF(Taula4[[#This Row],[Codi del contracte]]&lt;&gt;"",IF(Taula4[[#This Row],[Codi del contracte]]&gt;499,IF(Taula4[[#This Row],[Codi del contracte]]&lt;600,1,0),0),0)</f>
        <v>0</v>
      </c>
      <c r="DM145" s="203">
        <f t="shared" si="88"/>
        <v>0</v>
      </c>
      <c r="DN145" s="203">
        <f>IF(Taula4[[#This Row],[% Jornada (no posar símbol %)]]=100,IF(DM145=1,2,0),0)</f>
        <v>0</v>
      </c>
      <c r="DO145" s="203" t="str">
        <f t="shared" si="92"/>
        <v/>
      </c>
    </row>
    <row r="146" spans="1:119" ht="14.25" customHeight="1">
      <c r="A146" s="38"/>
      <c r="B146" s="83">
        <v>139</v>
      </c>
      <c r="C146" s="210"/>
      <c r="D146" s="226"/>
      <c r="E146" s="210"/>
      <c r="F146" s="224"/>
      <c r="G146" s="224"/>
      <c r="H146" s="210"/>
      <c r="I146" s="225"/>
      <c r="J146" s="210"/>
      <c r="K146" s="155"/>
      <c r="L146" s="156">
        <f t="shared" si="77"/>
        <v>0</v>
      </c>
      <c r="M146" s="340"/>
      <c r="N146" s="182" t="str">
        <f t="shared" si="89"/>
        <v/>
      </c>
      <c r="O146" s="127"/>
      <c r="P146" s="64"/>
      <c r="Q146" s="64"/>
      <c r="R146" s="64"/>
      <c r="CB146" s="78" t="str">
        <f t="shared" si="62"/>
        <v/>
      </c>
      <c r="CC146" s="79">
        <v>100</v>
      </c>
      <c r="CD146" s="79">
        <f t="shared" si="63"/>
        <v>0</v>
      </c>
      <c r="CE146" s="79">
        <f t="shared" si="64"/>
        <v>0</v>
      </c>
      <c r="CF146" s="79">
        <f t="shared" si="65"/>
        <v>0</v>
      </c>
      <c r="CG146" s="79">
        <f t="shared" si="90"/>
        <v>0</v>
      </c>
      <c r="CH146" s="80">
        <f t="shared" si="66"/>
        <v>0</v>
      </c>
      <c r="CI146" s="84">
        <f t="shared" si="67"/>
        <v>0</v>
      </c>
      <c r="CJ146" s="80">
        <f t="shared" si="78"/>
        <v>0</v>
      </c>
      <c r="CN146" s="21" t="str">
        <f t="shared" si="68"/>
        <v/>
      </c>
      <c r="CO146" s="21" t="str">
        <f t="shared" si="69"/>
        <v/>
      </c>
      <c r="CP146" s="22" t="str">
        <f t="shared" si="79"/>
        <v/>
      </c>
      <c r="CQ146" s="22" t="str">
        <f t="shared" si="80"/>
        <v/>
      </c>
      <c r="CR146" s="22" t="str">
        <f t="shared" si="81"/>
        <v/>
      </c>
      <c r="CS146" s="22" t="str">
        <f t="shared" si="82"/>
        <v/>
      </c>
      <c r="CT146" s="22" t="str">
        <f t="shared" si="83"/>
        <v/>
      </c>
      <c r="CU146" s="173" t="str">
        <f t="shared" si="70"/>
        <v/>
      </c>
      <c r="CV146" s="173" t="str">
        <f t="shared" si="71"/>
        <v/>
      </c>
      <c r="CW146" s="22" t="str">
        <f t="shared" si="84"/>
        <v/>
      </c>
      <c r="CX146" s="22" t="str">
        <f t="shared" si="85"/>
        <v/>
      </c>
      <c r="CY146" s="23" t="str">
        <f t="shared" si="86"/>
        <v/>
      </c>
      <c r="CZ146" s="23" t="str">
        <f t="shared" si="87"/>
        <v/>
      </c>
      <c r="DA146" s="207" t="str">
        <f t="shared" si="91"/>
        <v/>
      </c>
      <c r="DB146" s="23">
        <f t="shared" si="72"/>
        <v>0</v>
      </c>
      <c r="DC146" s="16"/>
      <c r="DE146" s="192">
        <f t="shared" si="73"/>
        <v>0</v>
      </c>
      <c r="DF146" s="192">
        <f t="shared" si="74"/>
        <v>0</v>
      </c>
      <c r="DH146" s="192">
        <f t="shared" si="75"/>
        <v>0</v>
      </c>
      <c r="DI146" s="192">
        <f t="shared" si="76"/>
        <v>0</v>
      </c>
      <c r="DK146" s="203">
        <f>IF(Taula4[[#This Row],[Codi del contracte]]&lt;&gt;"",IF(Taula4[[#This Row],[Codi del contracte]]&gt;199,IF(Taula4[[#This Row],[Codi del contracte]]&lt;300,1,0),0),0)</f>
        <v>0</v>
      </c>
      <c r="DL146" s="203">
        <f>IF(Taula4[[#This Row],[Codi del contracte]]&lt;&gt;"",IF(Taula4[[#This Row],[Codi del contracte]]&gt;499,IF(Taula4[[#This Row],[Codi del contracte]]&lt;600,1,0),0),0)</f>
        <v>0</v>
      </c>
      <c r="DM146" s="203">
        <f t="shared" si="88"/>
        <v>0</v>
      </c>
      <c r="DN146" s="203">
        <f>IF(Taula4[[#This Row],[% Jornada (no posar símbol %)]]=100,IF(DM146=1,2,0),0)</f>
        <v>0</v>
      </c>
      <c r="DO146" s="203" t="str">
        <f t="shared" si="92"/>
        <v/>
      </c>
    </row>
    <row r="147" spans="1:119" ht="14.25" customHeight="1">
      <c r="A147" s="38"/>
      <c r="B147" s="83">
        <v>140</v>
      </c>
      <c r="C147" s="210"/>
      <c r="D147" s="226"/>
      <c r="E147" s="210"/>
      <c r="F147" s="224"/>
      <c r="G147" s="224"/>
      <c r="H147" s="210"/>
      <c r="I147" s="225"/>
      <c r="J147" s="210"/>
      <c r="K147" s="155"/>
      <c r="L147" s="156">
        <f t="shared" si="77"/>
        <v>0</v>
      </c>
      <c r="M147" s="340"/>
      <c r="N147" s="182" t="str">
        <f t="shared" si="89"/>
        <v/>
      </c>
      <c r="O147" s="127"/>
      <c r="P147" s="64"/>
      <c r="Q147" s="64"/>
      <c r="R147" s="64"/>
      <c r="CB147" s="78" t="str">
        <f t="shared" si="62"/>
        <v/>
      </c>
      <c r="CC147" s="79">
        <v>100</v>
      </c>
      <c r="CD147" s="79">
        <f t="shared" si="63"/>
        <v>0</v>
      </c>
      <c r="CE147" s="79">
        <f t="shared" si="64"/>
        <v>0</v>
      </c>
      <c r="CF147" s="79">
        <f t="shared" si="65"/>
        <v>0</v>
      </c>
      <c r="CG147" s="79">
        <f t="shared" si="90"/>
        <v>0</v>
      </c>
      <c r="CH147" s="80">
        <f t="shared" si="66"/>
        <v>0</v>
      </c>
      <c r="CI147" s="84">
        <f t="shared" si="67"/>
        <v>0</v>
      </c>
      <c r="CJ147" s="80">
        <f t="shared" si="78"/>
        <v>0</v>
      </c>
      <c r="CN147" s="21" t="str">
        <f t="shared" si="68"/>
        <v/>
      </c>
      <c r="CO147" s="21" t="str">
        <f t="shared" si="69"/>
        <v/>
      </c>
      <c r="CP147" s="22" t="str">
        <f t="shared" si="79"/>
        <v/>
      </c>
      <c r="CQ147" s="22" t="str">
        <f t="shared" si="80"/>
        <v/>
      </c>
      <c r="CR147" s="22" t="str">
        <f t="shared" si="81"/>
        <v/>
      </c>
      <c r="CS147" s="22" t="str">
        <f t="shared" si="82"/>
        <v/>
      </c>
      <c r="CT147" s="22" t="str">
        <f t="shared" si="83"/>
        <v/>
      </c>
      <c r="CU147" s="173" t="str">
        <f t="shared" si="70"/>
        <v/>
      </c>
      <c r="CV147" s="173" t="str">
        <f t="shared" si="71"/>
        <v/>
      </c>
      <c r="CW147" s="22" t="str">
        <f t="shared" si="84"/>
        <v/>
      </c>
      <c r="CX147" s="22" t="str">
        <f t="shared" si="85"/>
        <v/>
      </c>
      <c r="CY147" s="23" t="str">
        <f t="shared" si="86"/>
        <v/>
      </c>
      <c r="CZ147" s="23" t="str">
        <f t="shared" si="87"/>
        <v/>
      </c>
      <c r="DA147" s="207" t="str">
        <f t="shared" si="91"/>
        <v/>
      </c>
      <c r="DB147" s="23">
        <f t="shared" si="72"/>
        <v>0</v>
      </c>
      <c r="DC147" s="16"/>
      <c r="DE147" s="192">
        <f t="shared" si="73"/>
        <v>0</v>
      </c>
      <c r="DF147" s="192">
        <f t="shared" si="74"/>
        <v>0</v>
      </c>
      <c r="DH147" s="192">
        <f t="shared" si="75"/>
        <v>0</v>
      </c>
      <c r="DI147" s="192">
        <f t="shared" si="76"/>
        <v>0</v>
      </c>
      <c r="DK147" s="203">
        <f>IF(Taula4[[#This Row],[Codi del contracte]]&lt;&gt;"",IF(Taula4[[#This Row],[Codi del contracte]]&gt;199,IF(Taula4[[#This Row],[Codi del contracte]]&lt;300,1,0),0),0)</f>
        <v>0</v>
      </c>
      <c r="DL147" s="203">
        <f>IF(Taula4[[#This Row],[Codi del contracte]]&lt;&gt;"",IF(Taula4[[#This Row],[Codi del contracte]]&gt;499,IF(Taula4[[#This Row],[Codi del contracte]]&lt;600,1,0),0),0)</f>
        <v>0</v>
      </c>
      <c r="DM147" s="203">
        <f t="shared" si="88"/>
        <v>0</v>
      </c>
      <c r="DN147" s="203">
        <f>IF(Taula4[[#This Row],[% Jornada (no posar símbol %)]]=100,IF(DM147=1,2,0),0)</f>
        <v>0</v>
      </c>
      <c r="DO147" s="203" t="str">
        <f t="shared" si="92"/>
        <v/>
      </c>
    </row>
    <row r="148" spans="1:119" ht="14.25" customHeight="1">
      <c r="A148" s="38"/>
      <c r="B148" s="83">
        <v>141</v>
      </c>
      <c r="C148" s="210"/>
      <c r="D148" s="226"/>
      <c r="E148" s="210"/>
      <c r="F148" s="224"/>
      <c r="G148" s="224"/>
      <c r="H148" s="210"/>
      <c r="I148" s="225"/>
      <c r="J148" s="210"/>
      <c r="K148" s="155"/>
      <c r="L148" s="156">
        <f t="shared" si="77"/>
        <v>0</v>
      </c>
      <c r="M148" s="340"/>
      <c r="N148" s="182" t="str">
        <f t="shared" si="89"/>
        <v/>
      </c>
      <c r="O148" s="127"/>
      <c r="P148" s="64"/>
      <c r="Q148" s="64"/>
      <c r="R148" s="64"/>
      <c r="CB148" s="78" t="str">
        <f t="shared" si="62"/>
        <v/>
      </c>
      <c r="CC148" s="79">
        <v>100</v>
      </c>
      <c r="CD148" s="79">
        <f t="shared" si="63"/>
        <v>0</v>
      </c>
      <c r="CE148" s="79">
        <f t="shared" si="64"/>
        <v>0</v>
      </c>
      <c r="CF148" s="79">
        <f t="shared" si="65"/>
        <v>0</v>
      </c>
      <c r="CG148" s="79">
        <f t="shared" si="90"/>
        <v>0</v>
      </c>
      <c r="CH148" s="80">
        <f t="shared" si="66"/>
        <v>0</v>
      </c>
      <c r="CI148" s="84">
        <f t="shared" si="67"/>
        <v>0</v>
      </c>
      <c r="CJ148" s="80">
        <f t="shared" si="78"/>
        <v>0</v>
      </c>
      <c r="CN148" s="21" t="str">
        <f t="shared" si="68"/>
        <v/>
      </c>
      <c r="CO148" s="21" t="str">
        <f t="shared" si="69"/>
        <v/>
      </c>
      <c r="CP148" s="22" t="str">
        <f t="shared" si="79"/>
        <v/>
      </c>
      <c r="CQ148" s="22" t="str">
        <f t="shared" si="80"/>
        <v/>
      </c>
      <c r="CR148" s="22" t="str">
        <f t="shared" si="81"/>
        <v/>
      </c>
      <c r="CS148" s="22" t="str">
        <f t="shared" si="82"/>
        <v/>
      </c>
      <c r="CT148" s="22" t="str">
        <f t="shared" si="83"/>
        <v/>
      </c>
      <c r="CU148" s="173" t="str">
        <f t="shared" si="70"/>
        <v/>
      </c>
      <c r="CV148" s="173" t="str">
        <f t="shared" si="71"/>
        <v/>
      </c>
      <c r="CW148" s="22" t="str">
        <f t="shared" si="84"/>
        <v/>
      </c>
      <c r="CX148" s="22" t="str">
        <f t="shared" si="85"/>
        <v/>
      </c>
      <c r="CY148" s="23" t="str">
        <f t="shared" si="86"/>
        <v/>
      </c>
      <c r="CZ148" s="23" t="str">
        <f t="shared" si="87"/>
        <v/>
      </c>
      <c r="DA148" s="207" t="str">
        <f t="shared" si="91"/>
        <v/>
      </c>
      <c r="DB148" s="23">
        <f t="shared" si="72"/>
        <v>0</v>
      </c>
      <c r="DC148" s="16"/>
      <c r="DE148" s="192">
        <f t="shared" si="73"/>
        <v>0</v>
      </c>
      <c r="DF148" s="192">
        <f t="shared" si="74"/>
        <v>0</v>
      </c>
      <c r="DH148" s="192">
        <f t="shared" si="75"/>
        <v>0</v>
      </c>
      <c r="DI148" s="192">
        <f t="shared" si="76"/>
        <v>0</v>
      </c>
      <c r="DK148" s="203">
        <f>IF(Taula4[[#This Row],[Codi del contracte]]&lt;&gt;"",IF(Taula4[[#This Row],[Codi del contracte]]&gt;199,IF(Taula4[[#This Row],[Codi del contracte]]&lt;300,1,0),0),0)</f>
        <v>0</v>
      </c>
      <c r="DL148" s="203">
        <f>IF(Taula4[[#This Row],[Codi del contracte]]&lt;&gt;"",IF(Taula4[[#This Row],[Codi del contracte]]&gt;499,IF(Taula4[[#This Row],[Codi del contracte]]&lt;600,1,0),0),0)</f>
        <v>0</v>
      </c>
      <c r="DM148" s="203">
        <f t="shared" si="88"/>
        <v>0</v>
      </c>
      <c r="DN148" s="203">
        <f>IF(Taula4[[#This Row],[% Jornada (no posar símbol %)]]=100,IF(DM148=1,2,0),0)</f>
        <v>0</v>
      </c>
      <c r="DO148" s="203" t="str">
        <f t="shared" si="92"/>
        <v/>
      </c>
    </row>
    <row r="149" spans="1:119" ht="14.25" customHeight="1">
      <c r="A149" s="38"/>
      <c r="B149" s="83">
        <v>142</v>
      </c>
      <c r="C149" s="210"/>
      <c r="D149" s="226"/>
      <c r="E149" s="210"/>
      <c r="F149" s="224"/>
      <c r="G149" s="224"/>
      <c r="H149" s="210"/>
      <c r="I149" s="225"/>
      <c r="J149" s="210"/>
      <c r="K149" s="155"/>
      <c r="L149" s="156">
        <f t="shared" si="77"/>
        <v>0</v>
      </c>
      <c r="M149" s="340"/>
      <c r="N149" s="182" t="str">
        <f t="shared" si="89"/>
        <v/>
      </c>
      <c r="O149" s="127"/>
      <c r="P149" s="64"/>
      <c r="Q149" s="64"/>
      <c r="R149" s="64"/>
      <c r="CB149" s="78" t="str">
        <f t="shared" si="62"/>
        <v/>
      </c>
      <c r="CC149" s="79">
        <v>100</v>
      </c>
      <c r="CD149" s="79">
        <f t="shared" si="63"/>
        <v>0</v>
      </c>
      <c r="CE149" s="79">
        <f t="shared" si="64"/>
        <v>0</v>
      </c>
      <c r="CF149" s="79">
        <f t="shared" si="65"/>
        <v>0</v>
      </c>
      <c r="CG149" s="79">
        <f t="shared" si="90"/>
        <v>0</v>
      </c>
      <c r="CH149" s="80">
        <f t="shared" si="66"/>
        <v>0</v>
      </c>
      <c r="CI149" s="84">
        <f t="shared" si="67"/>
        <v>0</v>
      </c>
      <c r="CJ149" s="80">
        <f t="shared" si="78"/>
        <v>0</v>
      </c>
      <c r="CN149" s="21" t="str">
        <f t="shared" si="68"/>
        <v/>
      </c>
      <c r="CO149" s="21" t="str">
        <f t="shared" si="69"/>
        <v/>
      </c>
      <c r="CP149" s="22" t="str">
        <f t="shared" si="79"/>
        <v/>
      </c>
      <c r="CQ149" s="22" t="str">
        <f t="shared" si="80"/>
        <v/>
      </c>
      <c r="CR149" s="22" t="str">
        <f t="shared" si="81"/>
        <v/>
      </c>
      <c r="CS149" s="22" t="str">
        <f t="shared" si="82"/>
        <v/>
      </c>
      <c r="CT149" s="22" t="str">
        <f t="shared" si="83"/>
        <v/>
      </c>
      <c r="CU149" s="173" t="str">
        <f t="shared" si="70"/>
        <v/>
      </c>
      <c r="CV149" s="173" t="str">
        <f t="shared" si="71"/>
        <v/>
      </c>
      <c r="CW149" s="22" t="str">
        <f t="shared" si="84"/>
        <v/>
      </c>
      <c r="CX149" s="22" t="str">
        <f t="shared" si="85"/>
        <v/>
      </c>
      <c r="CY149" s="23" t="str">
        <f t="shared" si="86"/>
        <v/>
      </c>
      <c r="CZ149" s="23" t="str">
        <f t="shared" si="87"/>
        <v/>
      </c>
      <c r="DA149" s="207" t="str">
        <f t="shared" si="91"/>
        <v/>
      </c>
      <c r="DB149" s="23">
        <f t="shared" si="72"/>
        <v>0</v>
      </c>
      <c r="DC149" s="16"/>
      <c r="DE149" s="192">
        <f t="shared" si="73"/>
        <v>0</v>
      </c>
      <c r="DF149" s="192">
        <f t="shared" si="74"/>
        <v>0</v>
      </c>
      <c r="DH149" s="192">
        <f t="shared" si="75"/>
        <v>0</v>
      </c>
      <c r="DI149" s="192">
        <f t="shared" si="76"/>
        <v>0</v>
      </c>
      <c r="DK149" s="203">
        <f>IF(Taula4[[#This Row],[Codi del contracte]]&lt;&gt;"",IF(Taula4[[#This Row],[Codi del contracte]]&gt;199,IF(Taula4[[#This Row],[Codi del contracte]]&lt;300,1,0),0),0)</f>
        <v>0</v>
      </c>
      <c r="DL149" s="203">
        <f>IF(Taula4[[#This Row],[Codi del contracte]]&lt;&gt;"",IF(Taula4[[#This Row],[Codi del contracte]]&gt;499,IF(Taula4[[#This Row],[Codi del contracte]]&lt;600,1,0),0),0)</f>
        <v>0</v>
      </c>
      <c r="DM149" s="203">
        <f t="shared" si="88"/>
        <v>0</v>
      </c>
      <c r="DN149" s="203">
        <f>IF(Taula4[[#This Row],[% Jornada (no posar símbol %)]]=100,IF(DM149=1,2,0),0)</f>
        <v>0</v>
      </c>
      <c r="DO149" s="203" t="str">
        <f t="shared" si="92"/>
        <v/>
      </c>
    </row>
    <row r="150" spans="1:119" ht="14.25" customHeight="1">
      <c r="A150" s="38"/>
      <c r="B150" s="83">
        <v>143</v>
      </c>
      <c r="C150" s="210"/>
      <c r="D150" s="226"/>
      <c r="E150" s="210"/>
      <c r="F150" s="224"/>
      <c r="G150" s="224"/>
      <c r="H150" s="210"/>
      <c r="I150" s="225"/>
      <c r="J150" s="210"/>
      <c r="K150" s="155"/>
      <c r="L150" s="156">
        <f t="shared" si="77"/>
        <v>0</v>
      </c>
      <c r="M150" s="340"/>
      <c r="N150" s="182" t="str">
        <f t="shared" si="89"/>
        <v/>
      </c>
      <c r="O150" s="127"/>
      <c r="P150" s="64"/>
      <c r="Q150" s="64"/>
      <c r="R150" s="64"/>
      <c r="CB150" s="78" t="str">
        <f t="shared" si="62"/>
        <v/>
      </c>
      <c r="CC150" s="79">
        <v>100</v>
      </c>
      <c r="CD150" s="79">
        <f t="shared" si="63"/>
        <v>0</v>
      </c>
      <c r="CE150" s="79">
        <f t="shared" si="64"/>
        <v>0</v>
      </c>
      <c r="CF150" s="79">
        <f t="shared" si="65"/>
        <v>0</v>
      </c>
      <c r="CG150" s="79">
        <f t="shared" si="90"/>
        <v>0</v>
      </c>
      <c r="CH150" s="80">
        <f t="shared" si="66"/>
        <v>0</v>
      </c>
      <c r="CI150" s="84">
        <f t="shared" si="67"/>
        <v>0</v>
      </c>
      <c r="CJ150" s="80">
        <f t="shared" si="78"/>
        <v>0</v>
      </c>
      <c r="CN150" s="21" t="str">
        <f t="shared" si="68"/>
        <v/>
      </c>
      <c r="CO150" s="21" t="str">
        <f t="shared" si="69"/>
        <v/>
      </c>
      <c r="CP150" s="22" t="str">
        <f t="shared" si="79"/>
        <v/>
      </c>
      <c r="CQ150" s="22" t="str">
        <f t="shared" si="80"/>
        <v/>
      </c>
      <c r="CR150" s="22" t="str">
        <f t="shared" si="81"/>
        <v/>
      </c>
      <c r="CS150" s="22" t="str">
        <f t="shared" si="82"/>
        <v/>
      </c>
      <c r="CT150" s="22" t="str">
        <f t="shared" si="83"/>
        <v/>
      </c>
      <c r="CU150" s="173" t="str">
        <f t="shared" si="70"/>
        <v/>
      </c>
      <c r="CV150" s="173" t="str">
        <f t="shared" si="71"/>
        <v/>
      </c>
      <c r="CW150" s="22" t="str">
        <f t="shared" si="84"/>
        <v/>
      </c>
      <c r="CX150" s="22" t="str">
        <f t="shared" si="85"/>
        <v/>
      </c>
      <c r="CY150" s="23" t="str">
        <f t="shared" si="86"/>
        <v/>
      </c>
      <c r="CZ150" s="23" t="str">
        <f t="shared" si="87"/>
        <v/>
      </c>
      <c r="DA150" s="207" t="str">
        <f t="shared" si="91"/>
        <v/>
      </c>
      <c r="DB150" s="23">
        <f t="shared" si="72"/>
        <v>0</v>
      </c>
      <c r="DC150" s="16"/>
      <c r="DE150" s="192">
        <f t="shared" si="73"/>
        <v>0</v>
      </c>
      <c r="DF150" s="192">
        <f t="shared" si="74"/>
        <v>0</v>
      </c>
      <c r="DH150" s="192">
        <f t="shared" si="75"/>
        <v>0</v>
      </c>
      <c r="DI150" s="192">
        <f t="shared" si="76"/>
        <v>0</v>
      </c>
      <c r="DK150" s="203">
        <f>IF(Taula4[[#This Row],[Codi del contracte]]&lt;&gt;"",IF(Taula4[[#This Row],[Codi del contracte]]&gt;199,IF(Taula4[[#This Row],[Codi del contracte]]&lt;300,1,0),0),0)</f>
        <v>0</v>
      </c>
      <c r="DL150" s="203">
        <f>IF(Taula4[[#This Row],[Codi del contracte]]&lt;&gt;"",IF(Taula4[[#This Row],[Codi del contracte]]&gt;499,IF(Taula4[[#This Row],[Codi del contracte]]&lt;600,1,0),0),0)</f>
        <v>0</v>
      </c>
      <c r="DM150" s="203">
        <f t="shared" si="88"/>
        <v>0</v>
      </c>
      <c r="DN150" s="203">
        <f>IF(Taula4[[#This Row],[% Jornada (no posar símbol %)]]=100,IF(DM150=1,2,0),0)</f>
        <v>0</v>
      </c>
      <c r="DO150" s="203" t="str">
        <f t="shared" si="92"/>
        <v/>
      </c>
    </row>
    <row r="151" spans="1:119" ht="14.25" customHeight="1">
      <c r="A151" s="38"/>
      <c r="B151" s="83">
        <v>144</v>
      </c>
      <c r="C151" s="210"/>
      <c r="D151" s="226"/>
      <c r="E151" s="210"/>
      <c r="F151" s="224"/>
      <c r="G151" s="224"/>
      <c r="H151" s="210"/>
      <c r="I151" s="225"/>
      <c r="J151" s="210"/>
      <c r="K151" s="155"/>
      <c r="L151" s="156">
        <f t="shared" si="77"/>
        <v>0</v>
      </c>
      <c r="M151" s="340"/>
      <c r="N151" s="182" t="str">
        <f t="shared" si="89"/>
        <v/>
      </c>
      <c r="O151" s="127"/>
      <c r="P151" s="64"/>
      <c r="Q151" s="64"/>
      <c r="R151" s="64"/>
      <c r="CB151" s="78" t="str">
        <f t="shared" si="62"/>
        <v/>
      </c>
      <c r="CC151" s="79">
        <v>100</v>
      </c>
      <c r="CD151" s="79">
        <f t="shared" si="63"/>
        <v>0</v>
      </c>
      <c r="CE151" s="79">
        <f t="shared" si="64"/>
        <v>0</v>
      </c>
      <c r="CF151" s="79">
        <f t="shared" si="65"/>
        <v>0</v>
      </c>
      <c r="CG151" s="79">
        <f t="shared" si="90"/>
        <v>0</v>
      </c>
      <c r="CH151" s="80">
        <f t="shared" si="66"/>
        <v>0</v>
      </c>
      <c r="CI151" s="84">
        <f t="shared" si="67"/>
        <v>0</v>
      </c>
      <c r="CJ151" s="80">
        <f t="shared" si="78"/>
        <v>0</v>
      </c>
      <c r="CN151" s="21" t="str">
        <f t="shared" si="68"/>
        <v/>
      </c>
      <c r="CO151" s="21" t="str">
        <f t="shared" si="69"/>
        <v/>
      </c>
      <c r="CP151" s="22" t="str">
        <f t="shared" si="79"/>
        <v/>
      </c>
      <c r="CQ151" s="22" t="str">
        <f t="shared" si="80"/>
        <v/>
      </c>
      <c r="CR151" s="22" t="str">
        <f t="shared" si="81"/>
        <v/>
      </c>
      <c r="CS151" s="22" t="str">
        <f t="shared" si="82"/>
        <v/>
      </c>
      <c r="CT151" s="22" t="str">
        <f t="shared" si="83"/>
        <v/>
      </c>
      <c r="CU151" s="173" t="str">
        <f t="shared" si="70"/>
        <v/>
      </c>
      <c r="CV151" s="173" t="str">
        <f t="shared" si="71"/>
        <v/>
      </c>
      <c r="CW151" s="22" t="str">
        <f t="shared" si="84"/>
        <v/>
      </c>
      <c r="CX151" s="22" t="str">
        <f t="shared" si="85"/>
        <v/>
      </c>
      <c r="CY151" s="23" t="str">
        <f t="shared" si="86"/>
        <v/>
      </c>
      <c r="CZ151" s="23" t="str">
        <f t="shared" si="87"/>
        <v/>
      </c>
      <c r="DA151" s="207" t="str">
        <f t="shared" si="91"/>
        <v/>
      </c>
      <c r="DB151" s="23">
        <f t="shared" si="72"/>
        <v>0</v>
      </c>
      <c r="DC151" s="16"/>
      <c r="DE151" s="192">
        <f t="shared" si="73"/>
        <v>0</v>
      </c>
      <c r="DF151" s="192">
        <f t="shared" si="74"/>
        <v>0</v>
      </c>
      <c r="DH151" s="192">
        <f t="shared" si="75"/>
        <v>0</v>
      </c>
      <c r="DI151" s="192">
        <f t="shared" si="76"/>
        <v>0</v>
      </c>
      <c r="DK151" s="203">
        <f>IF(Taula4[[#This Row],[Codi del contracte]]&lt;&gt;"",IF(Taula4[[#This Row],[Codi del contracte]]&gt;199,IF(Taula4[[#This Row],[Codi del contracte]]&lt;300,1,0),0),0)</f>
        <v>0</v>
      </c>
      <c r="DL151" s="203">
        <f>IF(Taula4[[#This Row],[Codi del contracte]]&lt;&gt;"",IF(Taula4[[#This Row],[Codi del contracte]]&gt;499,IF(Taula4[[#This Row],[Codi del contracte]]&lt;600,1,0),0),0)</f>
        <v>0</v>
      </c>
      <c r="DM151" s="203">
        <f t="shared" si="88"/>
        <v>0</v>
      </c>
      <c r="DN151" s="203">
        <f>IF(Taula4[[#This Row],[% Jornada (no posar símbol %)]]=100,IF(DM151=1,2,0),0)</f>
        <v>0</v>
      </c>
      <c r="DO151" s="203" t="str">
        <f t="shared" si="92"/>
        <v/>
      </c>
    </row>
    <row r="152" spans="1:119" ht="14.25" customHeight="1">
      <c r="A152" s="38"/>
      <c r="B152" s="83">
        <v>145</v>
      </c>
      <c r="C152" s="210"/>
      <c r="D152" s="226"/>
      <c r="E152" s="210"/>
      <c r="F152" s="224"/>
      <c r="G152" s="224"/>
      <c r="H152" s="210"/>
      <c r="I152" s="225"/>
      <c r="J152" s="210"/>
      <c r="K152" s="155"/>
      <c r="L152" s="156">
        <f t="shared" si="77"/>
        <v>0</v>
      </c>
      <c r="M152" s="340"/>
      <c r="N152" s="182" t="str">
        <f t="shared" si="89"/>
        <v/>
      </c>
      <c r="O152" s="127"/>
      <c r="P152" s="64"/>
      <c r="Q152" s="64"/>
      <c r="R152" s="64"/>
      <c r="CB152" s="78" t="str">
        <f t="shared" si="62"/>
        <v/>
      </c>
      <c r="CC152" s="79">
        <v>100</v>
      </c>
      <c r="CD152" s="79">
        <f t="shared" si="63"/>
        <v>0</v>
      </c>
      <c r="CE152" s="79">
        <f t="shared" si="64"/>
        <v>0</v>
      </c>
      <c r="CF152" s="79">
        <f t="shared" si="65"/>
        <v>0</v>
      </c>
      <c r="CG152" s="79">
        <f t="shared" si="90"/>
        <v>0</v>
      </c>
      <c r="CH152" s="80">
        <f t="shared" si="66"/>
        <v>0</v>
      </c>
      <c r="CI152" s="84">
        <f t="shared" si="67"/>
        <v>0</v>
      </c>
      <c r="CJ152" s="80">
        <f t="shared" si="78"/>
        <v>0</v>
      </c>
      <c r="CN152" s="21" t="str">
        <f t="shared" si="68"/>
        <v/>
      </c>
      <c r="CO152" s="21" t="str">
        <f t="shared" si="69"/>
        <v/>
      </c>
      <c r="CP152" s="22" t="str">
        <f t="shared" si="79"/>
        <v/>
      </c>
      <c r="CQ152" s="22" t="str">
        <f t="shared" si="80"/>
        <v/>
      </c>
      <c r="CR152" s="22" t="str">
        <f t="shared" si="81"/>
        <v/>
      </c>
      <c r="CS152" s="22" t="str">
        <f t="shared" si="82"/>
        <v/>
      </c>
      <c r="CT152" s="22" t="str">
        <f t="shared" si="83"/>
        <v/>
      </c>
      <c r="CU152" s="173" t="str">
        <f t="shared" si="70"/>
        <v/>
      </c>
      <c r="CV152" s="173" t="str">
        <f t="shared" si="71"/>
        <v/>
      </c>
      <c r="CW152" s="22" t="str">
        <f t="shared" si="84"/>
        <v/>
      </c>
      <c r="CX152" s="22" t="str">
        <f t="shared" si="85"/>
        <v/>
      </c>
      <c r="CY152" s="23" t="str">
        <f t="shared" si="86"/>
        <v/>
      </c>
      <c r="CZ152" s="23" t="str">
        <f t="shared" si="87"/>
        <v/>
      </c>
      <c r="DA152" s="207" t="str">
        <f t="shared" si="91"/>
        <v/>
      </c>
      <c r="DB152" s="23">
        <f t="shared" si="72"/>
        <v>0</v>
      </c>
      <c r="DC152" s="16"/>
      <c r="DE152" s="192">
        <f t="shared" si="73"/>
        <v>0</v>
      </c>
      <c r="DF152" s="192">
        <f t="shared" si="74"/>
        <v>0</v>
      </c>
      <c r="DH152" s="192">
        <f t="shared" si="75"/>
        <v>0</v>
      </c>
      <c r="DI152" s="192">
        <f t="shared" si="76"/>
        <v>0</v>
      </c>
      <c r="DK152" s="203">
        <f>IF(Taula4[[#This Row],[Codi del contracte]]&lt;&gt;"",IF(Taula4[[#This Row],[Codi del contracte]]&gt;199,IF(Taula4[[#This Row],[Codi del contracte]]&lt;300,1,0),0),0)</f>
        <v>0</v>
      </c>
      <c r="DL152" s="203">
        <f>IF(Taula4[[#This Row],[Codi del contracte]]&lt;&gt;"",IF(Taula4[[#This Row],[Codi del contracte]]&gt;499,IF(Taula4[[#This Row],[Codi del contracte]]&lt;600,1,0),0),0)</f>
        <v>0</v>
      </c>
      <c r="DM152" s="203">
        <f t="shared" si="88"/>
        <v>0</v>
      </c>
      <c r="DN152" s="203">
        <f>IF(Taula4[[#This Row],[% Jornada (no posar símbol %)]]=100,IF(DM152=1,2,0),0)</f>
        <v>0</v>
      </c>
      <c r="DO152" s="203" t="str">
        <f t="shared" si="92"/>
        <v/>
      </c>
    </row>
    <row r="153" spans="1:119" ht="14.25" customHeight="1">
      <c r="A153" s="38"/>
      <c r="B153" s="83">
        <v>146</v>
      </c>
      <c r="C153" s="210"/>
      <c r="D153" s="226"/>
      <c r="E153" s="210"/>
      <c r="F153" s="224"/>
      <c r="G153" s="224"/>
      <c r="H153" s="210"/>
      <c r="I153" s="225"/>
      <c r="J153" s="210"/>
      <c r="K153" s="155"/>
      <c r="L153" s="156">
        <f t="shared" si="77"/>
        <v>0</v>
      </c>
      <c r="M153" s="340"/>
      <c r="N153" s="182" t="str">
        <f t="shared" si="89"/>
        <v/>
      </c>
      <c r="O153" s="127"/>
      <c r="P153" s="64"/>
      <c r="Q153" s="64"/>
      <c r="R153" s="64"/>
      <c r="CB153" s="78" t="str">
        <f t="shared" si="62"/>
        <v/>
      </c>
      <c r="CC153" s="79">
        <v>100</v>
      </c>
      <c r="CD153" s="79">
        <f t="shared" si="63"/>
        <v>0</v>
      </c>
      <c r="CE153" s="79">
        <f t="shared" si="64"/>
        <v>0</v>
      </c>
      <c r="CF153" s="79">
        <f t="shared" si="65"/>
        <v>0</v>
      </c>
      <c r="CG153" s="79">
        <f t="shared" si="90"/>
        <v>0</v>
      </c>
      <c r="CH153" s="80">
        <f t="shared" si="66"/>
        <v>0</v>
      </c>
      <c r="CI153" s="84">
        <f t="shared" si="67"/>
        <v>0</v>
      </c>
      <c r="CJ153" s="80">
        <f t="shared" si="78"/>
        <v>0</v>
      </c>
      <c r="CN153" s="21" t="str">
        <f t="shared" si="68"/>
        <v/>
      </c>
      <c r="CO153" s="21" t="str">
        <f t="shared" si="69"/>
        <v/>
      </c>
      <c r="CP153" s="22" t="str">
        <f t="shared" si="79"/>
        <v/>
      </c>
      <c r="CQ153" s="22" t="str">
        <f t="shared" si="80"/>
        <v/>
      </c>
      <c r="CR153" s="22" t="str">
        <f t="shared" si="81"/>
        <v/>
      </c>
      <c r="CS153" s="22" t="str">
        <f t="shared" si="82"/>
        <v/>
      </c>
      <c r="CT153" s="22" t="str">
        <f t="shared" si="83"/>
        <v/>
      </c>
      <c r="CU153" s="173" t="str">
        <f t="shared" si="70"/>
        <v/>
      </c>
      <c r="CV153" s="173" t="str">
        <f t="shared" si="71"/>
        <v/>
      </c>
      <c r="CW153" s="22" t="str">
        <f t="shared" si="84"/>
        <v/>
      </c>
      <c r="CX153" s="22" t="str">
        <f t="shared" si="85"/>
        <v/>
      </c>
      <c r="CY153" s="23" t="str">
        <f t="shared" si="86"/>
        <v/>
      </c>
      <c r="CZ153" s="23" t="str">
        <f t="shared" si="87"/>
        <v/>
      </c>
      <c r="DA153" s="207" t="str">
        <f t="shared" si="91"/>
        <v/>
      </c>
      <c r="DB153" s="23">
        <f t="shared" si="72"/>
        <v>0</v>
      </c>
      <c r="DC153" s="16"/>
      <c r="DE153" s="192">
        <f t="shared" si="73"/>
        <v>0</v>
      </c>
      <c r="DF153" s="192">
        <f t="shared" si="74"/>
        <v>0</v>
      </c>
      <c r="DH153" s="192">
        <f t="shared" si="75"/>
        <v>0</v>
      </c>
      <c r="DI153" s="192">
        <f t="shared" si="76"/>
        <v>0</v>
      </c>
      <c r="DK153" s="203">
        <f>IF(Taula4[[#This Row],[Codi del contracte]]&lt;&gt;"",IF(Taula4[[#This Row],[Codi del contracte]]&gt;199,IF(Taula4[[#This Row],[Codi del contracte]]&lt;300,1,0),0),0)</f>
        <v>0</v>
      </c>
      <c r="DL153" s="203">
        <f>IF(Taula4[[#This Row],[Codi del contracte]]&lt;&gt;"",IF(Taula4[[#This Row],[Codi del contracte]]&gt;499,IF(Taula4[[#This Row],[Codi del contracte]]&lt;600,1,0),0),0)</f>
        <v>0</v>
      </c>
      <c r="DM153" s="203">
        <f t="shared" si="88"/>
        <v>0</v>
      </c>
      <c r="DN153" s="203">
        <f>IF(Taula4[[#This Row],[% Jornada (no posar símbol %)]]=100,IF(DM153=1,2,0),0)</f>
        <v>0</v>
      </c>
      <c r="DO153" s="203" t="str">
        <f t="shared" si="92"/>
        <v/>
      </c>
    </row>
    <row r="154" spans="1:119" ht="14.25" customHeight="1">
      <c r="A154" s="38"/>
      <c r="B154" s="83">
        <v>147</v>
      </c>
      <c r="C154" s="210"/>
      <c r="D154" s="226"/>
      <c r="E154" s="210"/>
      <c r="F154" s="224"/>
      <c r="G154" s="224"/>
      <c r="H154" s="210"/>
      <c r="I154" s="225"/>
      <c r="J154" s="210"/>
      <c r="K154" s="155"/>
      <c r="L154" s="156">
        <f t="shared" si="77"/>
        <v>0</v>
      </c>
      <c r="M154" s="340"/>
      <c r="N154" s="182" t="str">
        <f t="shared" si="89"/>
        <v/>
      </c>
      <c r="O154" s="127"/>
      <c r="P154" s="64"/>
      <c r="Q154" s="64"/>
      <c r="R154" s="64"/>
      <c r="CB154" s="78" t="str">
        <f t="shared" si="62"/>
        <v/>
      </c>
      <c r="CC154" s="79">
        <v>100</v>
      </c>
      <c r="CD154" s="79">
        <f t="shared" si="63"/>
        <v>0</v>
      </c>
      <c r="CE154" s="79">
        <f t="shared" si="64"/>
        <v>0</v>
      </c>
      <c r="CF154" s="79">
        <f t="shared" si="65"/>
        <v>0</v>
      </c>
      <c r="CG154" s="79">
        <f t="shared" si="90"/>
        <v>0</v>
      </c>
      <c r="CH154" s="80">
        <f t="shared" si="66"/>
        <v>0</v>
      </c>
      <c r="CI154" s="84">
        <f t="shared" si="67"/>
        <v>0</v>
      </c>
      <c r="CJ154" s="80">
        <f t="shared" si="78"/>
        <v>0</v>
      </c>
      <c r="CN154" s="21" t="str">
        <f t="shared" si="68"/>
        <v/>
      </c>
      <c r="CO154" s="21" t="str">
        <f t="shared" si="69"/>
        <v/>
      </c>
      <c r="CP154" s="22" t="str">
        <f t="shared" si="79"/>
        <v/>
      </c>
      <c r="CQ154" s="22" t="str">
        <f t="shared" si="80"/>
        <v/>
      </c>
      <c r="CR154" s="22" t="str">
        <f t="shared" si="81"/>
        <v/>
      </c>
      <c r="CS154" s="22" t="str">
        <f t="shared" si="82"/>
        <v/>
      </c>
      <c r="CT154" s="22" t="str">
        <f t="shared" si="83"/>
        <v/>
      </c>
      <c r="CU154" s="173" t="str">
        <f t="shared" si="70"/>
        <v/>
      </c>
      <c r="CV154" s="173" t="str">
        <f t="shared" si="71"/>
        <v/>
      </c>
      <c r="CW154" s="22" t="str">
        <f t="shared" si="84"/>
        <v/>
      </c>
      <c r="CX154" s="22" t="str">
        <f t="shared" si="85"/>
        <v/>
      </c>
      <c r="CY154" s="23" t="str">
        <f t="shared" si="86"/>
        <v/>
      </c>
      <c r="CZ154" s="23" t="str">
        <f t="shared" si="87"/>
        <v/>
      </c>
      <c r="DA154" s="207" t="str">
        <f t="shared" si="91"/>
        <v/>
      </c>
      <c r="DB154" s="23">
        <f t="shared" si="72"/>
        <v>0</v>
      </c>
      <c r="DC154" s="16"/>
      <c r="DE154" s="192">
        <f t="shared" si="73"/>
        <v>0</v>
      </c>
      <c r="DF154" s="192">
        <f t="shared" si="74"/>
        <v>0</v>
      </c>
      <c r="DH154" s="192">
        <f t="shared" si="75"/>
        <v>0</v>
      </c>
      <c r="DI154" s="192">
        <f t="shared" si="76"/>
        <v>0</v>
      </c>
      <c r="DK154" s="203">
        <f>IF(Taula4[[#This Row],[Codi del contracte]]&lt;&gt;"",IF(Taula4[[#This Row],[Codi del contracte]]&gt;199,IF(Taula4[[#This Row],[Codi del contracte]]&lt;300,1,0),0),0)</f>
        <v>0</v>
      </c>
      <c r="DL154" s="203">
        <f>IF(Taula4[[#This Row],[Codi del contracte]]&lt;&gt;"",IF(Taula4[[#This Row],[Codi del contracte]]&gt;499,IF(Taula4[[#This Row],[Codi del contracte]]&lt;600,1,0),0),0)</f>
        <v>0</v>
      </c>
      <c r="DM154" s="203">
        <f t="shared" si="88"/>
        <v>0</v>
      </c>
      <c r="DN154" s="203">
        <f>IF(Taula4[[#This Row],[% Jornada (no posar símbol %)]]=100,IF(DM154=1,2,0),0)</f>
        <v>0</v>
      </c>
      <c r="DO154" s="203" t="str">
        <f t="shared" si="92"/>
        <v/>
      </c>
    </row>
    <row r="155" spans="1:119" ht="14.25" customHeight="1">
      <c r="A155" s="38"/>
      <c r="B155" s="83">
        <v>148</v>
      </c>
      <c r="C155" s="210"/>
      <c r="D155" s="226"/>
      <c r="E155" s="210"/>
      <c r="F155" s="224"/>
      <c r="G155" s="224"/>
      <c r="H155" s="210"/>
      <c r="I155" s="225"/>
      <c r="J155" s="210"/>
      <c r="K155" s="155"/>
      <c r="L155" s="156">
        <f t="shared" si="77"/>
        <v>0</v>
      </c>
      <c r="M155" s="340"/>
      <c r="N155" s="182" t="str">
        <f t="shared" si="89"/>
        <v/>
      </c>
      <c r="O155" s="127"/>
      <c r="P155" s="64"/>
      <c r="Q155" s="64"/>
      <c r="R155" s="64"/>
      <c r="CB155" s="78" t="str">
        <f t="shared" si="62"/>
        <v/>
      </c>
      <c r="CC155" s="79">
        <v>100</v>
      </c>
      <c r="CD155" s="79">
        <f t="shared" si="63"/>
        <v>0</v>
      </c>
      <c r="CE155" s="79">
        <f t="shared" si="64"/>
        <v>0</v>
      </c>
      <c r="CF155" s="79">
        <f t="shared" si="65"/>
        <v>0</v>
      </c>
      <c r="CG155" s="79">
        <f t="shared" si="90"/>
        <v>0</v>
      </c>
      <c r="CH155" s="80">
        <f t="shared" si="66"/>
        <v>0</v>
      </c>
      <c r="CI155" s="84">
        <f t="shared" si="67"/>
        <v>0</v>
      </c>
      <c r="CJ155" s="80">
        <f t="shared" si="78"/>
        <v>0</v>
      </c>
      <c r="CN155" s="21" t="str">
        <f t="shared" si="68"/>
        <v/>
      </c>
      <c r="CO155" s="21" t="str">
        <f t="shared" si="69"/>
        <v/>
      </c>
      <c r="CP155" s="22" t="str">
        <f t="shared" si="79"/>
        <v/>
      </c>
      <c r="CQ155" s="22" t="str">
        <f t="shared" si="80"/>
        <v/>
      </c>
      <c r="CR155" s="22" t="str">
        <f t="shared" si="81"/>
        <v/>
      </c>
      <c r="CS155" s="22" t="str">
        <f t="shared" si="82"/>
        <v/>
      </c>
      <c r="CT155" s="22" t="str">
        <f t="shared" si="83"/>
        <v/>
      </c>
      <c r="CU155" s="173" t="str">
        <f t="shared" si="70"/>
        <v/>
      </c>
      <c r="CV155" s="173" t="str">
        <f t="shared" si="71"/>
        <v/>
      </c>
      <c r="CW155" s="22" t="str">
        <f t="shared" si="84"/>
        <v/>
      </c>
      <c r="CX155" s="22" t="str">
        <f t="shared" si="85"/>
        <v/>
      </c>
      <c r="CY155" s="23" t="str">
        <f t="shared" si="86"/>
        <v/>
      </c>
      <c r="CZ155" s="23" t="str">
        <f t="shared" si="87"/>
        <v/>
      </c>
      <c r="DA155" s="207" t="str">
        <f t="shared" si="91"/>
        <v/>
      </c>
      <c r="DB155" s="23">
        <f t="shared" si="72"/>
        <v>0</v>
      </c>
      <c r="DC155" s="16"/>
      <c r="DE155" s="192">
        <f t="shared" si="73"/>
        <v>0</v>
      </c>
      <c r="DF155" s="192">
        <f t="shared" si="74"/>
        <v>0</v>
      </c>
      <c r="DH155" s="192">
        <f t="shared" si="75"/>
        <v>0</v>
      </c>
      <c r="DI155" s="192">
        <f t="shared" si="76"/>
        <v>0</v>
      </c>
      <c r="DK155" s="203">
        <f>IF(Taula4[[#This Row],[Codi del contracte]]&lt;&gt;"",IF(Taula4[[#This Row],[Codi del contracte]]&gt;199,IF(Taula4[[#This Row],[Codi del contracte]]&lt;300,1,0),0),0)</f>
        <v>0</v>
      </c>
      <c r="DL155" s="203">
        <f>IF(Taula4[[#This Row],[Codi del contracte]]&lt;&gt;"",IF(Taula4[[#This Row],[Codi del contracte]]&gt;499,IF(Taula4[[#This Row],[Codi del contracte]]&lt;600,1,0),0),0)</f>
        <v>0</v>
      </c>
      <c r="DM155" s="203">
        <f t="shared" si="88"/>
        <v>0</v>
      </c>
      <c r="DN155" s="203">
        <f>IF(Taula4[[#This Row],[% Jornada (no posar símbol %)]]=100,IF(DM155=1,2,0),0)</f>
        <v>0</v>
      </c>
      <c r="DO155" s="203" t="str">
        <f t="shared" si="92"/>
        <v/>
      </c>
    </row>
    <row r="156" spans="1:119" ht="14.25" customHeight="1">
      <c r="A156" s="38"/>
      <c r="B156" s="83">
        <v>149</v>
      </c>
      <c r="C156" s="210"/>
      <c r="D156" s="226"/>
      <c r="E156" s="210"/>
      <c r="F156" s="224"/>
      <c r="G156" s="224"/>
      <c r="H156" s="210"/>
      <c r="I156" s="225"/>
      <c r="J156" s="210"/>
      <c r="K156" s="155"/>
      <c r="L156" s="156">
        <f t="shared" si="77"/>
        <v>0</v>
      </c>
      <c r="M156" s="340"/>
      <c r="N156" s="182" t="str">
        <f t="shared" si="89"/>
        <v/>
      </c>
      <c r="O156" s="127"/>
      <c r="P156" s="64"/>
      <c r="Q156" s="64"/>
      <c r="R156" s="64"/>
      <c r="CB156" s="78" t="str">
        <f t="shared" si="62"/>
        <v/>
      </c>
      <c r="CC156" s="79">
        <v>100</v>
      </c>
      <c r="CD156" s="79">
        <f t="shared" si="63"/>
        <v>0</v>
      </c>
      <c r="CE156" s="79">
        <f t="shared" si="64"/>
        <v>0</v>
      </c>
      <c r="CF156" s="79">
        <f t="shared" si="65"/>
        <v>0</v>
      </c>
      <c r="CG156" s="79">
        <f t="shared" si="90"/>
        <v>0</v>
      </c>
      <c r="CH156" s="80">
        <f t="shared" si="66"/>
        <v>0</v>
      </c>
      <c r="CI156" s="84">
        <f t="shared" si="67"/>
        <v>0</v>
      </c>
      <c r="CJ156" s="80">
        <f t="shared" si="78"/>
        <v>0</v>
      </c>
      <c r="CN156" s="21" t="str">
        <f t="shared" si="68"/>
        <v/>
      </c>
      <c r="CO156" s="21" t="str">
        <f t="shared" si="69"/>
        <v/>
      </c>
      <c r="CP156" s="22" t="str">
        <f t="shared" si="79"/>
        <v/>
      </c>
      <c r="CQ156" s="22" t="str">
        <f t="shared" si="80"/>
        <v/>
      </c>
      <c r="CR156" s="22" t="str">
        <f t="shared" si="81"/>
        <v/>
      </c>
      <c r="CS156" s="22" t="str">
        <f t="shared" si="82"/>
        <v/>
      </c>
      <c r="CT156" s="22" t="str">
        <f t="shared" si="83"/>
        <v/>
      </c>
      <c r="CU156" s="173" t="str">
        <f t="shared" si="70"/>
        <v/>
      </c>
      <c r="CV156" s="173" t="str">
        <f t="shared" si="71"/>
        <v/>
      </c>
      <c r="CW156" s="22" t="str">
        <f t="shared" si="84"/>
        <v/>
      </c>
      <c r="CX156" s="22" t="str">
        <f t="shared" si="85"/>
        <v/>
      </c>
      <c r="CY156" s="23" t="str">
        <f t="shared" si="86"/>
        <v/>
      </c>
      <c r="CZ156" s="23" t="str">
        <f t="shared" si="87"/>
        <v/>
      </c>
      <c r="DA156" s="207" t="str">
        <f t="shared" si="91"/>
        <v/>
      </c>
      <c r="DB156" s="23">
        <f t="shared" si="72"/>
        <v>0</v>
      </c>
      <c r="DC156" s="16"/>
      <c r="DE156" s="192">
        <f t="shared" si="73"/>
        <v>0</v>
      </c>
      <c r="DF156" s="192">
        <f t="shared" si="74"/>
        <v>0</v>
      </c>
      <c r="DH156" s="192">
        <f t="shared" si="75"/>
        <v>0</v>
      </c>
      <c r="DI156" s="192">
        <f t="shared" si="76"/>
        <v>0</v>
      </c>
      <c r="DK156" s="203">
        <f>IF(Taula4[[#This Row],[Codi del contracte]]&lt;&gt;"",IF(Taula4[[#This Row],[Codi del contracte]]&gt;199,IF(Taula4[[#This Row],[Codi del contracte]]&lt;300,1,0),0),0)</f>
        <v>0</v>
      </c>
      <c r="DL156" s="203">
        <f>IF(Taula4[[#This Row],[Codi del contracte]]&lt;&gt;"",IF(Taula4[[#This Row],[Codi del contracte]]&gt;499,IF(Taula4[[#This Row],[Codi del contracte]]&lt;600,1,0),0),0)</f>
        <v>0</v>
      </c>
      <c r="DM156" s="203">
        <f t="shared" si="88"/>
        <v>0</v>
      </c>
      <c r="DN156" s="203">
        <f>IF(Taula4[[#This Row],[% Jornada (no posar símbol %)]]=100,IF(DM156=1,2,0),0)</f>
        <v>0</v>
      </c>
      <c r="DO156" s="203" t="str">
        <f t="shared" si="92"/>
        <v/>
      </c>
    </row>
    <row r="157" spans="1:119" ht="14.25" customHeight="1">
      <c r="A157" s="38"/>
      <c r="B157" s="83">
        <v>150</v>
      </c>
      <c r="C157" s="210"/>
      <c r="D157" s="226"/>
      <c r="E157" s="210"/>
      <c r="F157" s="224"/>
      <c r="G157" s="224"/>
      <c r="H157" s="210"/>
      <c r="I157" s="225"/>
      <c r="J157" s="210"/>
      <c r="K157" s="155"/>
      <c r="L157" s="156">
        <f t="shared" si="77"/>
        <v>0</v>
      </c>
      <c r="M157" s="340"/>
      <c r="N157" s="182" t="str">
        <f t="shared" si="89"/>
        <v/>
      </c>
      <c r="O157" s="127"/>
      <c r="P157" s="64"/>
      <c r="Q157" s="64"/>
      <c r="R157" s="64"/>
      <c r="CB157" s="78" t="str">
        <f t="shared" si="62"/>
        <v/>
      </c>
      <c r="CC157" s="79">
        <v>100</v>
      </c>
      <c r="CD157" s="79">
        <f t="shared" si="63"/>
        <v>0</v>
      </c>
      <c r="CE157" s="79">
        <f t="shared" si="64"/>
        <v>0</v>
      </c>
      <c r="CF157" s="79">
        <f t="shared" si="65"/>
        <v>0</v>
      </c>
      <c r="CG157" s="79">
        <f t="shared" si="90"/>
        <v>0</v>
      </c>
      <c r="CH157" s="80">
        <f t="shared" si="66"/>
        <v>0</v>
      </c>
      <c r="CI157" s="84">
        <f t="shared" si="67"/>
        <v>0</v>
      </c>
      <c r="CJ157" s="80">
        <f t="shared" si="78"/>
        <v>0</v>
      </c>
      <c r="CN157" s="21" t="str">
        <f t="shared" si="68"/>
        <v/>
      </c>
      <c r="CO157" s="21" t="str">
        <f t="shared" si="69"/>
        <v/>
      </c>
      <c r="CP157" s="22" t="str">
        <f t="shared" si="79"/>
        <v/>
      </c>
      <c r="CQ157" s="22" t="str">
        <f t="shared" si="80"/>
        <v/>
      </c>
      <c r="CR157" s="22" t="str">
        <f t="shared" si="81"/>
        <v/>
      </c>
      <c r="CS157" s="22" t="str">
        <f t="shared" si="82"/>
        <v/>
      </c>
      <c r="CT157" s="22" t="str">
        <f t="shared" si="83"/>
        <v/>
      </c>
      <c r="CU157" s="173" t="str">
        <f t="shared" si="70"/>
        <v/>
      </c>
      <c r="CV157" s="173" t="str">
        <f t="shared" si="71"/>
        <v/>
      </c>
      <c r="CW157" s="22" t="str">
        <f t="shared" si="84"/>
        <v/>
      </c>
      <c r="CX157" s="22" t="str">
        <f t="shared" si="85"/>
        <v/>
      </c>
      <c r="CY157" s="23" t="str">
        <f t="shared" si="86"/>
        <v/>
      </c>
      <c r="CZ157" s="23" t="str">
        <f t="shared" si="87"/>
        <v/>
      </c>
      <c r="DA157" s="207" t="str">
        <f t="shared" si="91"/>
        <v/>
      </c>
      <c r="DB157" s="23">
        <f t="shared" si="72"/>
        <v>0</v>
      </c>
      <c r="DC157" s="16"/>
      <c r="DE157" s="192">
        <f t="shared" si="73"/>
        <v>0</v>
      </c>
      <c r="DF157" s="192">
        <f t="shared" si="74"/>
        <v>0</v>
      </c>
      <c r="DH157" s="192">
        <f t="shared" si="75"/>
        <v>0</v>
      </c>
      <c r="DI157" s="192">
        <f t="shared" si="76"/>
        <v>0</v>
      </c>
      <c r="DK157" s="203">
        <f>IF(Taula4[[#This Row],[Codi del contracte]]&lt;&gt;"",IF(Taula4[[#This Row],[Codi del contracte]]&gt;199,IF(Taula4[[#This Row],[Codi del contracte]]&lt;300,1,0),0),0)</f>
        <v>0</v>
      </c>
      <c r="DL157" s="203">
        <f>IF(Taula4[[#This Row],[Codi del contracte]]&lt;&gt;"",IF(Taula4[[#This Row],[Codi del contracte]]&gt;499,IF(Taula4[[#This Row],[Codi del contracte]]&lt;600,1,0),0),0)</f>
        <v>0</v>
      </c>
      <c r="DM157" s="203">
        <f t="shared" si="88"/>
        <v>0</v>
      </c>
      <c r="DN157" s="203">
        <f>IF(Taula4[[#This Row],[% Jornada (no posar símbol %)]]=100,IF(DM157=1,2,0),0)</f>
        <v>0</v>
      </c>
      <c r="DO157" s="203" t="str">
        <f t="shared" si="92"/>
        <v/>
      </c>
    </row>
    <row r="158" spans="1:119" ht="14.25" customHeight="1">
      <c r="A158" s="38"/>
      <c r="B158" s="83">
        <v>151</v>
      </c>
      <c r="C158" s="210"/>
      <c r="D158" s="226"/>
      <c r="E158" s="210"/>
      <c r="F158" s="224"/>
      <c r="G158" s="224"/>
      <c r="H158" s="210"/>
      <c r="I158" s="225"/>
      <c r="J158" s="210"/>
      <c r="K158" s="155"/>
      <c r="L158" s="156">
        <f t="shared" si="77"/>
        <v>0</v>
      </c>
      <c r="M158" s="340"/>
      <c r="N158" s="182" t="str">
        <f t="shared" si="89"/>
        <v/>
      </c>
      <c r="O158" s="127"/>
      <c r="P158" s="64"/>
      <c r="Q158" s="64"/>
      <c r="R158" s="64"/>
      <c r="CB158" s="78" t="str">
        <f t="shared" si="62"/>
        <v/>
      </c>
      <c r="CC158" s="79">
        <v>100</v>
      </c>
      <c r="CD158" s="79">
        <f t="shared" si="63"/>
        <v>0</v>
      </c>
      <c r="CE158" s="79">
        <f t="shared" si="64"/>
        <v>0</v>
      </c>
      <c r="CF158" s="79">
        <f t="shared" si="65"/>
        <v>0</v>
      </c>
      <c r="CG158" s="79">
        <f t="shared" si="90"/>
        <v>0</v>
      </c>
      <c r="CH158" s="80">
        <f t="shared" si="66"/>
        <v>0</v>
      </c>
      <c r="CI158" s="84">
        <f t="shared" si="67"/>
        <v>0</v>
      </c>
      <c r="CJ158" s="80">
        <f t="shared" si="78"/>
        <v>0</v>
      </c>
      <c r="CN158" s="21" t="str">
        <f t="shared" si="68"/>
        <v/>
      </c>
      <c r="CO158" s="21" t="str">
        <f t="shared" si="69"/>
        <v/>
      </c>
      <c r="CP158" s="22" t="str">
        <f t="shared" si="79"/>
        <v/>
      </c>
      <c r="CQ158" s="22" t="str">
        <f t="shared" si="80"/>
        <v/>
      </c>
      <c r="CR158" s="22" t="str">
        <f t="shared" si="81"/>
        <v/>
      </c>
      <c r="CS158" s="22" t="str">
        <f t="shared" si="82"/>
        <v/>
      </c>
      <c r="CT158" s="22" t="str">
        <f t="shared" si="83"/>
        <v/>
      </c>
      <c r="CU158" s="173" t="str">
        <f t="shared" si="70"/>
        <v/>
      </c>
      <c r="CV158" s="173" t="str">
        <f t="shared" si="71"/>
        <v/>
      </c>
      <c r="CW158" s="22" t="str">
        <f t="shared" si="84"/>
        <v/>
      </c>
      <c r="CX158" s="22" t="str">
        <f t="shared" si="85"/>
        <v/>
      </c>
      <c r="CY158" s="23" t="str">
        <f t="shared" si="86"/>
        <v/>
      </c>
      <c r="CZ158" s="23" t="str">
        <f t="shared" si="87"/>
        <v/>
      </c>
      <c r="DA158" s="207" t="str">
        <f t="shared" si="91"/>
        <v/>
      </c>
      <c r="DB158" s="23">
        <f t="shared" si="72"/>
        <v>0</v>
      </c>
      <c r="DC158" s="16"/>
      <c r="DE158" s="192">
        <f t="shared" si="73"/>
        <v>0</v>
      </c>
      <c r="DF158" s="192">
        <f t="shared" si="74"/>
        <v>0</v>
      </c>
      <c r="DH158" s="192">
        <f t="shared" si="75"/>
        <v>0</v>
      </c>
      <c r="DI158" s="192">
        <f t="shared" si="76"/>
        <v>0</v>
      </c>
      <c r="DK158" s="203">
        <f>IF(Taula4[[#This Row],[Codi del contracte]]&lt;&gt;"",IF(Taula4[[#This Row],[Codi del contracte]]&gt;199,IF(Taula4[[#This Row],[Codi del contracte]]&lt;300,1,0),0),0)</f>
        <v>0</v>
      </c>
      <c r="DL158" s="203">
        <f>IF(Taula4[[#This Row],[Codi del contracte]]&lt;&gt;"",IF(Taula4[[#This Row],[Codi del contracte]]&gt;499,IF(Taula4[[#This Row],[Codi del contracte]]&lt;600,1,0),0),0)</f>
        <v>0</v>
      </c>
      <c r="DM158" s="203">
        <f t="shared" si="88"/>
        <v>0</v>
      </c>
      <c r="DN158" s="203">
        <f>IF(Taula4[[#This Row],[% Jornada (no posar símbol %)]]=100,IF(DM158=1,2,0),0)</f>
        <v>0</v>
      </c>
      <c r="DO158" s="203" t="str">
        <f t="shared" si="92"/>
        <v/>
      </c>
    </row>
    <row r="159" spans="1:119" ht="14.25" customHeight="1">
      <c r="A159" s="38"/>
      <c r="B159" s="83">
        <v>152</v>
      </c>
      <c r="C159" s="210"/>
      <c r="D159" s="226"/>
      <c r="E159" s="210"/>
      <c r="F159" s="224"/>
      <c r="G159" s="224"/>
      <c r="H159" s="210"/>
      <c r="I159" s="225"/>
      <c r="J159" s="210"/>
      <c r="K159" s="155"/>
      <c r="L159" s="156">
        <f t="shared" si="77"/>
        <v>0</v>
      </c>
      <c r="M159" s="340"/>
      <c r="N159" s="182" t="str">
        <f t="shared" si="89"/>
        <v/>
      </c>
      <c r="O159" s="127"/>
      <c r="P159" s="64"/>
      <c r="Q159" s="64"/>
      <c r="R159" s="64"/>
      <c r="CB159" s="78" t="str">
        <f t="shared" si="62"/>
        <v/>
      </c>
      <c r="CC159" s="79">
        <v>100</v>
      </c>
      <c r="CD159" s="79">
        <f t="shared" si="63"/>
        <v>0</v>
      </c>
      <c r="CE159" s="79">
        <f t="shared" si="64"/>
        <v>0</v>
      </c>
      <c r="CF159" s="79">
        <f t="shared" si="65"/>
        <v>0</v>
      </c>
      <c r="CG159" s="79">
        <f t="shared" si="90"/>
        <v>0</v>
      </c>
      <c r="CH159" s="80">
        <f t="shared" si="66"/>
        <v>0</v>
      </c>
      <c r="CI159" s="84">
        <f t="shared" si="67"/>
        <v>0</v>
      </c>
      <c r="CJ159" s="80">
        <f t="shared" si="78"/>
        <v>0</v>
      </c>
      <c r="CN159" s="21" t="str">
        <f t="shared" si="68"/>
        <v/>
      </c>
      <c r="CO159" s="21" t="str">
        <f t="shared" si="69"/>
        <v/>
      </c>
      <c r="CP159" s="22" t="str">
        <f t="shared" si="79"/>
        <v/>
      </c>
      <c r="CQ159" s="22" t="str">
        <f t="shared" si="80"/>
        <v/>
      </c>
      <c r="CR159" s="22" t="str">
        <f t="shared" si="81"/>
        <v/>
      </c>
      <c r="CS159" s="22" t="str">
        <f t="shared" si="82"/>
        <v/>
      </c>
      <c r="CT159" s="22" t="str">
        <f t="shared" si="83"/>
        <v/>
      </c>
      <c r="CU159" s="173" t="str">
        <f t="shared" si="70"/>
        <v/>
      </c>
      <c r="CV159" s="173" t="str">
        <f t="shared" si="71"/>
        <v/>
      </c>
      <c r="CW159" s="22" t="str">
        <f t="shared" si="84"/>
        <v/>
      </c>
      <c r="CX159" s="22" t="str">
        <f t="shared" si="85"/>
        <v/>
      </c>
      <c r="CY159" s="23" t="str">
        <f t="shared" si="86"/>
        <v/>
      </c>
      <c r="CZ159" s="23" t="str">
        <f t="shared" si="87"/>
        <v/>
      </c>
      <c r="DA159" s="207" t="str">
        <f t="shared" si="91"/>
        <v/>
      </c>
      <c r="DB159" s="23">
        <f t="shared" si="72"/>
        <v>0</v>
      </c>
      <c r="DC159" s="16"/>
      <c r="DE159" s="192">
        <f t="shared" si="73"/>
        <v>0</v>
      </c>
      <c r="DF159" s="192">
        <f t="shared" si="74"/>
        <v>0</v>
      </c>
      <c r="DH159" s="192">
        <f t="shared" si="75"/>
        <v>0</v>
      </c>
      <c r="DI159" s="192">
        <f t="shared" si="76"/>
        <v>0</v>
      </c>
      <c r="DK159" s="203">
        <f>IF(Taula4[[#This Row],[Codi del contracte]]&lt;&gt;"",IF(Taula4[[#This Row],[Codi del contracte]]&gt;199,IF(Taula4[[#This Row],[Codi del contracte]]&lt;300,1,0),0),0)</f>
        <v>0</v>
      </c>
      <c r="DL159" s="203">
        <f>IF(Taula4[[#This Row],[Codi del contracte]]&lt;&gt;"",IF(Taula4[[#This Row],[Codi del contracte]]&gt;499,IF(Taula4[[#This Row],[Codi del contracte]]&lt;600,1,0),0),0)</f>
        <v>0</v>
      </c>
      <c r="DM159" s="203">
        <f t="shared" si="88"/>
        <v>0</v>
      </c>
      <c r="DN159" s="203">
        <f>IF(Taula4[[#This Row],[% Jornada (no posar símbol %)]]=100,IF(DM159=1,2,0),0)</f>
        <v>0</v>
      </c>
      <c r="DO159" s="203" t="str">
        <f t="shared" si="92"/>
        <v/>
      </c>
    </row>
    <row r="160" spans="1:119" ht="14.25" customHeight="1">
      <c r="A160" s="38"/>
      <c r="B160" s="83">
        <v>153</v>
      </c>
      <c r="C160" s="210"/>
      <c r="D160" s="226"/>
      <c r="E160" s="210"/>
      <c r="F160" s="224"/>
      <c r="G160" s="224"/>
      <c r="H160" s="210"/>
      <c r="I160" s="225"/>
      <c r="J160" s="210"/>
      <c r="K160" s="155"/>
      <c r="L160" s="156">
        <f t="shared" si="77"/>
        <v>0</v>
      </c>
      <c r="M160" s="340"/>
      <c r="N160" s="182" t="str">
        <f t="shared" si="89"/>
        <v/>
      </c>
      <c r="O160" s="127"/>
      <c r="P160" s="64"/>
      <c r="Q160" s="64"/>
      <c r="R160" s="64"/>
      <c r="CB160" s="78" t="str">
        <f t="shared" si="62"/>
        <v/>
      </c>
      <c r="CC160" s="79">
        <v>100</v>
      </c>
      <c r="CD160" s="79">
        <f t="shared" si="63"/>
        <v>0</v>
      </c>
      <c r="CE160" s="79">
        <f t="shared" si="64"/>
        <v>0</v>
      </c>
      <c r="CF160" s="79">
        <f t="shared" si="65"/>
        <v>0</v>
      </c>
      <c r="CG160" s="79">
        <f t="shared" si="90"/>
        <v>0</v>
      </c>
      <c r="CH160" s="80">
        <f t="shared" si="66"/>
        <v>0</v>
      </c>
      <c r="CI160" s="84">
        <f t="shared" si="67"/>
        <v>0</v>
      </c>
      <c r="CJ160" s="80">
        <f t="shared" si="78"/>
        <v>0</v>
      </c>
      <c r="CN160" s="21" t="str">
        <f t="shared" si="68"/>
        <v/>
      </c>
      <c r="CO160" s="21" t="str">
        <f t="shared" si="69"/>
        <v/>
      </c>
      <c r="CP160" s="22" t="str">
        <f t="shared" si="79"/>
        <v/>
      </c>
      <c r="CQ160" s="22" t="str">
        <f t="shared" si="80"/>
        <v/>
      </c>
      <c r="CR160" s="22" t="str">
        <f t="shared" si="81"/>
        <v/>
      </c>
      <c r="CS160" s="22" t="str">
        <f t="shared" si="82"/>
        <v/>
      </c>
      <c r="CT160" s="22" t="str">
        <f t="shared" si="83"/>
        <v/>
      </c>
      <c r="CU160" s="173" t="str">
        <f t="shared" si="70"/>
        <v/>
      </c>
      <c r="CV160" s="173" t="str">
        <f t="shared" si="71"/>
        <v/>
      </c>
      <c r="CW160" s="22" t="str">
        <f t="shared" si="84"/>
        <v/>
      </c>
      <c r="CX160" s="22" t="str">
        <f t="shared" si="85"/>
        <v/>
      </c>
      <c r="CY160" s="23" t="str">
        <f t="shared" si="86"/>
        <v/>
      </c>
      <c r="CZ160" s="23" t="str">
        <f t="shared" si="87"/>
        <v/>
      </c>
      <c r="DA160" s="207" t="str">
        <f t="shared" si="91"/>
        <v/>
      </c>
      <c r="DB160" s="23">
        <f t="shared" si="72"/>
        <v>0</v>
      </c>
      <c r="DC160" s="16"/>
      <c r="DE160" s="192">
        <f t="shared" si="73"/>
        <v>0</v>
      </c>
      <c r="DF160" s="192">
        <f t="shared" si="74"/>
        <v>0</v>
      </c>
      <c r="DH160" s="192">
        <f t="shared" si="75"/>
        <v>0</v>
      </c>
      <c r="DI160" s="192">
        <f t="shared" si="76"/>
        <v>0</v>
      </c>
      <c r="DK160" s="203">
        <f>IF(Taula4[[#This Row],[Codi del contracte]]&lt;&gt;"",IF(Taula4[[#This Row],[Codi del contracte]]&gt;199,IF(Taula4[[#This Row],[Codi del contracte]]&lt;300,1,0),0),0)</f>
        <v>0</v>
      </c>
      <c r="DL160" s="203">
        <f>IF(Taula4[[#This Row],[Codi del contracte]]&lt;&gt;"",IF(Taula4[[#This Row],[Codi del contracte]]&gt;499,IF(Taula4[[#This Row],[Codi del contracte]]&lt;600,1,0),0),0)</f>
        <v>0</v>
      </c>
      <c r="DM160" s="203">
        <f t="shared" si="88"/>
        <v>0</v>
      </c>
      <c r="DN160" s="203">
        <f>IF(Taula4[[#This Row],[% Jornada (no posar símbol %)]]=100,IF(DM160=1,2,0),0)</f>
        <v>0</v>
      </c>
      <c r="DO160" s="203" t="str">
        <f t="shared" si="92"/>
        <v/>
      </c>
    </row>
    <row r="161" spans="1:119" ht="14.25" customHeight="1">
      <c r="A161" s="38"/>
      <c r="B161" s="83">
        <v>154</v>
      </c>
      <c r="C161" s="210"/>
      <c r="D161" s="226"/>
      <c r="E161" s="210"/>
      <c r="F161" s="224"/>
      <c r="G161" s="224"/>
      <c r="H161" s="210"/>
      <c r="I161" s="225"/>
      <c r="J161" s="210"/>
      <c r="K161" s="155"/>
      <c r="L161" s="156">
        <f t="shared" si="77"/>
        <v>0</v>
      </c>
      <c r="M161" s="340"/>
      <c r="N161" s="182" t="str">
        <f t="shared" si="89"/>
        <v/>
      </c>
      <c r="O161" s="127"/>
      <c r="P161" s="64"/>
      <c r="Q161" s="64"/>
      <c r="R161" s="64"/>
      <c r="CB161" s="78" t="str">
        <f t="shared" si="62"/>
        <v/>
      </c>
      <c r="CC161" s="79">
        <v>100</v>
      </c>
      <c r="CD161" s="79">
        <f t="shared" si="63"/>
        <v>0</v>
      </c>
      <c r="CE161" s="79">
        <f t="shared" si="64"/>
        <v>0</v>
      </c>
      <c r="CF161" s="79">
        <f t="shared" si="65"/>
        <v>0</v>
      </c>
      <c r="CG161" s="79">
        <f t="shared" si="90"/>
        <v>0</v>
      </c>
      <c r="CH161" s="80">
        <f t="shared" si="66"/>
        <v>0</v>
      </c>
      <c r="CI161" s="84">
        <f t="shared" si="67"/>
        <v>0</v>
      </c>
      <c r="CJ161" s="80">
        <f t="shared" si="78"/>
        <v>0</v>
      </c>
      <c r="CN161" s="21" t="str">
        <f t="shared" si="68"/>
        <v/>
      </c>
      <c r="CO161" s="21" t="str">
        <f t="shared" si="69"/>
        <v/>
      </c>
      <c r="CP161" s="22" t="str">
        <f t="shared" si="79"/>
        <v/>
      </c>
      <c r="CQ161" s="22" t="str">
        <f t="shared" si="80"/>
        <v/>
      </c>
      <c r="CR161" s="22" t="str">
        <f t="shared" si="81"/>
        <v/>
      </c>
      <c r="CS161" s="22" t="str">
        <f t="shared" si="82"/>
        <v/>
      </c>
      <c r="CT161" s="22" t="str">
        <f t="shared" si="83"/>
        <v/>
      </c>
      <c r="CU161" s="173" t="str">
        <f t="shared" si="70"/>
        <v/>
      </c>
      <c r="CV161" s="173" t="str">
        <f t="shared" si="71"/>
        <v/>
      </c>
      <c r="CW161" s="22" t="str">
        <f t="shared" si="84"/>
        <v/>
      </c>
      <c r="CX161" s="22" t="str">
        <f t="shared" si="85"/>
        <v/>
      </c>
      <c r="CY161" s="23" t="str">
        <f t="shared" si="86"/>
        <v/>
      </c>
      <c r="CZ161" s="23" t="str">
        <f t="shared" si="87"/>
        <v/>
      </c>
      <c r="DA161" s="207" t="str">
        <f t="shared" si="91"/>
        <v/>
      </c>
      <c r="DB161" s="23">
        <f t="shared" si="72"/>
        <v>0</v>
      </c>
      <c r="DC161" s="16"/>
      <c r="DE161" s="192">
        <f t="shared" si="73"/>
        <v>0</v>
      </c>
      <c r="DF161" s="192">
        <f t="shared" si="74"/>
        <v>0</v>
      </c>
      <c r="DH161" s="192">
        <f t="shared" si="75"/>
        <v>0</v>
      </c>
      <c r="DI161" s="192">
        <f t="shared" si="76"/>
        <v>0</v>
      </c>
      <c r="DK161" s="203">
        <f>IF(Taula4[[#This Row],[Codi del contracte]]&lt;&gt;"",IF(Taula4[[#This Row],[Codi del contracte]]&gt;199,IF(Taula4[[#This Row],[Codi del contracte]]&lt;300,1,0),0),0)</f>
        <v>0</v>
      </c>
      <c r="DL161" s="203">
        <f>IF(Taula4[[#This Row],[Codi del contracte]]&lt;&gt;"",IF(Taula4[[#This Row],[Codi del contracte]]&gt;499,IF(Taula4[[#This Row],[Codi del contracte]]&lt;600,1,0),0),0)</f>
        <v>0</v>
      </c>
      <c r="DM161" s="203">
        <f t="shared" si="88"/>
        <v>0</v>
      </c>
      <c r="DN161" s="203">
        <f>IF(Taula4[[#This Row],[% Jornada (no posar símbol %)]]=100,IF(DM161=1,2,0),0)</f>
        <v>0</v>
      </c>
      <c r="DO161" s="203" t="str">
        <f t="shared" si="92"/>
        <v/>
      </c>
    </row>
    <row r="162" spans="1:119" ht="14.25" customHeight="1">
      <c r="A162" s="38"/>
      <c r="B162" s="83">
        <v>155</v>
      </c>
      <c r="C162" s="210"/>
      <c r="D162" s="226"/>
      <c r="E162" s="210"/>
      <c r="F162" s="224"/>
      <c r="G162" s="224"/>
      <c r="H162" s="210"/>
      <c r="I162" s="225"/>
      <c r="J162" s="210"/>
      <c r="K162" s="155"/>
      <c r="L162" s="156">
        <f t="shared" si="77"/>
        <v>0</v>
      </c>
      <c r="M162" s="340"/>
      <c r="N162" s="182" t="str">
        <f t="shared" si="89"/>
        <v/>
      </c>
      <c r="O162" s="127"/>
      <c r="P162" s="64"/>
      <c r="Q162" s="64"/>
      <c r="R162" s="64"/>
      <c r="CB162" s="78" t="str">
        <f t="shared" si="62"/>
        <v/>
      </c>
      <c r="CC162" s="79">
        <v>100</v>
      </c>
      <c r="CD162" s="79">
        <f t="shared" si="63"/>
        <v>0</v>
      </c>
      <c r="CE162" s="79">
        <f t="shared" si="64"/>
        <v>0</v>
      </c>
      <c r="CF162" s="79">
        <f t="shared" si="65"/>
        <v>0</v>
      </c>
      <c r="CG162" s="79">
        <f t="shared" si="90"/>
        <v>0</v>
      </c>
      <c r="CH162" s="80">
        <f t="shared" si="66"/>
        <v>0</v>
      </c>
      <c r="CI162" s="84">
        <f t="shared" si="67"/>
        <v>0</v>
      </c>
      <c r="CJ162" s="80">
        <f t="shared" si="78"/>
        <v>0</v>
      </c>
      <c r="CN162" s="21" t="str">
        <f t="shared" si="68"/>
        <v/>
      </c>
      <c r="CO162" s="21" t="str">
        <f t="shared" si="69"/>
        <v/>
      </c>
      <c r="CP162" s="22" t="str">
        <f t="shared" si="79"/>
        <v/>
      </c>
      <c r="CQ162" s="22" t="str">
        <f t="shared" si="80"/>
        <v/>
      </c>
      <c r="CR162" s="22" t="str">
        <f t="shared" si="81"/>
        <v/>
      </c>
      <c r="CS162" s="22" t="str">
        <f t="shared" si="82"/>
        <v/>
      </c>
      <c r="CT162" s="22" t="str">
        <f t="shared" si="83"/>
        <v/>
      </c>
      <c r="CU162" s="173" t="str">
        <f t="shared" si="70"/>
        <v/>
      </c>
      <c r="CV162" s="173" t="str">
        <f t="shared" si="71"/>
        <v/>
      </c>
      <c r="CW162" s="22" t="str">
        <f t="shared" si="84"/>
        <v/>
      </c>
      <c r="CX162" s="22" t="str">
        <f t="shared" si="85"/>
        <v/>
      </c>
      <c r="CY162" s="23" t="str">
        <f t="shared" si="86"/>
        <v/>
      </c>
      <c r="CZ162" s="23" t="str">
        <f t="shared" si="87"/>
        <v/>
      </c>
      <c r="DA162" s="207" t="str">
        <f t="shared" si="91"/>
        <v/>
      </c>
      <c r="DB162" s="23">
        <f t="shared" si="72"/>
        <v>0</v>
      </c>
      <c r="DC162" s="16"/>
      <c r="DE162" s="192">
        <f t="shared" si="73"/>
        <v>0</v>
      </c>
      <c r="DF162" s="192">
        <f t="shared" si="74"/>
        <v>0</v>
      </c>
      <c r="DH162" s="192">
        <f t="shared" si="75"/>
        <v>0</v>
      </c>
      <c r="DI162" s="192">
        <f t="shared" si="76"/>
        <v>0</v>
      </c>
      <c r="DK162" s="203">
        <f>IF(Taula4[[#This Row],[Codi del contracte]]&lt;&gt;"",IF(Taula4[[#This Row],[Codi del contracte]]&gt;199,IF(Taula4[[#This Row],[Codi del contracte]]&lt;300,1,0),0),0)</f>
        <v>0</v>
      </c>
      <c r="DL162" s="203">
        <f>IF(Taula4[[#This Row],[Codi del contracte]]&lt;&gt;"",IF(Taula4[[#This Row],[Codi del contracte]]&gt;499,IF(Taula4[[#This Row],[Codi del contracte]]&lt;600,1,0),0),0)</f>
        <v>0</v>
      </c>
      <c r="DM162" s="203">
        <f t="shared" si="88"/>
        <v>0</v>
      </c>
      <c r="DN162" s="203">
        <f>IF(Taula4[[#This Row],[% Jornada (no posar símbol %)]]=100,IF(DM162=1,2,0),0)</f>
        <v>0</v>
      </c>
      <c r="DO162" s="203" t="str">
        <f t="shared" si="92"/>
        <v/>
      </c>
    </row>
    <row r="163" spans="1:119" ht="14.25" customHeight="1">
      <c r="A163" s="38"/>
      <c r="B163" s="83">
        <v>156</v>
      </c>
      <c r="C163" s="210"/>
      <c r="D163" s="226"/>
      <c r="E163" s="210"/>
      <c r="F163" s="224"/>
      <c r="G163" s="224"/>
      <c r="H163" s="210"/>
      <c r="I163" s="225"/>
      <c r="J163" s="210"/>
      <c r="K163" s="155"/>
      <c r="L163" s="156">
        <f t="shared" si="77"/>
        <v>0</v>
      </c>
      <c r="M163" s="340"/>
      <c r="N163" s="182" t="str">
        <f t="shared" si="89"/>
        <v/>
      </c>
      <c r="O163" s="127"/>
      <c r="P163" s="64"/>
      <c r="Q163" s="64"/>
      <c r="R163" s="64"/>
      <c r="CB163" s="78" t="str">
        <f t="shared" si="62"/>
        <v/>
      </c>
      <c r="CC163" s="79">
        <v>100</v>
      </c>
      <c r="CD163" s="79">
        <f t="shared" si="63"/>
        <v>0</v>
      </c>
      <c r="CE163" s="79">
        <f t="shared" si="64"/>
        <v>0</v>
      </c>
      <c r="CF163" s="79">
        <f t="shared" si="65"/>
        <v>0</v>
      </c>
      <c r="CG163" s="79">
        <f t="shared" si="90"/>
        <v>0</v>
      </c>
      <c r="CH163" s="80">
        <f t="shared" si="66"/>
        <v>0</v>
      </c>
      <c r="CI163" s="84">
        <f t="shared" si="67"/>
        <v>0</v>
      </c>
      <c r="CJ163" s="80">
        <f t="shared" si="78"/>
        <v>0</v>
      </c>
      <c r="CN163" s="21" t="str">
        <f t="shared" si="68"/>
        <v/>
      </c>
      <c r="CO163" s="21" t="str">
        <f t="shared" si="69"/>
        <v/>
      </c>
      <c r="CP163" s="22" t="str">
        <f t="shared" si="79"/>
        <v/>
      </c>
      <c r="CQ163" s="22" t="str">
        <f t="shared" si="80"/>
        <v/>
      </c>
      <c r="CR163" s="22" t="str">
        <f t="shared" si="81"/>
        <v/>
      </c>
      <c r="CS163" s="22" t="str">
        <f t="shared" si="82"/>
        <v/>
      </c>
      <c r="CT163" s="22" t="str">
        <f t="shared" si="83"/>
        <v/>
      </c>
      <c r="CU163" s="173" t="str">
        <f t="shared" si="70"/>
        <v/>
      </c>
      <c r="CV163" s="173" t="str">
        <f t="shared" si="71"/>
        <v/>
      </c>
      <c r="CW163" s="22" t="str">
        <f t="shared" si="84"/>
        <v/>
      </c>
      <c r="CX163" s="22" t="str">
        <f t="shared" si="85"/>
        <v/>
      </c>
      <c r="CY163" s="23" t="str">
        <f t="shared" si="86"/>
        <v/>
      </c>
      <c r="CZ163" s="23" t="str">
        <f t="shared" si="87"/>
        <v/>
      </c>
      <c r="DA163" s="207" t="str">
        <f t="shared" si="91"/>
        <v/>
      </c>
      <c r="DB163" s="23">
        <f t="shared" si="72"/>
        <v>0</v>
      </c>
      <c r="DC163" s="16"/>
      <c r="DE163" s="192">
        <f t="shared" si="73"/>
        <v>0</v>
      </c>
      <c r="DF163" s="192">
        <f t="shared" si="74"/>
        <v>0</v>
      </c>
      <c r="DH163" s="192">
        <f t="shared" si="75"/>
        <v>0</v>
      </c>
      <c r="DI163" s="192">
        <f t="shared" si="76"/>
        <v>0</v>
      </c>
      <c r="DK163" s="203">
        <f>IF(Taula4[[#This Row],[Codi del contracte]]&lt;&gt;"",IF(Taula4[[#This Row],[Codi del contracte]]&gt;199,IF(Taula4[[#This Row],[Codi del contracte]]&lt;300,1,0),0),0)</f>
        <v>0</v>
      </c>
      <c r="DL163" s="203">
        <f>IF(Taula4[[#This Row],[Codi del contracte]]&lt;&gt;"",IF(Taula4[[#This Row],[Codi del contracte]]&gt;499,IF(Taula4[[#This Row],[Codi del contracte]]&lt;600,1,0),0),0)</f>
        <v>0</v>
      </c>
      <c r="DM163" s="203">
        <f t="shared" si="88"/>
        <v>0</v>
      </c>
      <c r="DN163" s="203">
        <f>IF(Taula4[[#This Row],[% Jornada (no posar símbol %)]]=100,IF(DM163=1,2,0),0)</f>
        <v>0</v>
      </c>
      <c r="DO163" s="203" t="str">
        <f t="shared" si="92"/>
        <v/>
      </c>
    </row>
    <row r="164" spans="1:119" ht="14.25" customHeight="1">
      <c r="A164" s="38"/>
      <c r="B164" s="83">
        <v>157</v>
      </c>
      <c r="C164" s="210"/>
      <c r="D164" s="226"/>
      <c r="E164" s="210"/>
      <c r="F164" s="224"/>
      <c r="G164" s="224"/>
      <c r="H164" s="210"/>
      <c r="I164" s="225"/>
      <c r="J164" s="210"/>
      <c r="K164" s="155"/>
      <c r="L164" s="156">
        <f t="shared" si="77"/>
        <v>0</v>
      </c>
      <c r="M164" s="340"/>
      <c r="N164" s="182" t="str">
        <f t="shared" si="89"/>
        <v/>
      </c>
      <c r="O164" s="127"/>
      <c r="P164" s="64"/>
      <c r="Q164" s="64"/>
      <c r="R164" s="64"/>
      <c r="CB164" s="78" t="str">
        <f t="shared" si="62"/>
        <v/>
      </c>
      <c r="CC164" s="79">
        <v>100</v>
      </c>
      <c r="CD164" s="79">
        <f t="shared" si="63"/>
        <v>0</v>
      </c>
      <c r="CE164" s="79">
        <f t="shared" si="64"/>
        <v>0</v>
      </c>
      <c r="CF164" s="79">
        <f t="shared" si="65"/>
        <v>0</v>
      </c>
      <c r="CG164" s="79">
        <f t="shared" si="90"/>
        <v>0</v>
      </c>
      <c r="CH164" s="80">
        <f t="shared" si="66"/>
        <v>0</v>
      </c>
      <c r="CI164" s="84">
        <f t="shared" si="67"/>
        <v>0</v>
      </c>
      <c r="CJ164" s="80">
        <f t="shared" si="78"/>
        <v>0</v>
      </c>
      <c r="CN164" s="21" t="str">
        <f t="shared" si="68"/>
        <v/>
      </c>
      <c r="CO164" s="21" t="str">
        <f t="shared" si="69"/>
        <v/>
      </c>
      <c r="CP164" s="22" t="str">
        <f t="shared" si="79"/>
        <v/>
      </c>
      <c r="CQ164" s="22" t="str">
        <f t="shared" si="80"/>
        <v/>
      </c>
      <c r="CR164" s="22" t="str">
        <f t="shared" si="81"/>
        <v/>
      </c>
      <c r="CS164" s="22" t="str">
        <f t="shared" si="82"/>
        <v/>
      </c>
      <c r="CT164" s="22" t="str">
        <f t="shared" si="83"/>
        <v/>
      </c>
      <c r="CU164" s="173" t="str">
        <f t="shared" si="70"/>
        <v/>
      </c>
      <c r="CV164" s="173" t="str">
        <f t="shared" si="71"/>
        <v/>
      </c>
      <c r="CW164" s="22" t="str">
        <f t="shared" si="84"/>
        <v/>
      </c>
      <c r="CX164" s="22" t="str">
        <f t="shared" si="85"/>
        <v/>
      </c>
      <c r="CY164" s="23" t="str">
        <f t="shared" si="86"/>
        <v/>
      </c>
      <c r="CZ164" s="23" t="str">
        <f t="shared" si="87"/>
        <v/>
      </c>
      <c r="DA164" s="207" t="str">
        <f t="shared" si="91"/>
        <v/>
      </c>
      <c r="DB164" s="23">
        <f t="shared" si="72"/>
        <v>0</v>
      </c>
      <c r="DC164" s="16"/>
      <c r="DE164" s="192">
        <f t="shared" si="73"/>
        <v>0</v>
      </c>
      <c r="DF164" s="192">
        <f t="shared" si="74"/>
        <v>0</v>
      </c>
      <c r="DH164" s="192">
        <f t="shared" si="75"/>
        <v>0</v>
      </c>
      <c r="DI164" s="192">
        <f t="shared" si="76"/>
        <v>0</v>
      </c>
      <c r="DK164" s="203">
        <f>IF(Taula4[[#This Row],[Codi del contracte]]&lt;&gt;"",IF(Taula4[[#This Row],[Codi del contracte]]&gt;199,IF(Taula4[[#This Row],[Codi del contracte]]&lt;300,1,0),0),0)</f>
        <v>0</v>
      </c>
      <c r="DL164" s="203">
        <f>IF(Taula4[[#This Row],[Codi del contracte]]&lt;&gt;"",IF(Taula4[[#This Row],[Codi del contracte]]&gt;499,IF(Taula4[[#This Row],[Codi del contracte]]&lt;600,1,0),0),0)</f>
        <v>0</v>
      </c>
      <c r="DM164" s="203">
        <f t="shared" si="88"/>
        <v>0</v>
      </c>
      <c r="DN164" s="203">
        <f>IF(Taula4[[#This Row],[% Jornada (no posar símbol %)]]=100,IF(DM164=1,2,0),0)</f>
        <v>0</v>
      </c>
      <c r="DO164" s="203" t="str">
        <f t="shared" si="92"/>
        <v/>
      </c>
    </row>
    <row r="165" spans="1:119" ht="14.25" customHeight="1">
      <c r="A165" s="38"/>
      <c r="B165" s="83">
        <v>158</v>
      </c>
      <c r="C165" s="210"/>
      <c r="D165" s="226"/>
      <c r="E165" s="210"/>
      <c r="F165" s="224"/>
      <c r="G165" s="224"/>
      <c r="H165" s="210"/>
      <c r="I165" s="225"/>
      <c r="J165" s="210"/>
      <c r="K165" s="155"/>
      <c r="L165" s="156">
        <f t="shared" si="77"/>
        <v>0</v>
      </c>
      <c r="M165" s="340"/>
      <c r="N165" s="182" t="str">
        <f t="shared" si="89"/>
        <v/>
      </c>
      <c r="O165" s="127"/>
      <c r="P165" s="64"/>
      <c r="Q165" s="64"/>
      <c r="R165" s="64"/>
      <c r="CB165" s="78" t="str">
        <f t="shared" si="62"/>
        <v/>
      </c>
      <c r="CC165" s="79">
        <v>100</v>
      </c>
      <c r="CD165" s="79">
        <f t="shared" si="63"/>
        <v>0</v>
      </c>
      <c r="CE165" s="79">
        <f t="shared" si="64"/>
        <v>0</v>
      </c>
      <c r="CF165" s="79">
        <f t="shared" si="65"/>
        <v>0</v>
      </c>
      <c r="CG165" s="79">
        <f t="shared" si="90"/>
        <v>0</v>
      </c>
      <c r="CH165" s="80">
        <f t="shared" si="66"/>
        <v>0</v>
      </c>
      <c r="CI165" s="84">
        <f t="shared" si="67"/>
        <v>0</v>
      </c>
      <c r="CJ165" s="80">
        <f t="shared" si="78"/>
        <v>0</v>
      </c>
      <c r="CN165" s="21" t="str">
        <f t="shared" si="68"/>
        <v/>
      </c>
      <c r="CO165" s="21" t="str">
        <f t="shared" si="69"/>
        <v/>
      </c>
      <c r="CP165" s="22" t="str">
        <f t="shared" si="79"/>
        <v/>
      </c>
      <c r="CQ165" s="22" t="str">
        <f t="shared" si="80"/>
        <v/>
      </c>
      <c r="CR165" s="22" t="str">
        <f t="shared" si="81"/>
        <v/>
      </c>
      <c r="CS165" s="22" t="str">
        <f t="shared" si="82"/>
        <v/>
      </c>
      <c r="CT165" s="22" t="str">
        <f t="shared" si="83"/>
        <v/>
      </c>
      <c r="CU165" s="173" t="str">
        <f t="shared" si="70"/>
        <v/>
      </c>
      <c r="CV165" s="173" t="str">
        <f t="shared" si="71"/>
        <v/>
      </c>
      <c r="CW165" s="22" t="str">
        <f t="shared" si="84"/>
        <v/>
      </c>
      <c r="CX165" s="22" t="str">
        <f t="shared" si="85"/>
        <v/>
      </c>
      <c r="CY165" s="23" t="str">
        <f t="shared" si="86"/>
        <v/>
      </c>
      <c r="CZ165" s="23" t="str">
        <f t="shared" si="87"/>
        <v/>
      </c>
      <c r="DA165" s="207" t="str">
        <f t="shared" si="91"/>
        <v/>
      </c>
      <c r="DB165" s="23">
        <f t="shared" si="72"/>
        <v>0</v>
      </c>
      <c r="DC165" s="16"/>
      <c r="DE165" s="192">
        <f t="shared" si="73"/>
        <v>0</v>
      </c>
      <c r="DF165" s="192">
        <f t="shared" si="74"/>
        <v>0</v>
      </c>
      <c r="DH165" s="192">
        <f t="shared" si="75"/>
        <v>0</v>
      </c>
      <c r="DI165" s="192">
        <f t="shared" si="76"/>
        <v>0</v>
      </c>
      <c r="DK165" s="203">
        <f>IF(Taula4[[#This Row],[Codi del contracte]]&lt;&gt;"",IF(Taula4[[#This Row],[Codi del contracte]]&gt;199,IF(Taula4[[#This Row],[Codi del contracte]]&lt;300,1,0),0),0)</f>
        <v>0</v>
      </c>
      <c r="DL165" s="203">
        <f>IF(Taula4[[#This Row],[Codi del contracte]]&lt;&gt;"",IF(Taula4[[#This Row],[Codi del contracte]]&gt;499,IF(Taula4[[#This Row],[Codi del contracte]]&lt;600,1,0),0),0)</f>
        <v>0</v>
      </c>
      <c r="DM165" s="203">
        <f t="shared" si="88"/>
        <v>0</v>
      </c>
      <c r="DN165" s="203">
        <f>IF(Taula4[[#This Row],[% Jornada (no posar símbol %)]]=100,IF(DM165=1,2,0),0)</f>
        <v>0</v>
      </c>
      <c r="DO165" s="203" t="str">
        <f t="shared" si="92"/>
        <v/>
      </c>
    </row>
    <row r="166" spans="1:119" ht="14.25" customHeight="1">
      <c r="A166" s="38"/>
      <c r="B166" s="83">
        <v>159</v>
      </c>
      <c r="C166" s="210"/>
      <c r="D166" s="226"/>
      <c r="E166" s="210"/>
      <c r="F166" s="224"/>
      <c r="G166" s="224"/>
      <c r="H166" s="210"/>
      <c r="I166" s="225"/>
      <c r="J166" s="210"/>
      <c r="K166" s="155"/>
      <c r="L166" s="156">
        <f t="shared" si="77"/>
        <v>0</v>
      </c>
      <c r="M166" s="340"/>
      <c r="N166" s="182" t="str">
        <f t="shared" si="89"/>
        <v/>
      </c>
      <c r="O166" s="127"/>
      <c r="P166" s="64"/>
      <c r="Q166" s="64"/>
      <c r="R166" s="64"/>
      <c r="CB166" s="78" t="str">
        <f t="shared" si="62"/>
        <v/>
      </c>
      <c r="CC166" s="79">
        <v>100</v>
      </c>
      <c r="CD166" s="79">
        <f t="shared" si="63"/>
        <v>0</v>
      </c>
      <c r="CE166" s="79">
        <f t="shared" si="64"/>
        <v>0</v>
      </c>
      <c r="CF166" s="79">
        <f t="shared" si="65"/>
        <v>0</v>
      </c>
      <c r="CG166" s="79">
        <f t="shared" si="90"/>
        <v>0</v>
      </c>
      <c r="CH166" s="80">
        <f t="shared" si="66"/>
        <v>0</v>
      </c>
      <c r="CI166" s="84">
        <f t="shared" si="67"/>
        <v>0</v>
      </c>
      <c r="CJ166" s="80">
        <f t="shared" si="78"/>
        <v>0</v>
      </c>
      <c r="CN166" s="21" t="str">
        <f t="shared" si="68"/>
        <v/>
      </c>
      <c r="CO166" s="21" t="str">
        <f t="shared" si="69"/>
        <v/>
      </c>
      <c r="CP166" s="22" t="str">
        <f t="shared" si="79"/>
        <v/>
      </c>
      <c r="CQ166" s="22" t="str">
        <f t="shared" si="80"/>
        <v/>
      </c>
      <c r="CR166" s="22" t="str">
        <f t="shared" si="81"/>
        <v/>
      </c>
      <c r="CS166" s="22" t="str">
        <f t="shared" si="82"/>
        <v/>
      </c>
      <c r="CT166" s="22" t="str">
        <f t="shared" si="83"/>
        <v/>
      </c>
      <c r="CU166" s="173" t="str">
        <f t="shared" si="70"/>
        <v/>
      </c>
      <c r="CV166" s="173" t="str">
        <f t="shared" si="71"/>
        <v/>
      </c>
      <c r="CW166" s="22" t="str">
        <f t="shared" si="84"/>
        <v/>
      </c>
      <c r="CX166" s="22" t="str">
        <f t="shared" si="85"/>
        <v/>
      </c>
      <c r="CY166" s="23" t="str">
        <f t="shared" si="86"/>
        <v/>
      </c>
      <c r="CZ166" s="23" t="str">
        <f t="shared" si="87"/>
        <v/>
      </c>
      <c r="DA166" s="207" t="str">
        <f t="shared" si="91"/>
        <v/>
      </c>
      <c r="DB166" s="23">
        <f t="shared" si="72"/>
        <v>0</v>
      </c>
      <c r="DC166" s="16"/>
      <c r="DE166" s="192">
        <f t="shared" si="73"/>
        <v>0</v>
      </c>
      <c r="DF166" s="192">
        <f t="shared" si="74"/>
        <v>0</v>
      </c>
      <c r="DH166" s="192">
        <f t="shared" si="75"/>
        <v>0</v>
      </c>
      <c r="DI166" s="192">
        <f t="shared" si="76"/>
        <v>0</v>
      </c>
      <c r="DK166" s="203">
        <f>IF(Taula4[[#This Row],[Codi del contracte]]&lt;&gt;"",IF(Taula4[[#This Row],[Codi del contracte]]&gt;199,IF(Taula4[[#This Row],[Codi del contracte]]&lt;300,1,0),0),0)</f>
        <v>0</v>
      </c>
      <c r="DL166" s="203">
        <f>IF(Taula4[[#This Row],[Codi del contracte]]&lt;&gt;"",IF(Taula4[[#This Row],[Codi del contracte]]&gt;499,IF(Taula4[[#This Row],[Codi del contracte]]&lt;600,1,0),0),0)</f>
        <v>0</v>
      </c>
      <c r="DM166" s="203">
        <f t="shared" si="88"/>
        <v>0</v>
      </c>
      <c r="DN166" s="203">
        <f>IF(Taula4[[#This Row],[% Jornada (no posar símbol %)]]=100,IF(DM166=1,2,0),0)</f>
        <v>0</v>
      </c>
      <c r="DO166" s="203" t="str">
        <f t="shared" si="92"/>
        <v/>
      </c>
    </row>
    <row r="167" spans="1:119" ht="14.25" customHeight="1">
      <c r="A167" s="38"/>
      <c r="B167" s="83">
        <v>160</v>
      </c>
      <c r="C167" s="210"/>
      <c r="D167" s="226"/>
      <c r="E167" s="210"/>
      <c r="F167" s="224"/>
      <c r="G167" s="224"/>
      <c r="H167" s="210"/>
      <c r="I167" s="225"/>
      <c r="J167" s="210"/>
      <c r="K167" s="155"/>
      <c r="L167" s="156">
        <f t="shared" si="77"/>
        <v>0</v>
      </c>
      <c r="M167" s="340"/>
      <c r="N167" s="182" t="str">
        <f t="shared" si="89"/>
        <v/>
      </c>
      <c r="O167" s="127"/>
      <c r="P167" s="64"/>
      <c r="Q167" s="64"/>
      <c r="R167" s="64"/>
      <c r="CB167" s="78" t="str">
        <f t="shared" si="62"/>
        <v/>
      </c>
      <c r="CC167" s="79">
        <v>100</v>
      </c>
      <c r="CD167" s="79">
        <f t="shared" si="63"/>
        <v>0</v>
      </c>
      <c r="CE167" s="79">
        <f t="shared" si="64"/>
        <v>0</v>
      </c>
      <c r="CF167" s="79">
        <f t="shared" si="65"/>
        <v>0</v>
      </c>
      <c r="CG167" s="79">
        <f t="shared" si="90"/>
        <v>0</v>
      </c>
      <c r="CH167" s="80">
        <f t="shared" si="66"/>
        <v>0</v>
      </c>
      <c r="CI167" s="84">
        <f t="shared" si="67"/>
        <v>0</v>
      </c>
      <c r="CJ167" s="80">
        <f t="shared" si="78"/>
        <v>0</v>
      </c>
      <c r="CN167" s="21" t="str">
        <f t="shared" si="68"/>
        <v/>
      </c>
      <c r="CO167" s="21" t="str">
        <f t="shared" si="69"/>
        <v/>
      </c>
      <c r="CP167" s="22" t="str">
        <f t="shared" si="79"/>
        <v/>
      </c>
      <c r="CQ167" s="22" t="str">
        <f t="shared" si="80"/>
        <v/>
      </c>
      <c r="CR167" s="22" t="str">
        <f t="shared" si="81"/>
        <v/>
      </c>
      <c r="CS167" s="22" t="str">
        <f t="shared" si="82"/>
        <v/>
      </c>
      <c r="CT167" s="22" t="str">
        <f t="shared" si="83"/>
        <v/>
      </c>
      <c r="CU167" s="173" t="str">
        <f t="shared" si="70"/>
        <v/>
      </c>
      <c r="CV167" s="173" t="str">
        <f t="shared" si="71"/>
        <v/>
      </c>
      <c r="CW167" s="22" t="str">
        <f t="shared" si="84"/>
        <v/>
      </c>
      <c r="CX167" s="22" t="str">
        <f t="shared" si="85"/>
        <v/>
      </c>
      <c r="CY167" s="23" t="str">
        <f t="shared" si="86"/>
        <v/>
      </c>
      <c r="CZ167" s="23" t="str">
        <f t="shared" si="87"/>
        <v/>
      </c>
      <c r="DA167" s="207" t="str">
        <f t="shared" si="91"/>
        <v/>
      </c>
      <c r="DB167" s="23">
        <f t="shared" si="72"/>
        <v>0</v>
      </c>
      <c r="DC167" s="16"/>
      <c r="DE167" s="192">
        <f t="shared" si="73"/>
        <v>0</v>
      </c>
      <c r="DF167" s="192">
        <f t="shared" si="74"/>
        <v>0</v>
      </c>
      <c r="DH167" s="192">
        <f t="shared" si="75"/>
        <v>0</v>
      </c>
      <c r="DI167" s="192">
        <f t="shared" si="76"/>
        <v>0</v>
      </c>
      <c r="DK167" s="203">
        <f>IF(Taula4[[#This Row],[Codi del contracte]]&lt;&gt;"",IF(Taula4[[#This Row],[Codi del contracte]]&gt;199,IF(Taula4[[#This Row],[Codi del contracte]]&lt;300,1,0),0),0)</f>
        <v>0</v>
      </c>
      <c r="DL167" s="203">
        <f>IF(Taula4[[#This Row],[Codi del contracte]]&lt;&gt;"",IF(Taula4[[#This Row],[Codi del contracte]]&gt;499,IF(Taula4[[#This Row],[Codi del contracte]]&lt;600,1,0),0),0)</f>
        <v>0</v>
      </c>
      <c r="DM167" s="203">
        <f t="shared" si="88"/>
        <v>0</v>
      </c>
      <c r="DN167" s="203">
        <f>IF(Taula4[[#This Row],[% Jornada (no posar símbol %)]]=100,IF(DM167=1,2,0),0)</f>
        <v>0</v>
      </c>
      <c r="DO167" s="203" t="str">
        <f t="shared" si="92"/>
        <v/>
      </c>
    </row>
    <row r="168" spans="1:119" ht="14.25" customHeight="1">
      <c r="A168" s="38"/>
      <c r="B168" s="83">
        <v>161</v>
      </c>
      <c r="C168" s="210"/>
      <c r="D168" s="226"/>
      <c r="E168" s="210"/>
      <c r="F168" s="224"/>
      <c r="G168" s="224"/>
      <c r="H168" s="210"/>
      <c r="I168" s="225"/>
      <c r="J168" s="210"/>
      <c r="K168" s="155"/>
      <c r="L168" s="156">
        <f t="shared" si="77"/>
        <v>0</v>
      </c>
      <c r="M168" s="340"/>
      <c r="N168" s="182" t="str">
        <f t="shared" si="89"/>
        <v/>
      </c>
      <c r="O168" s="127"/>
      <c r="P168" s="64"/>
      <c r="Q168" s="64"/>
      <c r="R168" s="64"/>
      <c r="CB168" s="78" t="str">
        <f t="shared" si="62"/>
        <v/>
      </c>
      <c r="CC168" s="79">
        <v>100</v>
      </c>
      <c r="CD168" s="79">
        <f t="shared" si="63"/>
        <v>0</v>
      </c>
      <c r="CE168" s="79">
        <f t="shared" si="64"/>
        <v>0</v>
      </c>
      <c r="CF168" s="79">
        <f t="shared" si="65"/>
        <v>0</v>
      </c>
      <c r="CG168" s="79">
        <f t="shared" si="90"/>
        <v>0</v>
      </c>
      <c r="CH168" s="80">
        <f t="shared" si="66"/>
        <v>0</v>
      </c>
      <c r="CI168" s="84">
        <f t="shared" si="67"/>
        <v>0</v>
      </c>
      <c r="CJ168" s="80">
        <f t="shared" si="78"/>
        <v>0</v>
      </c>
      <c r="CN168" s="21" t="str">
        <f t="shared" si="68"/>
        <v/>
      </c>
      <c r="CO168" s="21" t="str">
        <f t="shared" si="69"/>
        <v/>
      </c>
      <c r="CP168" s="22" t="str">
        <f t="shared" si="79"/>
        <v/>
      </c>
      <c r="CQ168" s="22" t="str">
        <f t="shared" si="80"/>
        <v/>
      </c>
      <c r="CR168" s="22" t="str">
        <f t="shared" si="81"/>
        <v/>
      </c>
      <c r="CS168" s="22" t="str">
        <f t="shared" si="82"/>
        <v/>
      </c>
      <c r="CT168" s="22" t="str">
        <f t="shared" si="83"/>
        <v/>
      </c>
      <c r="CU168" s="173" t="str">
        <f t="shared" si="70"/>
        <v/>
      </c>
      <c r="CV168" s="173" t="str">
        <f t="shared" si="71"/>
        <v/>
      </c>
      <c r="CW168" s="22" t="str">
        <f t="shared" si="84"/>
        <v/>
      </c>
      <c r="CX168" s="22" t="str">
        <f t="shared" si="85"/>
        <v/>
      </c>
      <c r="CY168" s="23" t="str">
        <f t="shared" si="86"/>
        <v/>
      </c>
      <c r="CZ168" s="23" t="str">
        <f t="shared" si="87"/>
        <v/>
      </c>
      <c r="DA168" s="207" t="str">
        <f t="shared" si="91"/>
        <v/>
      </c>
      <c r="DB168" s="23">
        <f t="shared" si="72"/>
        <v>0</v>
      </c>
      <c r="DC168" s="16"/>
      <c r="DE168" s="192">
        <f t="shared" si="73"/>
        <v>0</v>
      </c>
      <c r="DF168" s="192">
        <f t="shared" si="74"/>
        <v>0</v>
      </c>
      <c r="DH168" s="192">
        <f t="shared" si="75"/>
        <v>0</v>
      </c>
      <c r="DI168" s="192">
        <f t="shared" si="76"/>
        <v>0</v>
      </c>
      <c r="DK168" s="203">
        <f>IF(Taula4[[#This Row],[Codi del contracte]]&lt;&gt;"",IF(Taula4[[#This Row],[Codi del contracte]]&gt;199,IF(Taula4[[#This Row],[Codi del contracte]]&lt;300,1,0),0),0)</f>
        <v>0</v>
      </c>
      <c r="DL168" s="203">
        <f>IF(Taula4[[#This Row],[Codi del contracte]]&lt;&gt;"",IF(Taula4[[#This Row],[Codi del contracte]]&gt;499,IF(Taula4[[#This Row],[Codi del contracte]]&lt;600,1,0),0),0)</f>
        <v>0</v>
      </c>
      <c r="DM168" s="203">
        <f t="shared" si="88"/>
        <v>0</v>
      </c>
      <c r="DN168" s="203">
        <f>IF(Taula4[[#This Row],[% Jornada (no posar símbol %)]]=100,IF(DM168=1,2,0),0)</f>
        <v>0</v>
      </c>
      <c r="DO168" s="203" t="str">
        <f t="shared" si="92"/>
        <v/>
      </c>
    </row>
    <row r="169" spans="1:119" ht="14.25" customHeight="1">
      <c r="A169" s="38"/>
      <c r="B169" s="83">
        <v>162</v>
      </c>
      <c r="C169" s="210"/>
      <c r="D169" s="226"/>
      <c r="E169" s="210"/>
      <c r="F169" s="224"/>
      <c r="G169" s="224"/>
      <c r="H169" s="210"/>
      <c r="I169" s="225"/>
      <c r="J169" s="210"/>
      <c r="K169" s="155"/>
      <c r="L169" s="156">
        <f t="shared" si="77"/>
        <v>0</v>
      </c>
      <c r="M169" s="340"/>
      <c r="N169" s="182" t="str">
        <f t="shared" si="89"/>
        <v/>
      </c>
      <c r="O169" s="127"/>
      <c r="P169" s="64"/>
      <c r="Q169" s="64"/>
      <c r="R169" s="64"/>
      <c r="CB169" s="78" t="str">
        <f t="shared" si="62"/>
        <v/>
      </c>
      <c r="CC169" s="79">
        <v>100</v>
      </c>
      <c r="CD169" s="79">
        <f t="shared" si="63"/>
        <v>0</v>
      </c>
      <c r="CE169" s="79">
        <f t="shared" si="64"/>
        <v>0</v>
      </c>
      <c r="CF169" s="79">
        <f t="shared" si="65"/>
        <v>0</v>
      </c>
      <c r="CG169" s="79">
        <f t="shared" si="90"/>
        <v>0</v>
      </c>
      <c r="CH169" s="80">
        <f t="shared" si="66"/>
        <v>0</v>
      </c>
      <c r="CI169" s="84">
        <f t="shared" si="67"/>
        <v>0</v>
      </c>
      <c r="CJ169" s="80">
        <f t="shared" si="78"/>
        <v>0</v>
      </c>
      <c r="CN169" s="21" t="str">
        <f t="shared" si="68"/>
        <v/>
      </c>
      <c r="CO169" s="21" t="str">
        <f t="shared" si="69"/>
        <v/>
      </c>
      <c r="CP169" s="22" t="str">
        <f t="shared" si="79"/>
        <v/>
      </c>
      <c r="CQ169" s="22" t="str">
        <f t="shared" si="80"/>
        <v/>
      </c>
      <c r="CR169" s="22" t="str">
        <f t="shared" si="81"/>
        <v/>
      </c>
      <c r="CS169" s="22" t="str">
        <f t="shared" si="82"/>
        <v/>
      </c>
      <c r="CT169" s="22" t="str">
        <f t="shared" si="83"/>
        <v/>
      </c>
      <c r="CU169" s="173" t="str">
        <f t="shared" si="70"/>
        <v/>
      </c>
      <c r="CV169" s="173" t="str">
        <f t="shared" si="71"/>
        <v/>
      </c>
      <c r="CW169" s="22" t="str">
        <f t="shared" si="84"/>
        <v/>
      </c>
      <c r="CX169" s="22" t="str">
        <f t="shared" si="85"/>
        <v/>
      </c>
      <c r="CY169" s="23" t="str">
        <f t="shared" si="86"/>
        <v/>
      </c>
      <c r="CZ169" s="23" t="str">
        <f t="shared" si="87"/>
        <v/>
      </c>
      <c r="DA169" s="207" t="str">
        <f t="shared" si="91"/>
        <v/>
      </c>
      <c r="DB169" s="23">
        <f t="shared" si="72"/>
        <v>0</v>
      </c>
      <c r="DC169" s="16"/>
      <c r="DE169" s="192">
        <f t="shared" si="73"/>
        <v>0</v>
      </c>
      <c r="DF169" s="192">
        <f t="shared" si="74"/>
        <v>0</v>
      </c>
      <c r="DH169" s="192">
        <f t="shared" si="75"/>
        <v>0</v>
      </c>
      <c r="DI169" s="192">
        <f t="shared" si="76"/>
        <v>0</v>
      </c>
      <c r="DK169" s="203">
        <f>IF(Taula4[[#This Row],[Codi del contracte]]&lt;&gt;"",IF(Taula4[[#This Row],[Codi del contracte]]&gt;199,IF(Taula4[[#This Row],[Codi del contracte]]&lt;300,1,0),0),0)</f>
        <v>0</v>
      </c>
      <c r="DL169" s="203">
        <f>IF(Taula4[[#This Row],[Codi del contracte]]&lt;&gt;"",IF(Taula4[[#This Row],[Codi del contracte]]&gt;499,IF(Taula4[[#This Row],[Codi del contracte]]&lt;600,1,0),0),0)</f>
        <v>0</v>
      </c>
      <c r="DM169" s="203">
        <f t="shared" si="88"/>
        <v>0</v>
      </c>
      <c r="DN169" s="203">
        <f>IF(Taula4[[#This Row],[% Jornada (no posar símbol %)]]=100,IF(DM169=1,2,0),0)</f>
        <v>0</v>
      </c>
      <c r="DO169" s="203" t="str">
        <f t="shared" si="92"/>
        <v/>
      </c>
    </row>
    <row r="170" spans="1:119" ht="14.25" customHeight="1">
      <c r="A170" s="38"/>
      <c r="B170" s="83">
        <v>163</v>
      </c>
      <c r="C170" s="210"/>
      <c r="D170" s="226"/>
      <c r="E170" s="210"/>
      <c r="F170" s="224"/>
      <c r="G170" s="224"/>
      <c r="H170" s="210"/>
      <c r="I170" s="225"/>
      <c r="J170" s="210"/>
      <c r="K170" s="155"/>
      <c r="L170" s="156">
        <f t="shared" si="77"/>
        <v>0</v>
      </c>
      <c r="M170" s="340"/>
      <c r="N170" s="182" t="str">
        <f t="shared" si="89"/>
        <v/>
      </c>
      <c r="O170" s="127"/>
      <c r="P170" s="64"/>
      <c r="Q170" s="64"/>
      <c r="R170" s="64"/>
      <c r="CB170" s="78" t="str">
        <f t="shared" si="62"/>
        <v/>
      </c>
      <c r="CC170" s="79">
        <v>100</v>
      </c>
      <c r="CD170" s="79">
        <f t="shared" si="63"/>
        <v>0</v>
      </c>
      <c r="CE170" s="79">
        <f t="shared" si="64"/>
        <v>0</v>
      </c>
      <c r="CF170" s="79">
        <f t="shared" si="65"/>
        <v>0</v>
      </c>
      <c r="CG170" s="79">
        <f t="shared" si="90"/>
        <v>0</v>
      </c>
      <c r="CH170" s="80">
        <f t="shared" si="66"/>
        <v>0</v>
      </c>
      <c r="CI170" s="84">
        <f t="shared" si="67"/>
        <v>0</v>
      </c>
      <c r="CJ170" s="80">
        <f t="shared" si="78"/>
        <v>0</v>
      </c>
      <c r="CN170" s="21" t="str">
        <f t="shared" si="68"/>
        <v/>
      </c>
      <c r="CO170" s="21" t="str">
        <f t="shared" si="69"/>
        <v/>
      </c>
      <c r="CP170" s="22" t="str">
        <f t="shared" si="79"/>
        <v/>
      </c>
      <c r="CQ170" s="22" t="str">
        <f t="shared" si="80"/>
        <v/>
      </c>
      <c r="CR170" s="22" t="str">
        <f t="shared" si="81"/>
        <v/>
      </c>
      <c r="CS170" s="22" t="str">
        <f t="shared" si="82"/>
        <v/>
      </c>
      <c r="CT170" s="22" t="str">
        <f t="shared" si="83"/>
        <v/>
      </c>
      <c r="CU170" s="173" t="str">
        <f t="shared" si="70"/>
        <v/>
      </c>
      <c r="CV170" s="173" t="str">
        <f t="shared" si="71"/>
        <v/>
      </c>
      <c r="CW170" s="22" t="str">
        <f t="shared" si="84"/>
        <v/>
      </c>
      <c r="CX170" s="22" t="str">
        <f t="shared" si="85"/>
        <v/>
      </c>
      <c r="CY170" s="23" t="str">
        <f t="shared" si="86"/>
        <v/>
      </c>
      <c r="CZ170" s="23" t="str">
        <f t="shared" si="87"/>
        <v/>
      </c>
      <c r="DA170" s="207" t="str">
        <f t="shared" si="91"/>
        <v/>
      </c>
      <c r="DB170" s="23">
        <f t="shared" si="72"/>
        <v>0</v>
      </c>
      <c r="DC170" s="16"/>
      <c r="DE170" s="192">
        <f t="shared" si="73"/>
        <v>0</v>
      </c>
      <c r="DF170" s="192">
        <f t="shared" si="74"/>
        <v>0</v>
      </c>
      <c r="DH170" s="192">
        <f t="shared" si="75"/>
        <v>0</v>
      </c>
      <c r="DI170" s="192">
        <f t="shared" si="76"/>
        <v>0</v>
      </c>
      <c r="DK170" s="203">
        <f>IF(Taula4[[#This Row],[Codi del contracte]]&lt;&gt;"",IF(Taula4[[#This Row],[Codi del contracte]]&gt;199,IF(Taula4[[#This Row],[Codi del contracte]]&lt;300,1,0),0),0)</f>
        <v>0</v>
      </c>
      <c r="DL170" s="203">
        <f>IF(Taula4[[#This Row],[Codi del contracte]]&lt;&gt;"",IF(Taula4[[#This Row],[Codi del contracte]]&gt;499,IF(Taula4[[#This Row],[Codi del contracte]]&lt;600,1,0),0),0)</f>
        <v>0</v>
      </c>
      <c r="DM170" s="203">
        <f t="shared" si="88"/>
        <v>0</v>
      </c>
      <c r="DN170" s="203">
        <f>IF(Taula4[[#This Row],[% Jornada (no posar símbol %)]]=100,IF(DM170=1,2,0),0)</f>
        <v>0</v>
      </c>
      <c r="DO170" s="203" t="str">
        <f t="shared" si="92"/>
        <v/>
      </c>
    </row>
    <row r="171" spans="1:119" ht="14.25" customHeight="1">
      <c r="A171" s="38"/>
      <c r="B171" s="83">
        <v>164</v>
      </c>
      <c r="C171" s="210"/>
      <c r="D171" s="226"/>
      <c r="E171" s="210"/>
      <c r="F171" s="224"/>
      <c r="G171" s="224"/>
      <c r="H171" s="210"/>
      <c r="I171" s="225"/>
      <c r="J171" s="210"/>
      <c r="K171" s="155"/>
      <c r="L171" s="156">
        <f t="shared" si="77"/>
        <v>0</v>
      </c>
      <c r="M171" s="340"/>
      <c r="N171" s="182" t="str">
        <f t="shared" si="89"/>
        <v/>
      </c>
      <c r="O171" s="127"/>
      <c r="P171" s="64"/>
      <c r="Q171" s="64"/>
      <c r="R171" s="64"/>
      <c r="CB171" s="78" t="str">
        <f t="shared" si="62"/>
        <v/>
      </c>
      <c r="CC171" s="79">
        <v>100</v>
      </c>
      <c r="CD171" s="79">
        <f t="shared" si="63"/>
        <v>0</v>
      </c>
      <c r="CE171" s="79">
        <f t="shared" si="64"/>
        <v>0</v>
      </c>
      <c r="CF171" s="79">
        <f t="shared" si="65"/>
        <v>0</v>
      </c>
      <c r="CG171" s="79">
        <f t="shared" si="90"/>
        <v>0</v>
      </c>
      <c r="CH171" s="80">
        <f t="shared" si="66"/>
        <v>0</v>
      </c>
      <c r="CI171" s="84">
        <f t="shared" si="67"/>
        <v>0</v>
      </c>
      <c r="CJ171" s="80">
        <f t="shared" si="78"/>
        <v>0</v>
      </c>
      <c r="CN171" s="21" t="str">
        <f t="shared" si="68"/>
        <v/>
      </c>
      <c r="CO171" s="21" t="str">
        <f t="shared" si="69"/>
        <v/>
      </c>
      <c r="CP171" s="22" t="str">
        <f t="shared" si="79"/>
        <v/>
      </c>
      <c r="CQ171" s="22" t="str">
        <f t="shared" si="80"/>
        <v/>
      </c>
      <c r="CR171" s="22" t="str">
        <f t="shared" si="81"/>
        <v/>
      </c>
      <c r="CS171" s="22" t="str">
        <f t="shared" si="82"/>
        <v/>
      </c>
      <c r="CT171" s="22" t="str">
        <f t="shared" si="83"/>
        <v/>
      </c>
      <c r="CU171" s="173" t="str">
        <f t="shared" si="70"/>
        <v/>
      </c>
      <c r="CV171" s="173" t="str">
        <f t="shared" si="71"/>
        <v/>
      </c>
      <c r="CW171" s="22" t="str">
        <f t="shared" si="84"/>
        <v/>
      </c>
      <c r="CX171" s="22" t="str">
        <f t="shared" si="85"/>
        <v/>
      </c>
      <c r="CY171" s="23" t="str">
        <f t="shared" si="86"/>
        <v/>
      </c>
      <c r="CZ171" s="23" t="str">
        <f t="shared" si="87"/>
        <v/>
      </c>
      <c r="DA171" s="207" t="str">
        <f t="shared" si="91"/>
        <v/>
      </c>
      <c r="DB171" s="23">
        <f t="shared" si="72"/>
        <v>0</v>
      </c>
      <c r="DC171" s="16"/>
      <c r="DE171" s="192">
        <f t="shared" si="73"/>
        <v>0</v>
      </c>
      <c r="DF171" s="192">
        <f t="shared" si="74"/>
        <v>0</v>
      </c>
      <c r="DH171" s="192">
        <f t="shared" si="75"/>
        <v>0</v>
      </c>
      <c r="DI171" s="192">
        <f t="shared" si="76"/>
        <v>0</v>
      </c>
      <c r="DK171" s="203">
        <f>IF(Taula4[[#This Row],[Codi del contracte]]&lt;&gt;"",IF(Taula4[[#This Row],[Codi del contracte]]&gt;199,IF(Taula4[[#This Row],[Codi del contracte]]&lt;300,1,0),0),0)</f>
        <v>0</v>
      </c>
      <c r="DL171" s="203">
        <f>IF(Taula4[[#This Row],[Codi del contracte]]&lt;&gt;"",IF(Taula4[[#This Row],[Codi del contracte]]&gt;499,IF(Taula4[[#This Row],[Codi del contracte]]&lt;600,1,0),0),0)</f>
        <v>0</v>
      </c>
      <c r="DM171" s="203">
        <f t="shared" si="88"/>
        <v>0</v>
      </c>
      <c r="DN171" s="203">
        <f>IF(Taula4[[#This Row],[% Jornada (no posar símbol %)]]=100,IF(DM171=1,2,0),0)</f>
        <v>0</v>
      </c>
      <c r="DO171" s="203" t="str">
        <f t="shared" si="92"/>
        <v/>
      </c>
    </row>
    <row r="172" spans="1:119" ht="14.25" customHeight="1">
      <c r="A172" s="38"/>
      <c r="B172" s="83">
        <v>165</v>
      </c>
      <c r="C172" s="210"/>
      <c r="D172" s="226"/>
      <c r="E172" s="210"/>
      <c r="F172" s="224"/>
      <c r="G172" s="224"/>
      <c r="H172" s="210"/>
      <c r="I172" s="225"/>
      <c r="J172" s="210"/>
      <c r="K172" s="155"/>
      <c r="L172" s="156">
        <f t="shared" si="77"/>
        <v>0</v>
      </c>
      <c r="M172" s="340"/>
      <c r="N172" s="182" t="str">
        <f t="shared" si="89"/>
        <v/>
      </c>
      <c r="O172" s="127"/>
      <c r="P172" s="64"/>
      <c r="Q172" s="64"/>
      <c r="R172" s="64"/>
      <c r="CB172" s="78" t="str">
        <f t="shared" si="62"/>
        <v/>
      </c>
      <c r="CC172" s="79">
        <v>100</v>
      </c>
      <c r="CD172" s="79">
        <f t="shared" si="63"/>
        <v>0</v>
      </c>
      <c r="CE172" s="79">
        <f t="shared" si="64"/>
        <v>0</v>
      </c>
      <c r="CF172" s="79">
        <f t="shared" si="65"/>
        <v>0</v>
      </c>
      <c r="CG172" s="79">
        <f t="shared" si="90"/>
        <v>0</v>
      </c>
      <c r="CH172" s="80">
        <f t="shared" si="66"/>
        <v>0</v>
      </c>
      <c r="CI172" s="84">
        <f t="shared" si="67"/>
        <v>0</v>
      </c>
      <c r="CJ172" s="80">
        <f t="shared" si="78"/>
        <v>0</v>
      </c>
      <c r="CN172" s="21" t="str">
        <f t="shared" si="68"/>
        <v/>
      </c>
      <c r="CO172" s="21" t="str">
        <f t="shared" si="69"/>
        <v/>
      </c>
      <c r="CP172" s="22" t="str">
        <f t="shared" si="79"/>
        <v/>
      </c>
      <c r="CQ172" s="22" t="str">
        <f t="shared" si="80"/>
        <v/>
      </c>
      <c r="CR172" s="22" t="str">
        <f t="shared" si="81"/>
        <v/>
      </c>
      <c r="CS172" s="22" t="str">
        <f t="shared" si="82"/>
        <v/>
      </c>
      <c r="CT172" s="22" t="str">
        <f t="shared" si="83"/>
        <v/>
      </c>
      <c r="CU172" s="173" t="str">
        <f t="shared" si="70"/>
        <v/>
      </c>
      <c r="CV172" s="173" t="str">
        <f t="shared" si="71"/>
        <v/>
      </c>
      <c r="CW172" s="22" t="str">
        <f t="shared" si="84"/>
        <v/>
      </c>
      <c r="CX172" s="22" t="str">
        <f t="shared" si="85"/>
        <v/>
      </c>
      <c r="CY172" s="23" t="str">
        <f t="shared" si="86"/>
        <v/>
      </c>
      <c r="CZ172" s="23" t="str">
        <f t="shared" si="87"/>
        <v/>
      </c>
      <c r="DA172" s="207" t="str">
        <f t="shared" si="91"/>
        <v/>
      </c>
      <c r="DB172" s="23">
        <f t="shared" si="72"/>
        <v>0</v>
      </c>
      <c r="DC172" s="16"/>
      <c r="DE172" s="192">
        <f t="shared" si="73"/>
        <v>0</v>
      </c>
      <c r="DF172" s="192">
        <f t="shared" si="74"/>
        <v>0</v>
      </c>
      <c r="DH172" s="192">
        <f t="shared" si="75"/>
        <v>0</v>
      </c>
      <c r="DI172" s="192">
        <f t="shared" si="76"/>
        <v>0</v>
      </c>
      <c r="DK172" s="203">
        <f>IF(Taula4[[#This Row],[Codi del contracte]]&lt;&gt;"",IF(Taula4[[#This Row],[Codi del contracte]]&gt;199,IF(Taula4[[#This Row],[Codi del contracte]]&lt;300,1,0),0),0)</f>
        <v>0</v>
      </c>
      <c r="DL172" s="203">
        <f>IF(Taula4[[#This Row],[Codi del contracte]]&lt;&gt;"",IF(Taula4[[#This Row],[Codi del contracte]]&gt;499,IF(Taula4[[#This Row],[Codi del contracte]]&lt;600,1,0),0),0)</f>
        <v>0</v>
      </c>
      <c r="DM172" s="203">
        <f t="shared" si="88"/>
        <v>0</v>
      </c>
      <c r="DN172" s="203">
        <f>IF(Taula4[[#This Row],[% Jornada (no posar símbol %)]]=100,IF(DM172=1,2,0),0)</f>
        <v>0</v>
      </c>
      <c r="DO172" s="203" t="str">
        <f t="shared" si="92"/>
        <v/>
      </c>
    </row>
    <row r="173" spans="1:119" ht="14.25" customHeight="1">
      <c r="A173" s="38"/>
      <c r="B173" s="83">
        <v>166</v>
      </c>
      <c r="C173" s="210"/>
      <c r="D173" s="226"/>
      <c r="E173" s="210"/>
      <c r="F173" s="224"/>
      <c r="G173" s="224"/>
      <c r="H173" s="210"/>
      <c r="I173" s="225"/>
      <c r="J173" s="210"/>
      <c r="K173" s="155"/>
      <c r="L173" s="156">
        <f t="shared" si="77"/>
        <v>0</v>
      </c>
      <c r="M173" s="340"/>
      <c r="N173" s="182" t="str">
        <f t="shared" si="89"/>
        <v/>
      </c>
      <c r="O173" s="127"/>
      <c r="P173" s="64"/>
      <c r="Q173" s="64"/>
      <c r="R173" s="64"/>
      <c r="CB173" s="78" t="str">
        <f t="shared" si="62"/>
        <v/>
      </c>
      <c r="CC173" s="79">
        <v>100</v>
      </c>
      <c r="CD173" s="79">
        <f t="shared" si="63"/>
        <v>0</v>
      </c>
      <c r="CE173" s="79">
        <f t="shared" si="64"/>
        <v>0</v>
      </c>
      <c r="CF173" s="79">
        <f t="shared" si="65"/>
        <v>0</v>
      </c>
      <c r="CG173" s="79">
        <f t="shared" si="90"/>
        <v>0</v>
      </c>
      <c r="CH173" s="80">
        <f t="shared" si="66"/>
        <v>0</v>
      </c>
      <c r="CI173" s="84">
        <f t="shared" si="67"/>
        <v>0</v>
      </c>
      <c r="CJ173" s="80">
        <f t="shared" si="78"/>
        <v>0</v>
      </c>
      <c r="CN173" s="21" t="str">
        <f t="shared" si="68"/>
        <v/>
      </c>
      <c r="CO173" s="21" t="str">
        <f t="shared" si="69"/>
        <v/>
      </c>
      <c r="CP173" s="22" t="str">
        <f t="shared" si="79"/>
        <v/>
      </c>
      <c r="CQ173" s="22" t="str">
        <f t="shared" si="80"/>
        <v/>
      </c>
      <c r="CR173" s="22" t="str">
        <f t="shared" si="81"/>
        <v/>
      </c>
      <c r="CS173" s="22" t="str">
        <f t="shared" si="82"/>
        <v/>
      </c>
      <c r="CT173" s="22" t="str">
        <f t="shared" si="83"/>
        <v/>
      </c>
      <c r="CU173" s="173" t="str">
        <f t="shared" si="70"/>
        <v/>
      </c>
      <c r="CV173" s="173" t="str">
        <f t="shared" si="71"/>
        <v/>
      </c>
      <c r="CW173" s="22" t="str">
        <f t="shared" si="84"/>
        <v/>
      </c>
      <c r="CX173" s="22" t="str">
        <f t="shared" si="85"/>
        <v/>
      </c>
      <c r="CY173" s="23" t="str">
        <f t="shared" si="86"/>
        <v/>
      </c>
      <c r="CZ173" s="23" t="str">
        <f t="shared" si="87"/>
        <v/>
      </c>
      <c r="DA173" s="207" t="str">
        <f t="shared" si="91"/>
        <v/>
      </c>
      <c r="DB173" s="23">
        <f t="shared" si="72"/>
        <v>0</v>
      </c>
      <c r="DC173" s="16"/>
      <c r="DE173" s="192">
        <f t="shared" si="73"/>
        <v>0</v>
      </c>
      <c r="DF173" s="192">
        <f t="shared" si="74"/>
        <v>0</v>
      </c>
      <c r="DH173" s="192">
        <f t="shared" si="75"/>
        <v>0</v>
      </c>
      <c r="DI173" s="192">
        <f t="shared" si="76"/>
        <v>0</v>
      </c>
      <c r="DK173" s="203">
        <f>IF(Taula4[[#This Row],[Codi del contracte]]&lt;&gt;"",IF(Taula4[[#This Row],[Codi del contracte]]&gt;199,IF(Taula4[[#This Row],[Codi del contracte]]&lt;300,1,0),0),0)</f>
        <v>0</v>
      </c>
      <c r="DL173" s="203">
        <f>IF(Taula4[[#This Row],[Codi del contracte]]&lt;&gt;"",IF(Taula4[[#This Row],[Codi del contracte]]&gt;499,IF(Taula4[[#This Row],[Codi del contracte]]&lt;600,1,0),0),0)</f>
        <v>0</v>
      </c>
      <c r="DM173" s="203">
        <f t="shared" si="88"/>
        <v>0</v>
      </c>
      <c r="DN173" s="203">
        <f>IF(Taula4[[#This Row],[% Jornada (no posar símbol %)]]=100,IF(DM173=1,2,0),0)</f>
        <v>0</v>
      </c>
      <c r="DO173" s="203" t="str">
        <f t="shared" si="92"/>
        <v/>
      </c>
    </row>
    <row r="174" spans="1:119" ht="14.25" customHeight="1">
      <c r="A174" s="38"/>
      <c r="B174" s="83">
        <v>167</v>
      </c>
      <c r="C174" s="210"/>
      <c r="D174" s="226"/>
      <c r="E174" s="210"/>
      <c r="F174" s="224"/>
      <c r="G174" s="224"/>
      <c r="H174" s="210"/>
      <c r="I174" s="225"/>
      <c r="J174" s="210"/>
      <c r="K174" s="155"/>
      <c r="L174" s="156">
        <f t="shared" si="77"/>
        <v>0</v>
      </c>
      <c r="M174" s="340"/>
      <c r="N174" s="182" t="str">
        <f t="shared" si="89"/>
        <v/>
      </c>
      <c r="O174" s="127"/>
      <c r="P174" s="64"/>
      <c r="Q174" s="64"/>
      <c r="R174" s="64"/>
      <c r="CB174" s="78" t="str">
        <f t="shared" si="62"/>
        <v/>
      </c>
      <c r="CC174" s="79">
        <v>100</v>
      </c>
      <c r="CD174" s="79">
        <f t="shared" si="63"/>
        <v>0</v>
      </c>
      <c r="CE174" s="79">
        <f t="shared" si="64"/>
        <v>0</v>
      </c>
      <c r="CF174" s="79">
        <f t="shared" si="65"/>
        <v>0</v>
      </c>
      <c r="CG174" s="79">
        <f t="shared" si="90"/>
        <v>0</v>
      </c>
      <c r="CH174" s="80">
        <f t="shared" si="66"/>
        <v>0</v>
      </c>
      <c r="CI174" s="84">
        <f t="shared" si="67"/>
        <v>0</v>
      </c>
      <c r="CJ174" s="80">
        <f t="shared" si="78"/>
        <v>0</v>
      </c>
      <c r="CN174" s="21" t="str">
        <f t="shared" si="68"/>
        <v/>
      </c>
      <c r="CO174" s="21" t="str">
        <f t="shared" si="69"/>
        <v/>
      </c>
      <c r="CP174" s="22" t="str">
        <f t="shared" si="79"/>
        <v/>
      </c>
      <c r="CQ174" s="22" t="str">
        <f t="shared" si="80"/>
        <v/>
      </c>
      <c r="CR174" s="22" t="str">
        <f t="shared" si="81"/>
        <v/>
      </c>
      <c r="CS174" s="22" t="str">
        <f t="shared" si="82"/>
        <v/>
      </c>
      <c r="CT174" s="22" t="str">
        <f t="shared" si="83"/>
        <v/>
      </c>
      <c r="CU174" s="173" t="str">
        <f t="shared" si="70"/>
        <v/>
      </c>
      <c r="CV174" s="173" t="str">
        <f t="shared" si="71"/>
        <v/>
      </c>
      <c r="CW174" s="22" t="str">
        <f t="shared" si="84"/>
        <v/>
      </c>
      <c r="CX174" s="22" t="str">
        <f t="shared" si="85"/>
        <v/>
      </c>
      <c r="CY174" s="23" t="str">
        <f t="shared" si="86"/>
        <v/>
      </c>
      <c r="CZ174" s="23" t="str">
        <f t="shared" si="87"/>
        <v/>
      </c>
      <c r="DA174" s="207" t="str">
        <f t="shared" si="91"/>
        <v/>
      </c>
      <c r="DB174" s="23">
        <f t="shared" si="72"/>
        <v>0</v>
      </c>
      <c r="DC174" s="16"/>
      <c r="DE174" s="192">
        <f t="shared" si="73"/>
        <v>0</v>
      </c>
      <c r="DF174" s="192">
        <f t="shared" si="74"/>
        <v>0</v>
      </c>
      <c r="DH174" s="192">
        <f t="shared" si="75"/>
        <v>0</v>
      </c>
      <c r="DI174" s="192">
        <f t="shared" si="76"/>
        <v>0</v>
      </c>
      <c r="DK174" s="203">
        <f>IF(Taula4[[#This Row],[Codi del contracte]]&lt;&gt;"",IF(Taula4[[#This Row],[Codi del contracte]]&gt;199,IF(Taula4[[#This Row],[Codi del contracte]]&lt;300,1,0),0),0)</f>
        <v>0</v>
      </c>
      <c r="DL174" s="203">
        <f>IF(Taula4[[#This Row],[Codi del contracte]]&lt;&gt;"",IF(Taula4[[#This Row],[Codi del contracte]]&gt;499,IF(Taula4[[#This Row],[Codi del contracte]]&lt;600,1,0),0),0)</f>
        <v>0</v>
      </c>
      <c r="DM174" s="203">
        <f t="shared" si="88"/>
        <v>0</v>
      </c>
      <c r="DN174" s="203">
        <f>IF(Taula4[[#This Row],[% Jornada (no posar símbol %)]]=100,IF(DM174=1,2,0),0)</f>
        <v>0</v>
      </c>
      <c r="DO174" s="203" t="str">
        <f t="shared" si="92"/>
        <v/>
      </c>
    </row>
    <row r="175" spans="1:119" ht="14.25" customHeight="1">
      <c r="A175" s="38"/>
      <c r="B175" s="83">
        <v>168</v>
      </c>
      <c r="C175" s="210"/>
      <c r="D175" s="226"/>
      <c r="E175" s="210"/>
      <c r="F175" s="224"/>
      <c r="G175" s="224"/>
      <c r="H175" s="210"/>
      <c r="I175" s="225"/>
      <c r="J175" s="210"/>
      <c r="K175" s="155"/>
      <c r="L175" s="156">
        <f t="shared" si="77"/>
        <v>0</v>
      </c>
      <c r="M175" s="340"/>
      <c r="N175" s="182" t="str">
        <f t="shared" si="89"/>
        <v/>
      </c>
      <c r="O175" s="127"/>
      <c r="P175" s="64"/>
      <c r="Q175" s="64"/>
      <c r="R175" s="64"/>
      <c r="CB175" s="78" t="str">
        <f t="shared" si="62"/>
        <v/>
      </c>
      <c r="CC175" s="79">
        <v>100</v>
      </c>
      <c r="CD175" s="79">
        <f t="shared" si="63"/>
        <v>0</v>
      </c>
      <c r="CE175" s="79">
        <f t="shared" si="64"/>
        <v>0</v>
      </c>
      <c r="CF175" s="79">
        <f t="shared" si="65"/>
        <v>0</v>
      </c>
      <c r="CG175" s="79">
        <f t="shared" si="90"/>
        <v>0</v>
      </c>
      <c r="CH175" s="80">
        <f t="shared" si="66"/>
        <v>0</v>
      </c>
      <c r="CI175" s="84">
        <f t="shared" si="67"/>
        <v>0</v>
      </c>
      <c r="CJ175" s="80">
        <f t="shared" si="78"/>
        <v>0</v>
      </c>
      <c r="CN175" s="21" t="str">
        <f t="shared" si="68"/>
        <v/>
      </c>
      <c r="CO175" s="21" t="str">
        <f t="shared" si="69"/>
        <v/>
      </c>
      <c r="CP175" s="22" t="str">
        <f t="shared" si="79"/>
        <v/>
      </c>
      <c r="CQ175" s="22" t="str">
        <f t="shared" si="80"/>
        <v/>
      </c>
      <c r="CR175" s="22" t="str">
        <f t="shared" si="81"/>
        <v/>
      </c>
      <c r="CS175" s="22" t="str">
        <f t="shared" si="82"/>
        <v/>
      </c>
      <c r="CT175" s="22" t="str">
        <f t="shared" si="83"/>
        <v/>
      </c>
      <c r="CU175" s="173" t="str">
        <f t="shared" si="70"/>
        <v/>
      </c>
      <c r="CV175" s="173" t="str">
        <f t="shared" si="71"/>
        <v/>
      </c>
      <c r="CW175" s="22" t="str">
        <f t="shared" si="84"/>
        <v/>
      </c>
      <c r="CX175" s="22" t="str">
        <f t="shared" si="85"/>
        <v/>
      </c>
      <c r="CY175" s="23" t="str">
        <f t="shared" si="86"/>
        <v/>
      </c>
      <c r="CZ175" s="23" t="str">
        <f t="shared" si="87"/>
        <v/>
      </c>
      <c r="DA175" s="207" t="str">
        <f t="shared" si="91"/>
        <v/>
      </c>
      <c r="DB175" s="23">
        <f t="shared" si="72"/>
        <v>0</v>
      </c>
      <c r="DC175" s="16"/>
      <c r="DE175" s="192">
        <f t="shared" si="73"/>
        <v>0</v>
      </c>
      <c r="DF175" s="192">
        <f t="shared" si="74"/>
        <v>0</v>
      </c>
      <c r="DH175" s="192">
        <f t="shared" si="75"/>
        <v>0</v>
      </c>
      <c r="DI175" s="192">
        <f t="shared" si="76"/>
        <v>0</v>
      </c>
      <c r="DK175" s="203">
        <f>IF(Taula4[[#This Row],[Codi del contracte]]&lt;&gt;"",IF(Taula4[[#This Row],[Codi del contracte]]&gt;199,IF(Taula4[[#This Row],[Codi del contracte]]&lt;300,1,0),0),0)</f>
        <v>0</v>
      </c>
      <c r="DL175" s="203">
        <f>IF(Taula4[[#This Row],[Codi del contracte]]&lt;&gt;"",IF(Taula4[[#This Row],[Codi del contracte]]&gt;499,IF(Taula4[[#This Row],[Codi del contracte]]&lt;600,1,0),0),0)</f>
        <v>0</v>
      </c>
      <c r="DM175" s="203">
        <f t="shared" si="88"/>
        <v>0</v>
      </c>
      <c r="DN175" s="203">
        <f>IF(Taula4[[#This Row],[% Jornada (no posar símbol %)]]=100,IF(DM175=1,2,0),0)</f>
        <v>0</v>
      </c>
      <c r="DO175" s="203" t="str">
        <f t="shared" si="92"/>
        <v/>
      </c>
    </row>
    <row r="176" spans="1:119" ht="14.25" customHeight="1">
      <c r="A176" s="38"/>
      <c r="B176" s="83">
        <v>169</v>
      </c>
      <c r="C176" s="210"/>
      <c r="D176" s="226"/>
      <c r="E176" s="210"/>
      <c r="F176" s="224"/>
      <c r="G176" s="224"/>
      <c r="H176" s="210"/>
      <c r="I176" s="225"/>
      <c r="J176" s="210"/>
      <c r="K176" s="155"/>
      <c r="L176" s="156">
        <f t="shared" si="77"/>
        <v>0</v>
      </c>
      <c r="M176" s="340"/>
      <c r="N176" s="182" t="str">
        <f t="shared" si="89"/>
        <v/>
      </c>
      <c r="O176" s="127"/>
      <c r="P176" s="64"/>
      <c r="Q176" s="64"/>
      <c r="R176" s="64"/>
      <c r="CB176" s="78" t="str">
        <f t="shared" si="62"/>
        <v/>
      </c>
      <c r="CC176" s="79">
        <v>100</v>
      </c>
      <c r="CD176" s="79">
        <f t="shared" si="63"/>
        <v>0</v>
      </c>
      <c r="CE176" s="79">
        <f t="shared" si="64"/>
        <v>0</v>
      </c>
      <c r="CF176" s="79">
        <f t="shared" si="65"/>
        <v>0</v>
      </c>
      <c r="CG176" s="79">
        <f t="shared" si="90"/>
        <v>0</v>
      </c>
      <c r="CH176" s="80">
        <f t="shared" si="66"/>
        <v>0</v>
      </c>
      <c r="CI176" s="84">
        <f t="shared" si="67"/>
        <v>0</v>
      </c>
      <c r="CJ176" s="80">
        <f t="shared" si="78"/>
        <v>0</v>
      </c>
      <c r="CN176" s="21" t="str">
        <f t="shared" si="68"/>
        <v/>
      </c>
      <c r="CO176" s="21" t="str">
        <f t="shared" si="69"/>
        <v/>
      </c>
      <c r="CP176" s="22" t="str">
        <f t="shared" si="79"/>
        <v/>
      </c>
      <c r="CQ176" s="22" t="str">
        <f t="shared" si="80"/>
        <v/>
      </c>
      <c r="CR176" s="22" t="str">
        <f t="shared" si="81"/>
        <v/>
      </c>
      <c r="CS176" s="22" t="str">
        <f t="shared" si="82"/>
        <v/>
      </c>
      <c r="CT176" s="22" t="str">
        <f t="shared" si="83"/>
        <v/>
      </c>
      <c r="CU176" s="173" t="str">
        <f t="shared" si="70"/>
        <v/>
      </c>
      <c r="CV176" s="173" t="str">
        <f t="shared" si="71"/>
        <v/>
      </c>
      <c r="CW176" s="22" t="str">
        <f t="shared" si="84"/>
        <v/>
      </c>
      <c r="CX176" s="22" t="str">
        <f t="shared" si="85"/>
        <v/>
      </c>
      <c r="CY176" s="23" t="str">
        <f t="shared" si="86"/>
        <v/>
      </c>
      <c r="CZ176" s="23" t="str">
        <f t="shared" si="87"/>
        <v/>
      </c>
      <c r="DA176" s="207" t="str">
        <f t="shared" si="91"/>
        <v/>
      </c>
      <c r="DB176" s="23">
        <f t="shared" si="72"/>
        <v>0</v>
      </c>
      <c r="DC176" s="16"/>
      <c r="DE176" s="192">
        <f t="shared" si="73"/>
        <v>0</v>
      </c>
      <c r="DF176" s="192">
        <f t="shared" si="74"/>
        <v>0</v>
      </c>
      <c r="DH176" s="192">
        <f t="shared" si="75"/>
        <v>0</v>
      </c>
      <c r="DI176" s="192">
        <f t="shared" si="76"/>
        <v>0</v>
      </c>
      <c r="DK176" s="203">
        <f>IF(Taula4[[#This Row],[Codi del contracte]]&lt;&gt;"",IF(Taula4[[#This Row],[Codi del contracte]]&gt;199,IF(Taula4[[#This Row],[Codi del contracte]]&lt;300,1,0),0),0)</f>
        <v>0</v>
      </c>
      <c r="DL176" s="203">
        <f>IF(Taula4[[#This Row],[Codi del contracte]]&lt;&gt;"",IF(Taula4[[#This Row],[Codi del contracte]]&gt;499,IF(Taula4[[#This Row],[Codi del contracte]]&lt;600,1,0),0),0)</f>
        <v>0</v>
      </c>
      <c r="DM176" s="203">
        <f t="shared" si="88"/>
        <v>0</v>
      </c>
      <c r="DN176" s="203">
        <f>IF(Taula4[[#This Row],[% Jornada (no posar símbol %)]]=100,IF(DM176=1,2,0),0)</f>
        <v>0</v>
      </c>
      <c r="DO176" s="203" t="str">
        <f t="shared" si="92"/>
        <v/>
      </c>
    </row>
    <row r="177" spans="1:119" ht="14.25" customHeight="1">
      <c r="A177" s="38"/>
      <c r="B177" s="83">
        <v>170</v>
      </c>
      <c r="C177" s="210"/>
      <c r="D177" s="226"/>
      <c r="E177" s="210"/>
      <c r="F177" s="224"/>
      <c r="G177" s="224"/>
      <c r="H177" s="210"/>
      <c r="I177" s="225"/>
      <c r="J177" s="210"/>
      <c r="K177" s="155"/>
      <c r="L177" s="156">
        <f t="shared" si="77"/>
        <v>0</v>
      </c>
      <c r="M177" s="340"/>
      <c r="N177" s="182" t="str">
        <f t="shared" si="89"/>
        <v/>
      </c>
      <c r="O177" s="127"/>
      <c r="P177" s="64"/>
      <c r="Q177" s="64"/>
      <c r="R177" s="64"/>
      <c r="CB177" s="78" t="str">
        <f t="shared" si="62"/>
        <v/>
      </c>
      <c r="CC177" s="79">
        <v>100</v>
      </c>
      <c r="CD177" s="79">
        <f t="shared" si="63"/>
        <v>0</v>
      </c>
      <c r="CE177" s="79">
        <f t="shared" si="64"/>
        <v>0</v>
      </c>
      <c r="CF177" s="79">
        <f t="shared" si="65"/>
        <v>0</v>
      </c>
      <c r="CG177" s="79">
        <f t="shared" si="90"/>
        <v>0</v>
      </c>
      <c r="CH177" s="80">
        <f t="shared" si="66"/>
        <v>0</v>
      </c>
      <c r="CI177" s="84">
        <f t="shared" si="67"/>
        <v>0</v>
      </c>
      <c r="CJ177" s="80">
        <f t="shared" si="78"/>
        <v>0</v>
      </c>
      <c r="CN177" s="21" t="str">
        <f t="shared" si="68"/>
        <v/>
      </c>
      <c r="CO177" s="21" t="str">
        <f t="shared" si="69"/>
        <v/>
      </c>
      <c r="CP177" s="22" t="str">
        <f t="shared" si="79"/>
        <v/>
      </c>
      <c r="CQ177" s="22" t="str">
        <f t="shared" si="80"/>
        <v/>
      </c>
      <c r="CR177" s="22" t="str">
        <f t="shared" si="81"/>
        <v/>
      </c>
      <c r="CS177" s="22" t="str">
        <f t="shared" si="82"/>
        <v/>
      </c>
      <c r="CT177" s="22" t="str">
        <f t="shared" si="83"/>
        <v/>
      </c>
      <c r="CU177" s="173" t="str">
        <f t="shared" si="70"/>
        <v/>
      </c>
      <c r="CV177" s="173" t="str">
        <f t="shared" si="71"/>
        <v/>
      </c>
      <c r="CW177" s="22" t="str">
        <f t="shared" si="84"/>
        <v/>
      </c>
      <c r="CX177" s="22" t="str">
        <f t="shared" si="85"/>
        <v/>
      </c>
      <c r="CY177" s="23" t="str">
        <f t="shared" si="86"/>
        <v/>
      </c>
      <c r="CZ177" s="23" t="str">
        <f t="shared" si="87"/>
        <v/>
      </c>
      <c r="DA177" s="207" t="str">
        <f t="shared" si="91"/>
        <v/>
      </c>
      <c r="DB177" s="23">
        <f t="shared" si="72"/>
        <v>0</v>
      </c>
      <c r="DC177" s="16"/>
      <c r="DE177" s="192">
        <f t="shared" si="73"/>
        <v>0</v>
      </c>
      <c r="DF177" s="192">
        <f t="shared" si="74"/>
        <v>0</v>
      </c>
      <c r="DH177" s="192">
        <f t="shared" si="75"/>
        <v>0</v>
      </c>
      <c r="DI177" s="192">
        <f t="shared" si="76"/>
        <v>0</v>
      </c>
      <c r="DK177" s="203">
        <f>IF(Taula4[[#This Row],[Codi del contracte]]&lt;&gt;"",IF(Taula4[[#This Row],[Codi del contracte]]&gt;199,IF(Taula4[[#This Row],[Codi del contracte]]&lt;300,1,0),0),0)</f>
        <v>0</v>
      </c>
      <c r="DL177" s="203">
        <f>IF(Taula4[[#This Row],[Codi del contracte]]&lt;&gt;"",IF(Taula4[[#This Row],[Codi del contracte]]&gt;499,IF(Taula4[[#This Row],[Codi del contracte]]&lt;600,1,0),0),0)</f>
        <v>0</v>
      </c>
      <c r="DM177" s="203">
        <f t="shared" si="88"/>
        <v>0</v>
      </c>
      <c r="DN177" s="203">
        <f>IF(Taula4[[#This Row],[% Jornada (no posar símbol %)]]=100,IF(DM177=1,2,0),0)</f>
        <v>0</v>
      </c>
      <c r="DO177" s="203" t="str">
        <f t="shared" si="92"/>
        <v/>
      </c>
    </row>
    <row r="178" spans="1:119" ht="14.25" customHeight="1">
      <c r="A178" s="38"/>
      <c r="B178" s="83">
        <v>171</v>
      </c>
      <c r="C178" s="210"/>
      <c r="D178" s="226"/>
      <c r="E178" s="210"/>
      <c r="F178" s="224"/>
      <c r="G178" s="224"/>
      <c r="H178" s="210"/>
      <c r="I178" s="225"/>
      <c r="J178" s="210"/>
      <c r="K178" s="155"/>
      <c r="L178" s="156">
        <f t="shared" si="77"/>
        <v>0</v>
      </c>
      <c r="M178" s="340"/>
      <c r="N178" s="182" t="str">
        <f t="shared" si="89"/>
        <v/>
      </c>
      <c r="O178" s="127"/>
      <c r="P178" s="64"/>
      <c r="Q178" s="64"/>
      <c r="R178" s="64"/>
      <c r="CB178" s="78" t="str">
        <f t="shared" si="62"/>
        <v/>
      </c>
      <c r="CC178" s="79">
        <v>100</v>
      </c>
      <c r="CD178" s="79">
        <f t="shared" si="63"/>
        <v>0</v>
      </c>
      <c r="CE178" s="79">
        <f t="shared" si="64"/>
        <v>0</v>
      </c>
      <c r="CF178" s="79">
        <f t="shared" si="65"/>
        <v>0</v>
      </c>
      <c r="CG178" s="79">
        <f t="shared" si="90"/>
        <v>0</v>
      </c>
      <c r="CH178" s="80">
        <f t="shared" si="66"/>
        <v>0</v>
      </c>
      <c r="CI178" s="84">
        <f t="shared" si="67"/>
        <v>0</v>
      </c>
      <c r="CJ178" s="80">
        <f t="shared" si="78"/>
        <v>0</v>
      </c>
      <c r="CN178" s="21" t="str">
        <f t="shared" si="68"/>
        <v/>
      </c>
      <c r="CO178" s="21" t="str">
        <f t="shared" si="69"/>
        <v/>
      </c>
      <c r="CP178" s="22" t="str">
        <f t="shared" si="79"/>
        <v/>
      </c>
      <c r="CQ178" s="22" t="str">
        <f t="shared" si="80"/>
        <v/>
      </c>
      <c r="CR178" s="22" t="str">
        <f t="shared" si="81"/>
        <v/>
      </c>
      <c r="CS178" s="22" t="str">
        <f t="shared" si="82"/>
        <v/>
      </c>
      <c r="CT178" s="22" t="str">
        <f t="shared" si="83"/>
        <v/>
      </c>
      <c r="CU178" s="173" t="str">
        <f t="shared" si="70"/>
        <v/>
      </c>
      <c r="CV178" s="173" t="str">
        <f t="shared" si="71"/>
        <v/>
      </c>
      <c r="CW178" s="22" t="str">
        <f t="shared" si="84"/>
        <v/>
      </c>
      <c r="CX178" s="22" t="str">
        <f t="shared" si="85"/>
        <v/>
      </c>
      <c r="CY178" s="23" t="str">
        <f t="shared" si="86"/>
        <v/>
      </c>
      <c r="CZ178" s="23" t="str">
        <f t="shared" si="87"/>
        <v/>
      </c>
      <c r="DA178" s="207" t="str">
        <f t="shared" si="91"/>
        <v/>
      </c>
      <c r="DB178" s="23">
        <f t="shared" si="72"/>
        <v>0</v>
      </c>
      <c r="DC178" s="16"/>
      <c r="DE178" s="192">
        <f t="shared" si="73"/>
        <v>0</v>
      </c>
      <c r="DF178" s="192">
        <f t="shared" si="74"/>
        <v>0</v>
      </c>
      <c r="DH178" s="192">
        <f t="shared" si="75"/>
        <v>0</v>
      </c>
      <c r="DI178" s="192">
        <f t="shared" si="76"/>
        <v>0</v>
      </c>
      <c r="DK178" s="203">
        <f>IF(Taula4[[#This Row],[Codi del contracte]]&lt;&gt;"",IF(Taula4[[#This Row],[Codi del contracte]]&gt;199,IF(Taula4[[#This Row],[Codi del contracte]]&lt;300,1,0),0),0)</f>
        <v>0</v>
      </c>
      <c r="DL178" s="203">
        <f>IF(Taula4[[#This Row],[Codi del contracte]]&lt;&gt;"",IF(Taula4[[#This Row],[Codi del contracte]]&gt;499,IF(Taula4[[#This Row],[Codi del contracte]]&lt;600,1,0),0),0)</f>
        <v>0</v>
      </c>
      <c r="DM178" s="203">
        <f t="shared" si="88"/>
        <v>0</v>
      </c>
      <c r="DN178" s="203">
        <f>IF(Taula4[[#This Row],[% Jornada (no posar símbol %)]]=100,IF(DM178=1,2,0),0)</f>
        <v>0</v>
      </c>
      <c r="DO178" s="203" t="str">
        <f t="shared" si="92"/>
        <v/>
      </c>
    </row>
    <row r="179" spans="1:119" ht="14.25" customHeight="1">
      <c r="A179" s="38"/>
      <c r="B179" s="83">
        <v>172</v>
      </c>
      <c r="C179" s="210"/>
      <c r="D179" s="226"/>
      <c r="E179" s="210"/>
      <c r="F179" s="224"/>
      <c r="G179" s="224"/>
      <c r="H179" s="210"/>
      <c r="I179" s="225"/>
      <c r="J179" s="210"/>
      <c r="K179" s="155"/>
      <c r="L179" s="156">
        <f t="shared" si="77"/>
        <v>0</v>
      </c>
      <c r="M179" s="340"/>
      <c r="N179" s="182" t="str">
        <f t="shared" si="89"/>
        <v/>
      </c>
      <c r="O179" s="127"/>
      <c r="P179" s="64"/>
      <c r="Q179" s="64"/>
      <c r="R179" s="64"/>
      <c r="CB179" s="78" t="str">
        <f t="shared" si="62"/>
        <v/>
      </c>
      <c r="CC179" s="79">
        <v>100</v>
      </c>
      <c r="CD179" s="79">
        <f t="shared" si="63"/>
        <v>0</v>
      </c>
      <c r="CE179" s="79">
        <f t="shared" si="64"/>
        <v>0</v>
      </c>
      <c r="CF179" s="79">
        <f t="shared" si="65"/>
        <v>0</v>
      </c>
      <c r="CG179" s="79">
        <f t="shared" si="90"/>
        <v>0</v>
      </c>
      <c r="CH179" s="80">
        <f t="shared" si="66"/>
        <v>0</v>
      </c>
      <c r="CI179" s="84">
        <f t="shared" si="67"/>
        <v>0</v>
      </c>
      <c r="CJ179" s="80">
        <f t="shared" si="78"/>
        <v>0</v>
      </c>
      <c r="CN179" s="21" t="str">
        <f t="shared" si="68"/>
        <v/>
      </c>
      <c r="CO179" s="21" t="str">
        <f t="shared" si="69"/>
        <v/>
      </c>
      <c r="CP179" s="22" t="str">
        <f t="shared" si="79"/>
        <v/>
      </c>
      <c r="CQ179" s="22" t="str">
        <f t="shared" si="80"/>
        <v/>
      </c>
      <c r="CR179" s="22" t="str">
        <f t="shared" si="81"/>
        <v/>
      </c>
      <c r="CS179" s="22" t="str">
        <f t="shared" si="82"/>
        <v/>
      </c>
      <c r="CT179" s="22" t="str">
        <f t="shared" si="83"/>
        <v/>
      </c>
      <c r="CU179" s="173" t="str">
        <f t="shared" si="70"/>
        <v/>
      </c>
      <c r="CV179" s="173" t="str">
        <f t="shared" si="71"/>
        <v/>
      </c>
      <c r="CW179" s="22" t="str">
        <f t="shared" si="84"/>
        <v/>
      </c>
      <c r="CX179" s="22" t="str">
        <f t="shared" si="85"/>
        <v/>
      </c>
      <c r="CY179" s="23" t="str">
        <f t="shared" si="86"/>
        <v/>
      </c>
      <c r="CZ179" s="23" t="str">
        <f t="shared" si="87"/>
        <v/>
      </c>
      <c r="DA179" s="207" t="str">
        <f t="shared" si="91"/>
        <v/>
      </c>
      <c r="DB179" s="23">
        <f t="shared" si="72"/>
        <v>0</v>
      </c>
      <c r="DC179" s="16"/>
      <c r="DE179" s="192">
        <f t="shared" si="73"/>
        <v>0</v>
      </c>
      <c r="DF179" s="192">
        <f t="shared" si="74"/>
        <v>0</v>
      </c>
      <c r="DH179" s="192">
        <f t="shared" si="75"/>
        <v>0</v>
      </c>
      <c r="DI179" s="192">
        <f t="shared" si="76"/>
        <v>0</v>
      </c>
      <c r="DK179" s="203">
        <f>IF(Taula4[[#This Row],[Codi del contracte]]&lt;&gt;"",IF(Taula4[[#This Row],[Codi del contracte]]&gt;199,IF(Taula4[[#This Row],[Codi del contracte]]&lt;300,1,0),0),0)</f>
        <v>0</v>
      </c>
      <c r="DL179" s="203">
        <f>IF(Taula4[[#This Row],[Codi del contracte]]&lt;&gt;"",IF(Taula4[[#This Row],[Codi del contracte]]&gt;499,IF(Taula4[[#This Row],[Codi del contracte]]&lt;600,1,0),0),0)</f>
        <v>0</v>
      </c>
      <c r="DM179" s="203">
        <f t="shared" si="88"/>
        <v>0</v>
      </c>
      <c r="DN179" s="203">
        <f>IF(Taula4[[#This Row],[% Jornada (no posar símbol %)]]=100,IF(DM179=1,2,0),0)</f>
        <v>0</v>
      </c>
      <c r="DO179" s="203" t="str">
        <f t="shared" si="92"/>
        <v/>
      </c>
    </row>
    <row r="180" spans="1:119" ht="14.25" customHeight="1">
      <c r="A180" s="38"/>
      <c r="B180" s="83">
        <v>173</v>
      </c>
      <c r="C180" s="210"/>
      <c r="D180" s="226"/>
      <c r="E180" s="210"/>
      <c r="F180" s="224"/>
      <c r="G180" s="224"/>
      <c r="H180" s="210"/>
      <c r="I180" s="225"/>
      <c r="J180" s="210"/>
      <c r="K180" s="155"/>
      <c r="L180" s="156">
        <f t="shared" si="77"/>
        <v>0</v>
      </c>
      <c r="M180" s="340"/>
      <c r="N180" s="182" t="str">
        <f t="shared" si="89"/>
        <v/>
      </c>
      <c r="O180" s="127"/>
      <c r="P180" s="64"/>
      <c r="Q180" s="64"/>
      <c r="R180" s="64"/>
      <c r="CB180" s="78" t="str">
        <f t="shared" si="62"/>
        <v/>
      </c>
      <c r="CC180" s="79">
        <v>100</v>
      </c>
      <c r="CD180" s="79">
        <f t="shared" si="63"/>
        <v>0</v>
      </c>
      <c r="CE180" s="79">
        <f t="shared" si="64"/>
        <v>0</v>
      </c>
      <c r="CF180" s="79">
        <f t="shared" si="65"/>
        <v>0</v>
      </c>
      <c r="CG180" s="79">
        <f t="shared" si="90"/>
        <v>0</v>
      </c>
      <c r="CH180" s="80">
        <f t="shared" si="66"/>
        <v>0</v>
      </c>
      <c r="CI180" s="84">
        <f t="shared" si="67"/>
        <v>0</v>
      </c>
      <c r="CJ180" s="80">
        <f t="shared" si="78"/>
        <v>0</v>
      </c>
      <c r="CN180" s="21" t="str">
        <f t="shared" si="68"/>
        <v/>
      </c>
      <c r="CO180" s="21" t="str">
        <f t="shared" si="69"/>
        <v/>
      </c>
      <c r="CP180" s="22" t="str">
        <f t="shared" si="79"/>
        <v/>
      </c>
      <c r="CQ180" s="22" t="str">
        <f t="shared" si="80"/>
        <v/>
      </c>
      <c r="CR180" s="22" t="str">
        <f t="shared" si="81"/>
        <v/>
      </c>
      <c r="CS180" s="22" t="str">
        <f t="shared" si="82"/>
        <v/>
      </c>
      <c r="CT180" s="22" t="str">
        <f t="shared" si="83"/>
        <v/>
      </c>
      <c r="CU180" s="173" t="str">
        <f t="shared" si="70"/>
        <v/>
      </c>
      <c r="CV180" s="173" t="str">
        <f t="shared" si="71"/>
        <v/>
      </c>
      <c r="CW180" s="22" t="str">
        <f t="shared" si="84"/>
        <v/>
      </c>
      <c r="CX180" s="22" t="str">
        <f t="shared" si="85"/>
        <v/>
      </c>
      <c r="CY180" s="23" t="str">
        <f t="shared" si="86"/>
        <v/>
      </c>
      <c r="CZ180" s="23" t="str">
        <f t="shared" si="87"/>
        <v/>
      </c>
      <c r="DA180" s="207" t="str">
        <f t="shared" si="91"/>
        <v/>
      </c>
      <c r="DB180" s="23">
        <f t="shared" si="72"/>
        <v>0</v>
      </c>
      <c r="DC180" s="16"/>
      <c r="DE180" s="192">
        <f t="shared" si="73"/>
        <v>0</v>
      </c>
      <c r="DF180" s="192">
        <f t="shared" si="74"/>
        <v>0</v>
      </c>
      <c r="DH180" s="192">
        <f t="shared" si="75"/>
        <v>0</v>
      </c>
      <c r="DI180" s="192">
        <f t="shared" si="76"/>
        <v>0</v>
      </c>
      <c r="DK180" s="203">
        <f>IF(Taula4[[#This Row],[Codi del contracte]]&lt;&gt;"",IF(Taula4[[#This Row],[Codi del contracte]]&gt;199,IF(Taula4[[#This Row],[Codi del contracte]]&lt;300,1,0),0),0)</f>
        <v>0</v>
      </c>
      <c r="DL180" s="203">
        <f>IF(Taula4[[#This Row],[Codi del contracte]]&lt;&gt;"",IF(Taula4[[#This Row],[Codi del contracte]]&gt;499,IF(Taula4[[#This Row],[Codi del contracte]]&lt;600,1,0),0),0)</f>
        <v>0</v>
      </c>
      <c r="DM180" s="203">
        <f t="shared" si="88"/>
        <v>0</v>
      </c>
      <c r="DN180" s="203">
        <f>IF(Taula4[[#This Row],[% Jornada (no posar símbol %)]]=100,IF(DM180=1,2,0),0)</f>
        <v>0</v>
      </c>
      <c r="DO180" s="203" t="str">
        <f t="shared" si="92"/>
        <v/>
      </c>
    </row>
    <row r="181" spans="1:119" ht="14.25" customHeight="1">
      <c r="A181" s="38"/>
      <c r="B181" s="83">
        <v>174</v>
      </c>
      <c r="C181" s="210"/>
      <c r="D181" s="226"/>
      <c r="E181" s="210"/>
      <c r="F181" s="224"/>
      <c r="G181" s="224"/>
      <c r="H181" s="210"/>
      <c r="I181" s="225"/>
      <c r="J181" s="210"/>
      <c r="K181" s="155"/>
      <c r="L181" s="156">
        <f t="shared" si="77"/>
        <v>0</v>
      </c>
      <c r="M181" s="340"/>
      <c r="N181" s="182" t="str">
        <f t="shared" si="89"/>
        <v/>
      </c>
      <c r="O181" s="127"/>
      <c r="P181" s="64"/>
      <c r="Q181" s="64"/>
      <c r="R181" s="64"/>
      <c r="CB181" s="78" t="str">
        <f t="shared" si="62"/>
        <v/>
      </c>
      <c r="CC181" s="79">
        <v>100</v>
      </c>
      <c r="CD181" s="79">
        <f t="shared" si="63"/>
        <v>0</v>
      </c>
      <c r="CE181" s="79">
        <f t="shared" si="64"/>
        <v>0</v>
      </c>
      <c r="CF181" s="79">
        <f t="shared" si="65"/>
        <v>0</v>
      </c>
      <c r="CG181" s="79">
        <f t="shared" si="90"/>
        <v>0</v>
      </c>
      <c r="CH181" s="80">
        <f t="shared" si="66"/>
        <v>0</v>
      </c>
      <c r="CI181" s="84">
        <f t="shared" si="67"/>
        <v>0</v>
      </c>
      <c r="CJ181" s="80">
        <f t="shared" si="78"/>
        <v>0</v>
      </c>
      <c r="CN181" s="21" t="str">
        <f t="shared" si="68"/>
        <v/>
      </c>
      <c r="CO181" s="21" t="str">
        <f t="shared" si="69"/>
        <v/>
      </c>
      <c r="CP181" s="22" t="str">
        <f t="shared" si="79"/>
        <v/>
      </c>
      <c r="CQ181" s="22" t="str">
        <f t="shared" si="80"/>
        <v/>
      </c>
      <c r="CR181" s="22" t="str">
        <f t="shared" si="81"/>
        <v/>
      </c>
      <c r="CS181" s="22" t="str">
        <f t="shared" si="82"/>
        <v/>
      </c>
      <c r="CT181" s="22" t="str">
        <f t="shared" si="83"/>
        <v/>
      </c>
      <c r="CU181" s="173" t="str">
        <f t="shared" si="70"/>
        <v/>
      </c>
      <c r="CV181" s="173" t="str">
        <f t="shared" si="71"/>
        <v/>
      </c>
      <c r="CW181" s="22" t="str">
        <f t="shared" si="84"/>
        <v/>
      </c>
      <c r="CX181" s="22" t="str">
        <f t="shared" si="85"/>
        <v/>
      </c>
      <c r="CY181" s="23" t="str">
        <f t="shared" si="86"/>
        <v/>
      </c>
      <c r="CZ181" s="23" t="str">
        <f t="shared" si="87"/>
        <v/>
      </c>
      <c r="DA181" s="207" t="str">
        <f t="shared" si="91"/>
        <v/>
      </c>
      <c r="DB181" s="23">
        <f t="shared" si="72"/>
        <v>0</v>
      </c>
      <c r="DC181" s="16"/>
      <c r="DE181" s="192">
        <f t="shared" si="73"/>
        <v>0</v>
      </c>
      <c r="DF181" s="192">
        <f t="shared" si="74"/>
        <v>0</v>
      </c>
      <c r="DH181" s="192">
        <f t="shared" si="75"/>
        <v>0</v>
      </c>
      <c r="DI181" s="192">
        <f t="shared" si="76"/>
        <v>0</v>
      </c>
      <c r="DK181" s="203">
        <f>IF(Taula4[[#This Row],[Codi del contracte]]&lt;&gt;"",IF(Taula4[[#This Row],[Codi del contracte]]&gt;199,IF(Taula4[[#This Row],[Codi del contracte]]&lt;300,1,0),0),0)</f>
        <v>0</v>
      </c>
      <c r="DL181" s="203">
        <f>IF(Taula4[[#This Row],[Codi del contracte]]&lt;&gt;"",IF(Taula4[[#This Row],[Codi del contracte]]&gt;499,IF(Taula4[[#This Row],[Codi del contracte]]&lt;600,1,0),0),0)</f>
        <v>0</v>
      </c>
      <c r="DM181" s="203">
        <f t="shared" si="88"/>
        <v>0</v>
      </c>
      <c r="DN181" s="203">
        <f>IF(Taula4[[#This Row],[% Jornada (no posar símbol %)]]=100,IF(DM181=1,2,0),0)</f>
        <v>0</v>
      </c>
      <c r="DO181" s="203" t="str">
        <f t="shared" si="92"/>
        <v/>
      </c>
    </row>
    <row r="182" spans="1:119" ht="14.25" customHeight="1">
      <c r="A182" s="38"/>
      <c r="B182" s="83">
        <v>175</v>
      </c>
      <c r="C182" s="210"/>
      <c r="D182" s="226"/>
      <c r="E182" s="210"/>
      <c r="F182" s="224"/>
      <c r="G182" s="224"/>
      <c r="H182" s="210"/>
      <c r="I182" s="225"/>
      <c r="J182" s="210"/>
      <c r="K182" s="155"/>
      <c r="L182" s="156">
        <f t="shared" si="77"/>
        <v>0</v>
      </c>
      <c r="M182" s="340"/>
      <c r="N182" s="182" t="str">
        <f t="shared" si="89"/>
        <v/>
      </c>
      <c r="O182" s="127"/>
      <c r="P182" s="64"/>
      <c r="Q182" s="64"/>
      <c r="R182" s="64"/>
      <c r="CB182" s="78" t="str">
        <f t="shared" si="62"/>
        <v/>
      </c>
      <c r="CC182" s="79">
        <v>100</v>
      </c>
      <c r="CD182" s="79">
        <f t="shared" si="63"/>
        <v>0</v>
      </c>
      <c r="CE182" s="79">
        <f t="shared" si="64"/>
        <v>0</v>
      </c>
      <c r="CF182" s="79">
        <f t="shared" si="65"/>
        <v>0</v>
      </c>
      <c r="CG182" s="79">
        <f t="shared" si="90"/>
        <v>0</v>
      </c>
      <c r="CH182" s="80">
        <f t="shared" si="66"/>
        <v>0</v>
      </c>
      <c r="CI182" s="84">
        <f t="shared" si="67"/>
        <v>0</v>
      </c>
      <c r="CJ182" s="80">
        <f t="shared" si="78"/>
        <v>0</v>
      </c>
      <c r="CN182" s="21" t="str">
        <f t="shared" si="68"/>
        <v/>
      </c>
      <c r="CO182" s="21" t="str">
        <f t="shared" si="69"/>
        <v/>
      </c>
      <c r="CP182" s="22" t="str">
        <f t="shared" si="79"/>
        <v/>
      </c>
      <c r="CQ182" s="22" t="str">
        <f t="shared" si="80"/>
        <v/>
      </c>
      <c r="CR182" s="22" t="str">
        <f t="shared" si="81"/>
        <v/>
      </c>
      <c r="CS182" s="22" t="str">
        <f t="shared" si="82"/>
        <v/>
      </c>
      <c r="CT182" s="22" t="str">
        <f t="shared" si="83"/>
        <v/>
      </c>
      <c r="CU182" s="173" t="str">
        <f t="shared" si="70"/>
        <v/>
      </c>
      <c r="CV182" s="173" t="str">
        <f t="shared" si="71"/>
        <v/>
      </c>
      <c r="CW182" s="22" t="str">
        <f t="shared" si="84"/>
        <v/>
      </c>
      <c r="CX182" s="22" t="str">
        <f t="shared" si="85"/>
        <v/>
      </c>
      <c r="CY182" s="23" t="str">
        <f t="shared" si="86"/>
        <v/>
      </c>
      <c r="CZ182" s="23" t="str">
        <f t="shared" si="87"/>
        <v/>
      </c>
      <c r="DA182" s="207" t="str">
        <f t="shared" si="91"/>
        <v/>
      </c>
      <c r="DB182" s="23">
        <f t="shared" si="72"/>
        <v>0</v>
      </c>
      <c r="DC182" s="16"/>
      <c r="DE182" s="192">
        <f t="shared" si="73"/>
        <v>0</v>
      </c>
      <c r="DF182" s="192">
        <f t="shared" si="74"/>
        <v>0</v>
      </c>
      <c r="DH182" s="192">
        <f t="shared" si="75"/>
        <v>0</v>
      </c>
      <c r="DI182" s="192">
        <f t="shared" si="76"/>
        <v>0</v>
      </c>
      <c r="DK182" s="203">
        <f>IF(Taula4[[#This Row],[Codi del contracte]]&lt;&gt;"",IF(Taula4[[#This Row],[Codi del contracte]]&gt;199,IF(Taula4[[#This Row],[Codi del contracte]]&lt;300,1,0),0),0)</f>
        <v>0</v>
      </c>
      <c r="DL182" s="203">
        <f>IF(Taula4[[#This Row],[Codi del contracte]]&lt;&gt;"",IF(Taula4[[#This Row],[Codi del contracte]]&gt;499,IF(Taula4[[#This Row],[Codi del contracte]]&lt;600,1,0),0),0)</f>
        <v>0</v>
      </c>
      <c r="DM182" s="203">
        <f t="shared" si="88"/>
        <v>0</v>
      </c>
      <c r="DN182" s="203">
        <f>IF(Taula4[[#This Row],[% Jornada (no posar símbol %)]]=100,IF(DM182=1,2,0),0)</f>
        <v>0</v>
      </c>
      <c r="DO182" s="203" t="str">
        <f t="shared" si="92"/>
        <v/>
      </c>
    </row>
    <row r="183" spans="1:119" ht="14.25" customHeight="1">
      <c r="A183" s="38"/>
      <c r="B183" s="83">
        <v>176</v>
      </c>
      <c r="C183" s="210"/>
      <c r="D183" s="226"/>
      <c r="E183" s="210"/>
      <c r="F183" s="224"/>
      <c r="G183" s="224"/>
      <c r="H183" s="210"/>
      <c r="I183" s="225"/>
      <c r="J183" s="210"/>
      <c r="K183" s="155"/>
      <c r="L183" s="156">
        <f t="shared" si="77"/>
        <v>0</v>
      </c>
      <c r="M183" s="340"/>
      <c r="N183" s="182" t="str">
        <f t="shared" si="89"/>
        <v/>
      </c>
      <c r="O183" s="127"/>
      <c r="P183" s="64"/>
      <c r="Q183" s="64"/>
      <c r="R183" s="64"/>
      <c r="CB183" s="78" t="str">
        <f t="shared" si="62"/>
        <v/>
      </c>
      <c r="CC183" s="79">
        <v>100</v>
      </c>
      <c r="CD183" s="79">
        <f t="shared" si="63"/>
        <v>0</v>
      </c>
      <c r="CE183" s="79">
        <f t="shared" si="64"/>
        <v>0</v>
      </c>
      <c r="CF183" s="79">
        <f t="shared" si="65"/>
        <v>0</v>
      </c>
      <c r="CG183" s="79">
        <f t="shared" si="90"/>
        <v>0</v>
      </c>
      <c r="CH183" s="80">
        <f t="shared" si="66"/>
        <v>0</v>
      </c>
      <c r="CI183" s="84">
        <f t="shared" si="67"/>
        <v>0</v>
      </c>
      <c r="CJ183" s="80">
        <f t="shared" si="78"/>
        <v>0</v>
      </c>
      <c r="CN183" s="21" t="str">
        <f t="shared" si="68"/>
        <v/>
      </c>
      <c r="CO183" s="21" t="str">
        <f t="shared" si="69"/>
        <v/>
      </c>
      <c r="CP183" s="22" t="str">
        <f t="shared" si="79"/>
        <v/>
      </c>
      <c r="CQ183" s="22" t="str">
        <f t="shared" si="80"/>
        <v/>
      </c>
      <c r="CR183" s="22" t="str">
        <f t="shared" si="81"/>
        <v/>
      </c>
      <c r="CS183" s="22" t="str">
        <f t="shared" si="82"/>
        <v/>
      </c>
      <c r="CT183" s="22" t="str">
        <f t="shared" si="83"/>
        <v/>
      </c>
      <c r="CU183" s="173" t="str">
        <f t="shared" si="70"/>
        <v/>
      </c>
      <c r="CV183" s="173" t="str">
        <f t="shared" si="71"/>
        <v/>
      </c>
      <c r="CW183" s="22" t="str">
        <f t="shared" si="84"/>
        <v/>
      </c>
      <c r="CX183" s="22" t="str">
        <f t="shared" si="85"/>
        <v/>
      </c>
      <c r="CY183" s="23" t="str">
        <f t="shared" si="86"/>
        <v/>
      </c>
      <c r="CZ183" s="23" t="str">
        <f t="shared" si="87"/>
        <v/>
      </c>
      <c r="DA183" s="207" t="str">
        <f t="shared" si="91"/>
        <v/>
      </c>
      <c r="DB183" s="23">
        <f t="shared" si="72"/>
        <v>0</v>
      </c>
      <c r="DC183" s="16"/>
      <c r="DE183" s="192">
        <f t="shared" si="73"/>
        <v>0</v>
      </c>
      <c r="DF183" s="192">
        <f t="shared" si="74"/>
        <v>0</v>
      </c>
      <c r="DH183" s="192">
        <f t="shared" si="75"/>
        <v>0</v>
      </c>
      <c r="DI183" s="192">
        <f t="shared" si="76"/>
        <v>0</v>
      </c>
      <c r="DK183" s="203">
        <f>IF(Taula4[[#This Row],[Codi del contracte]]&lt;&gt;"",IF(Taula4[[#This Row],[Codi del contracte]]&gt;199,IF(Taula4[[#This Row],[Codi del contracte]]&lt;300,1,0),0),0)</f>
        <v>0</v>
      </c>
      <c r="DL183" s="203">
        <f>IF(Taula4[[#This Row],[Codi del contracte]]&lt;&gt;"",IF(Taula4[[#This Row],[Codi del contracte]]&gt;499,IF(Taula4[[#This Row],[Codi del contracte]]&lt;600,1,0),0),0)</f>
        <v>0</v>
      </c>
      <c r="DM183" s="203">
        <f t="shared" si="88"/>
        <v>0</v>
      </c>
      <c r="DN183" s="203">
        <f>IF(Taula4[[#This Row],[% Jornada (no posar símbol %)]]=100,IF(DM183=1,2,0),0)</f>
        <v>0</v>
      </c>
      <c r="DO183" s="203" t="str">
        <f t="shared" si="92"/>
        <v/>
      </c>
    </row>
    <row r="184" spans="1:119" ht="14.25" customHeight="1">
      <c r="A184" s="38"/>
      <c r="B184" s="83">
        <v>177</v>
      </c>
      <c r="C184" s="210"/>
      <c r="D184" s="226"/>
      <c r="E184" s="210"/>
      <c r="F184" s="224"/>
      <c r="G184" s="224"/>
      <c r="H184" s="210"/>
      <c r="I184" s="225"/>
      <c r="J184" s="210"/>
      <c r="K184" s="155"/>
      <c r="L184" s="156">
        <f t="shared" si="77"/>
        <v>0</v>
      </c>
      <c r="M184" s="340"/>
      <c r="N184" s="182" t="str">
        <f t="shared" si="89"/>
        <v/>
      </c>
      <c r="O184" s="127"/>
      <c r="P184" s="64"/>
      <c r="Q184" s="64"/>
      <c r="R184" s="64"/>
      <c r="CB184" s="78" t="str">
        <f t="shared" si="62"/>
        <v/>
      </c>
      <c r="CC184" s="79">
        <v>100</v>
      </c>
      <c r="CD184" s="79">
        <f t="shared" si="63"/>
        <v>0</v>
      </c>
      <c r="CE184" s="79">
        <f t="shared" si="64"/>
        <v>0</v>
      </c>
      <c r="CF184" s="79">
        <f t="shared" si="65"/>
        <v>0</v>
      </c>
      <c r="CG184" s="79">
        <f t="shared" si="90"/>
        <v>0</v>
      </c>
      <c r="CH184" s="80">
        <f t="shared" si="66"/>
        <v>0</v>
      </c>
      <c r="CI184" s="84">
        <f t="shared" si="67"/>
        <v>0</v>
      </c>
      <c r="CJ184" s="80">
        <f t="shared" si="78"/>
        <v>0</v>
      </c>
      <c r="CN184" s="21" t="str">
        <f t="shared" si="68"/>
        <v/>
      </c>
      <c r="CO184" s="21" t="str">
        <f t="shared" si="69"/>
        <v/>
      </c>
      <c r="CP184" s="22" t="str">
        <f t="shared" si="79"/>
        <v/>
      </c>
      <c r="CQ184" s="22" t="str">
        <f t="shared" si="80"/>
        <v/>
      </c>
      <c r="CR184" s="22" t="str">
        <f t="shared" si="81"/>
        <v/>
      </c>
      <c r="CS184" s="22" t="str">
        <f t="shared" si="82"/>
        <v/>
      </c>
      <c r="CT184" s="22" t="str">
        <f t="shared" si="83"/>
        <v/>
      </c>
      <c r="CU184" s="173" t="str">
        <f t="shared" si="70"/>
        <v/>
      </c>
      <c r="CV184" s="173" t="str">
        <f t="shared" si="71"/>
        <v/>
      </c>
      <c r="CW184" s="22" t="str">
        <f t="shared" si="84"/>
        <v/>
      </c>
      <c r="CX184" s="22" t="str">
        <f t="shared" si="85"/>
        <v/>
      </c>
      <c r="CY184" s="23" t="str">
        <f t="shared" si="86"/>
        <v/>
      </c>
      <c r="CZ184" s="23" t="str">
        <f t="shared" si="87"/>
        <v/>
      </c>
      <c r="DA184" s="207" t="str">
        <f t="shared" si="91"/>
        <v/>
      </c>
      <c r="DB184" s="23">
        <f t="shared" si="72"/>
        <v>0</v>
      </c>
      <c r="DC184" s="16"/>
      <c r="DE184" s="192">
        <f t="shared" si="73"/>
        <v>0</v>
      </c>
      <c r="DF184" s="192">
        <f t="shared" si="74"/>
        <v>0</v>
      </c>
      <c r="DH184" s="192">
        <f t="shared" si="75"/>
        <v>0</v>
      </c>
      <c r="DI184" s="192">
        <f t="shared" si="76"/>
        <v>0</v>
      </c>
      <c r="DK184" s="203">
        <f>IF(Taula4[[#This Row],[Codi del contracte]]&lt;&gt;"",IF(Taula4[[#This Row],[Codi del contracte]]&gt;199,IF(Taula4[[#This Row],[Codi del contracte]]&lt;300,1,0),0),0)</f>
        <v>0</v>
      </c>
      <c r="DL184" s="203">
        <f>IF(Taula4[[#This Row],[Codi del contracte]]&lt;&gt;"",IF(Taula4[[#This Row],[Codi del contracte]]&gt;499,IF(Taula4[[#This Row],[Codi del contracte]]&lt;600,1,0),0),0)</f>
        <v>0</v>
      </c>
      <c r="DM184" s="203">
        <f t="shared" si="88"/>
        <v>0</v>
      </c>
      <c r="DN184" s="203">
        <f>IF(Taula4[[#This Row],[% Jornada (no posar símbol %)]]=100,IF(DM184=1,2,0),0)</f>
        <v>0</v>
      </c>
      <c r="DO184" s="203" t="str">
        <f t="shared" si="92"/>
        <v/>
      </c>
    </row>
    <row r="185" spans="1:119" ht="14.25" customHeight="1">
      <c r="A185" s="38"/>
      <c r="B185" s="83">
        <v>178</v>
      </c>
      <c r="C185" s="210"/>
      <c r="D185" s="226"/>
      <c r="E185" s="210"/>
      <c r="F185" s="224"/>
      <c r="G185" s="224"/>
      <c r="H185" s="210"/>
      <c r="I185" s="225"/>
      <c r="J185" s="210"/>
      <c r="K185" s="155"/>
      <c r="L185" s="156">
        <f t="shared" si="77"/>
        <v>0</v>
      </c>
      <c r="M185" s="340"/>
      <c r="N185" s="182" t="str">
        <f t="shared" si="89"/>
        <v/>
      </c>
      <c r="O185" s="127"/>
      <c r="P185" s="64"/>
      <c r="Q185" s="64"/>
      <c r="R185" s="64"/>
      <c r="CB185" s="78" t="str">
        <f t="shared" si="62"/>
        <v/>
      </c>
      <c r="CC185" s="79">
        <v>100</v>
      </c>
      <c r="CD185" s="79">
        <f t="shared" si="63"/>
        <v>0</v>
      </c>
      <c r="CE185" s="79">
        <f t="shared" si="64"/>
        <v>0</v>
      </c>
      <c r="CF185" s="79">
        <f t="shared" si="65"/>
        <v>0</v>
      </c>
      <c r="CG185" s="79">
        <f t="shared" si="90"/>
        <v>0</v>
      </c>
      <c r="CH185" s="80">
        <f t="shared" si="66"/>
        <v>0</v>
      </c>
      <c r="CI185" s="84">
        <f t="shared" si="67"/>
        <v>0</v>
      </c>
      <c r="CJ185" s="80">
        <f t="shared" si="78"/>
        <v>0</v>
      </c>
      <c r="CN185" s="21" t="str">
        <f t="shared" si="68"/>
        <v/>
      </c>
      <c r="CO185" s="21" t="str">
        <f t="shared" si="69"/>
        <v/>
      </c>
      <c r="CP185" s="22" t="str">
        <f t="shared" si="79"/>
        <v/>
      </c>
      <c r="CQ185" s="22" t="str">
        <f t="shared" si="80"/>
        <v/>
      </c>
      <c r="CR185" s="22" t="str">
        <f t="shared" si="81"/>
        <v/>
      </c>
      <c r="CS185" s="22" t="str">
        <f t="shared" si="82"/>
        <v/>
      </c>
      <c r="CT185" s="22" t="str">
        <f t="shared" si="83"/>
        <v/>
      </c>
      <c r="CU185" s="173" t="str">
        <f t="shared" si="70"/>
        <v/>
      </c>
      <c r="CV185" s="173" t="str">
        <f t="shared" si="71"/>
        <v/>
      </c>
      <c r="CW185" s="22" t="str">
        <f t="shared" si="84"/>
        <v/>
      </c>
      <c r="CX185" s="22" t="str">
        <f t="shared" si="85"/>
        <v/>
      </c>
      <c r="CY185" s="23" t="str">
        <f t="shared" si="86"/>
        <v/>
      </c>
      <c r="CZ185" s="23" t="str">
        <f t="shared" si="87"/>
        <v/>
      </c>
      <c r="DA185" s="207" t="str">
        <f t="shared" si="91"/>
        <v/>
      </c>
      <c r="DB185" s="23">
        <f t="shared" si="72"/>
        <v>0</v>
      </c>
      <c r="DC185" s="16"/>
      <c r="DE185" s="192">
        <f t="shared" si="73"/>
        <v>0</v>
      </c>
      <c r="DF185" s="192">
        <f t="shared" si="74"/>
        <v>0</v>
      </c>
      <c r="DH185" s="192">
        <f t="shared" si="75"/>
        <v>0</v>
      </c>
      <c r="DI185" s="192">
        <f t="shared" si="76"/>
        <v>0</v>
      </c>
      <c r="DK185" s="203">
        <f>IF(Taula4[[#This Row],[Codi del contracte]]&lt;&gt;"",IF(Taula4[[#This Row],[Codi del contracte]]&gt;199,IF(Taula4[[#This Row],[Codi del contracte]]&lt;300,1,0),0),0)</f>
        <v>0</v>
      </c>
      <c r="DL185" s="203">
        <f>IF(Taula4[[#This Row],[Codi del contracte]]&lt;&gt;"",IF(Taula4[[#This Row],[Codi del contracte]]&gt;499,IF(Taula4[[#This Row],[Codi del contracte]]&lt;600,1,0),0),0)</f>
        <v>0</v>
      </c>
      <c r="DM185" s="203">
        <f t="shared" si="88"/>
        <v>0</v>
      </c>
      <c r="DN185" s="203">
        <f>IF(Taula4[[#This Row],[% Jornada (no posar símbol %)]]=100,IF(DM185=1,2,0),0)</f>
        <v>0</v>
      </c>
      <c r="DO185" s="203" t="str">
        <f t="shared" si="92"/>
        <v/>
      </c>
    </row>
    <row r="186" spans="1:119" ht="14.25" customHeight="1">
      <c r="A186" s="38"/>
      <c r="B186" s="83">
        <v>179</v>
      </c>
      <c r="C186" s="210"/>
      <c r="D186" s="226"/>
      <c r="E186" s="210"/>
      <c r="F186" s="224"/>
      <c r="G186" s="224"/>
      <c r="H186" s="210"/>
      <c r="I186" s="225"/>
      <c r="J186" s="210"/>
      <c r="K186" s="155"/>
      <c r="L186" s="156">
        <f t="shared" si="77"/>
        <v>0</v>
      </c>
      <c r="M186" s="340"/>
      <c r="N186" s="182" t="str">
        <f t="shared" si="89"/>
        <v/>
      </c>
      <c r="O186" s="127"/>
      <c r="P186" s="64"/>
      <c r="Q186" s="64"/>
      <c r="R186" s="64"/>
      <c r="CB186" s="78" t="str">
        <f t="shared" si="62"/>
        <v/>
      </c>
      <c r="CC186" s="79">
        <v>100</v>
      </c>
      <c r="CD186" s="79">
        <f t="shared" si="63"/>
        <v>0</v>
      </c>
      <c r="CE186" s="79">
        <f t="shared" si="64"/>
        <v>0</v>
      </c>
      <c r="CF186" s="79">
        <f t="shared" si="65"/>
        <v>0</v>
      </c>
      <c r="CG186" s="79">
        <f t="shared" si="90"/>
        <v>0</v>
      </c>
      <c r="CH186" s="80">
        <f t="shared" si="66"/>
        <v>0</v>
      </c>
      <c r="CI186" s="84">
        <f t="shared" si="67"/>
        <v>0</v>
      </c>
      <c r="CJ186" s="80">
        <f t="shared" si="78"/>
        <v>0</v>
      </c>
      <c r="CN186" s="21" t="str">
        <f t="shared" si="68"/>
        <v/>
      </c>
      <c r="CO186" s="21" t="str">
        <f t="shared" si="69"/>
        <v/>
      </c>
      <c r="CP186" s="22" t="str">
        <f t="shared" si="79"/>
        <v/>
      </c>
      <c r="CQ186" s="22" t="str">
        <f t="shared" si="80"/>
        <v/>
      </c>
      <c r="CR186" s="22" t="str">
        <f t="shared" si="81"/>
        <v/>
      </c>
      <c r="CS186" s="22" t="str">
        <f t="shared" si="82"/>
        <v/>
      </c>
      <c r="CT186" s="22" t="str">
        <f t="shared" si="83"/>
        <v/>
      </c>
      <c r="CU186" s="173" t="str">
        <f t="shared" si="70"/>
        <v/>
      </c>
      <c r="CV186" s="173" t="str">
        <f t="shared" si="71"/>
        <v/>
      </c>
      <c r="CW186" s="22" t="str">
        <f t="shared" si="84"/>
        <v/>
      </c>
      <c r="CX186" s="22" t="str">
        <f t="shared" si="85"/>
        <v/>
      </c>
      <c r="CY186" s="23" t="str">
        <f t="shared" si="86"/>
        <v/>
      </c>
      <c r="CZ186" s="23" t="str">
        <f t="shared" si="87"/>
        <v/>
      </c>
      <c r="DA186" s="207" t="str">
        <f t="shared" si="91"/>
        <v/>
      </c>
      <c r="DB186" s="23">
        <f t="shared" si="72"/>
        <v>0</v>
      </c>
      <c r="DC186" s="16"/>
      <c r="DE186" s="192">
        <f t="shared" si="73"/>
        <v>0</v>
      </c>
      <c r="DF186" s="192">
        <f t="shared" si="74"/>
        <v>0</v>
      </c>
      <c r="DH186" s="192">
        <f t="shared" si="75"/>
        <v>0</v>
      </c>
      <c r="DI186" s="192">
        <f t="shared" si="76"/>
        <v>0</v>
      </c>
      <c r="DK186" s="203">
        <f>IF(Taula4[[#This Row],[Codi del contracte]]&lt;&gt;"",IF(Taula4[[#This Row],[Codi del contracte]]&gt;199,IF(Taula4[[#This Row],[Codi del contracte]]&lt;300,1,0),0),0)</f>
        <v>0</v>
      </c>
      <c r="DL186" s="203">
        <f>IF(Taula4[[#This Row],[Codi del contracte]]&lt;&gt;"",IF(Taula4[[#This Row],[Codi del contracte]]&gt;499,IF(Taula4[[#This Row],[Codi del contracte]]&lt;600,1,0),0),0)</f>
        <v>0</v>
      </c>
      <c r="DM186" s="203">
        <f t="shared" si="88"/>
        <v>0</v>
      </c>
      <c r="DN186" s="203">
        <f>IF(Taula4[[#This Row],[% Jornada (no posar símbol %)]]=100,IF(DM186=1,2,0),0)</f>
        <v>0</v>
      </c>
      <c r="DO186" s="203" t="str">
        <f t="shared" si="92"/>
        <v/>
      </c>
    </row>
    <row r="187" spans="1:119" ht="14.25" customHeight="1">
      <c r="A187" s="38"/>
      <c r="B187" s="83">
        <v>180</v>
      </c>
      <c r="C187" s="210"/>
      <c r="D187" s="226"/>
      <c r="E187" s="210"/>
      <c r="F187" s="224"/>
      <c r="G187" s="224"/>
      <c r="H187" s="210"/>
      <c r="I187" s="225"/>
      <c r="J187" s="210"/>
      <c r="K187" s="155"/>
      <c r="L187" s="156">
        <f t="shared" si="77"/>
        <v>0</v>
      </c>
      <c r="M187" s="340"/>
      <c r="N187" s="182" t="str">
        <f t="shared" si="89"/>
        <v/>
      </c>
      <c r="O187" s="127"/>
      <c r="P187" s="64"/>
      <c r="Q187" s="64"/>
      <c r="R187" s="64"/>
      <c r="CB187" s="78" t="str">
        <f t="shared" si="62"/>
        <v/>
      </c>
      <c r="CC187" s="79">
        <v>100</v>
      </c>
      <c r="CD187" s="79">
        <f t="shared" si="63"/>
        <v>0</v>
      </c>
      <c r="CE187" s="79">
        <f t="shared" si="64"/>
        <v>0</v>
      </c>
      <c r="CF187" s="79">
        <f t="shared" si="65"/>
        <v>0</v>
      </c>
      <c r="CG187" s="79">
        <f t="shared" si="90"/>
        <v>0</v>
      </c>
      <c r="CH187" s="80">
        <f t="shared" si="66"/>
        <v>0</v>
      </c>
      <c r="CI187" s="84">
        <f t="shared" si="67"/>
        <v>0</v>
      </c>
      <c r="CJ187" s="80">
        <f t="shared" si="78"/>
        <v>0</v>
      </c>
      <c r="CN187" s="21" t="str">
        <f t="shared" si="68"/>
        <v/>
      </c>
      <c r="CO187" s="21" t="str">
        <f t="shared" si="69"/>
        <v/>
      </c>
      <c r="CP187" s="22" t="str">
        <f t="shared" si="79"/>
        <v/>
      </c>
      <c r="CQ187" s="22" t="str">
        <f t="shared" si="80"/>
        <v/>
      </c>
      <c r="CR187" s="22" t="str">
        <f t="shared" si="81"/>
        <v/>
      </c>
      <c r="CS187" s="22" t="str">
        <f t="shared" si="82"/>
        <v/>
      </c>
      <c r="CT187" s="22" t="str">
        <f t="shared" si="83"/>
        <v/>
      </c>
      <c r="CU187" s="173" t="str">
        <f t="shared" si="70"/>
        <v/>
      </c>
      <c r="CV187" s="173" t="str">
        <f t="shared" si="71"/>
        <v/>
      </c>
      <c r="CW187" s="22" t="str">
        <f t="shared" si="84"/>
        <v/>
      </c>
      <c r="CX187" s="22" t="str">
        <f t="shared" si="85"/>
        <v/>
      </c>
      <c r="CY187" s="23" t="str">
        <f t="shared" si="86"/>
        <v/>
      </c>
      <c r="CZ187" s="23" t="str">
        <f t="shared" si="87"/>
        <v/>
      </c>
      <c r="DA187" s="207" t="str">
        <f t="shared" si="91"/>
        <v/>
      </c>
      <c r="DB187" s="23">
        <f t="shared" si="72"/>
        <v>0</v>
      </c>
      <c r="DC187" s="16"/>
      <c r="DE187" s="192">
        <f t="shared" si="73"/>
        <v>0</v>
      </c>
      <c r="DF187" s="192">
        <f t="shared" si="74"/>
        <v>0</v>
      </c>
      <c r="DH187" s="192">
        <f t="shared" si="75"/>
        <v>0</v>
      </c>
      <c r="DI187" s="192">
        <f t="shared" si="76"/>
        <v>0</v>
      </c>
      <c r="DK187" s="203">
        <f>IF(Taula4[[#This Row],[Codi del contracte]]&lt;&gt;"",IF(Taula4[[#This Row],[Codi del contracte]]&gt;199,IF(Taula4[[#This Row],[Codi del contracte]]&lt;300,1,0),0),0)</f>
        <v>0</v>
      </c>
      <c r="DL187" s="203">
        <f>IF(Taula4[[#This Row],[Codi del contracte]]&lt;&gt;"",IF(Taula4[[#This Row],[Codi del contracte]]&gt;499,IF(Taula4[[#This Row],[Codi del contracte]]&lt;600,1,0),0),0)</f>
        <v>0</v>
      </c>
      <c r="DM187" s="203">
        <f t="shared" si="88"/>
        <v>0</v>
      </c>
      <c r="DN187" s="203">
        <f>IF(Taula4[[#This Row],[% Jornada (no posar símbol %)]]=100,IF(DM187=1,2,0),0)</f>
        <v>0</v>
      </c>
      <c r="DO187" s="203" t="str">
        <f t="shared" si="92"/>
        <v/>
      </c>
    </row>
    <row r="188" spans="1:119" ht="14.25" customHeight="1">
      <c r="A188" s="38"/>
      <c r="B188" s="83">
        <v>181</v>
      </c>
      <c r="C188" s="210"/>
      <c r="D188" s="226"/>
      <c r="E188" s="210"/>
      <c r="F188" s="224"/>
      <c r="G188" s="224"/>
      <c r="H188" s="210"/>
      <c r="I188" s="225"/>
      <c r="J188" s="210"/>
      <c r="K188" s="155"/>
      <c r="L188" s="156">
        <f t="shared" si="77"/>
        <v>0</v>
      </c>
      <c r="M188" s="340"/>
      <c r="N188" s="182" t="str">
        <f t="shared" si="89"/>
        <v/>
      </c>
      <c r="O188" s="127"/>
      <c r="P188" s="64"/>
      <c r="Q188" s="64"/>
      <c r="R188" s="64"/>
      <c r="CB188" s="78" t="str">
        <f t="shared" si="62"/>
        <v/>
      </c>
      <c r="CC188" s="79">
        <v>100</v>
      </c>
      <c r="CD188" s="79">
        <f t="shared" si="63"/>
        <v>0</v>
      </c>
      <c r="CE188" s="79">
        <f t="shared" si="64"/>
        <v>0</v>
      </c>
      <c r="CF188" s="79">
        <f t="shared" si="65"/>
        <v>0</v>
      </c>
      <c r="CG188" s="79">
        <f t="shared" si="90"/>
        <v>0</v>
      </c>
      <c r="CH188" s="80">
        <f t="shared" si="66"/>
        <v>0</v>
      </c>
      <c r="CI188" s="84">
        <f t="shared" si="67"/>
        <v>0</v>
      </c>
      <c r="CJ188" s="80">
        <f t="shared" si="78"/>
        <v>0</v>
      </c>
      <c r="CN188" s="21" t="str">
        <f t="shared" si="68"/>
        <v/>
      </c>
      <c r="CO188" s="21" t="str">
        <f t="shared" si="69"/>
        <v/>
      </c>
      <c r="CP188" s="22" t="str">
        <f t="shared" si="79"/>
        <v/>
      </c>
      <c r="CQ188" s="22" t="str">
        <f t="shared" si="80"/>
        <v/>
      </c>
      <c r="CR188" s="22" t="str">
        <f t="shared" si="81"/>
        <v/>
      </c>
      <c r="CS188" s="22" t="str">
        <f t="shared" si="82"/>
        <v/>
      </c>
      <c r="CT188" s="22" t="str">
        <f t="shared" si="83"/>
        <v/>
      </c>
      <c r="CU188" s="173" t="str">
        <f t="shared" si="70"/>
        <v/>
      </c>
      <c r="CV188" s="173" t="str">
        <f t="shared" si="71"/>
        <v/>
      </c>
      <c r="CW188" s="22" t="str">
        <f t="shared" si="84"/>
        <v/>
      </c>
      <c r="CX188" s="22" t="str">
        <f t="shared" si="85"/>
        <v/>
      </c>
      <c r="CY188" s="23" t="str">
        <f t="shared" si="86"/>
        <v/>
      </c>
      <c r="CZ188" s="23" t="str">
        <f t="shared" si="87"/>
        <v/>
      </c>
      <c r="DA188" s="207" t="str">
        <f t="shared" si="91"/>
        <v/>
      </c>
      <c r="DB188" s="23">
        <f t="shared" si="72"/>
        <v>0</v>
      </c>
      <c r="DC188" s="16"/>
      <c r="DE188" s="192">
        <f t="shared" si="73"/>
        <v>0</v>
      </c>
      <c r="DF188" s="192">
        <f t="shared" si="74"/>
        <v>0</v>
      </c>
      <c r="DH188" s="192">
        <f t="shared" si="75"/>
        <v>0</v>
      </c>
      <c r="DI188" s="192">
        <f t="shared" si="76"/>
        <v>0</v>
      </c>
      <c r="DK188" s="203">
        <f>IF(Taula4[[#This Row],[Codi del contracte]]&lt;&gt;"",IF(Taula4[[#This Row],[Codi del contracte]]&gt;199,IF(Taula4[[#This Row],[Codi del contracte]]&lt;300,1,0),0),0)</f>
        <v>0</v>
      </c>
      <c r="DL188" s="203">
        <f>IF(Taula4[[#This Row],[Codi del contracte]]&lt;&gt;"",IF(Taula4[[#This Row],[Codi del contracte]]&gt;499,IF(Taula4[[#This Row],[Codi del contracte]]&lt;600,1,0),0),0)</f>
        <v>0</v>
      </c>
      <c r="DM188" s="203">
        <f t="shared" si="88"/>
        <v>0</v>
      </c>
      <c r="DN188" s="203">
        <f>IF(Taula4[[#This Row],[% Jornada (no posar símbol %)]]=100,IF(DM188=1,2,0),0)</f>
        <v>0</v>
      </c>
      <c r="DO188" s="203" t="str">
        <f t="shared" si="92"/>
        <v/>
      </c>
    </row>
    <row r="189" spans="1:119" ht="14.25" customHeight="1">
      <c r="A189" s="38"/>
      <c r="B189" s="83">
        <v>182</v>
      </c>
      <c r="C189" s="210"/>
      <c r="D189" s="226"/>
      <c r="E189" s="210"/>
      <c r="F189" s="224"/>
      <c r="G189" s="224"/>
      <c r="H189" s="210"/>
      <c r="I189" s="225"/>
      <c r="J189" s="210"/>
      <c r="K189" s="155"/>
      <c r="L189" s="156">
        <f t="shared" si="77"/>
        <v>0</v>
      </c>
      <c r="M189" s="340"/>
      <c r="N189" s="182" t="str">
        <f t="shared" si="89"/>
        <v/>
      </c>
      <c r="O189" s="127"/>
      <c r="P189" s="64"/>
      <c r="Q189" s="64"/>
      <c r="R189" s="64"/>
      <c r="CB189" s="78" t="str">
        <f t="shared" si="62"/>
        <v/>
      </c>
      <c r="CC189" s="79">
        <v>100</v>
      </c>
      <c r="CD189" s="79">
        <f t="shared" si="63"/>
        <v>0</v>
      </c>
      <c r="CE189" s="79">
        <f t="shared" si="64"/>
        <v>0</v>
      </c>
      <c r="CF189" s="79">
        <f t="shared" si="65"/>
        <v>0</v>
      </c>
      <c r="CG189" s="79">
        <f t="shared" si="90"/>
        <v>0</v>
      </c>
      <c r="CH189" s="80">
        <f t="shared" si="66"/>
        <v>0</v>
      </c>
      <c r="CI189" s="84">
        <f t="shared" si="67"/>
        <v>0</v>
      </c>
      <c r="CJ189" s="80">
        <f t="shared" si="78"/>
        <v>0</v>
      </c>
      <c r="CN189" s="21" t="str">
        <f t="shared" si="68"/>
        <v/>
      </c>
      <c r="CO189" s="21" t="str">
        <f t="shared" si="69"/>
        <v/>
      </c>
      <c r="CP189" s="22" t="str">
        <f t="shared" si="79"/>
        <v/>
      </c>
      <c r="CQ189" s="22" t="str">
        <f t="shared" si="80"/>
        <v/>
      </c>
      <c r="CR189" s="22" t="str">
        <f t="shared" si="81"/>
        <v/>
      </c>
      <c r="CS189" s="22" t="str">
        <f t="shared" si="82"/>
        <v/>
      </c>
      <c r="CT189" s="22" t="str">
        <f t="shared" si="83"/>
        <v/>
      </c>
      <c r="CU189" s="173" t="str">
        <f t="shared" si="70"/>
        <v/>
      </c>
      <c r="CV189" s="173" t="str">
        <f t="shared" si="71"/>
        <v/>
      </c>
      <c r="CW189" s="22" t="str">
        <f t="shared" si="84"/>
        <v/>
      </c>
      <c r="CX189" s="22" t="str">
        <f t="shared" si="85"/>
        <v/>
      </c>
      <c r="CY189" s="23" t="str">
        <f t="shared" si="86"/>
        <v/>
      </c>
      <c r="CZ189" s="23" t="str">
        <f t="shared" si="87"/>
        <v/>
      </c>
      <c r="DA189" s="207" t="str">
        <f t="shared" si="91"/>
        <v/>
      </c>
      <c r="DB189" s="23">
        <f t="shared" si="72"/>
        <v>0</v>
      </c>
      <c r="DC189" s="16"/>
      <c r="DE189" s="192">
        <f t="shared" si="73"/>
        <v>0</v>
      </c>
      <c r="DF189" s="192">
        <f t="shared" si="74"/>
        <v>0</v>
      </c>
      <c r="DH189" s="192">
        <f t="shared" si="75"/>
        <v>0</v>
      </c>
      <c r="DI189" s="192">
        <f t="shared" si="76"/>
        <v>0</v>
      </c>
      <c r="DK189" s="203">
        <f>IF(Taula4[[#This Row],[Codi del contracte]]&lt;&gt;"",IF(Taula4[[#This Row],[Codi del contracte]]&gt;199,IF(Taula4[[#This Row],[Codi del contracte]]&lt;300,1,0),0),0)</f>
        <v>0</v>
      </c>
      <c r="DL189" s="203">
        <f>IF(Taula4[[#This Row],[Codi del contracte]]&lt;&gt;"",IF(Taula4[[#This Row],[Codi del contracte]]&gt;499,IF(Taula4[[#This Row],[Codi del contracte]]&lt;600,1,0),0),0)</f>
        <v>0</v>
      </c>
      <c r="DM189" s="203">
        <f t="shared" si="88"/>
        <v>0</v>
      </c>
      <c r="DN189" s="203">
        <f>IF(Taula4[[#This Row],[% Jornada (no posar símbol %)]]=100,IF(DM189=1,2,0),0)</f>
        <v>0</v>
      </c>
      <c r="DO189" s="203" t="str">
        <f t="shared" si="92"/>
        <v/>
      </c>
    </row>
    <row r="190" spans="1:119" ht="14.25" customHeight="1">
      <c r="A190" s="38"/>
      <c r="B190" s="83">
        <v>183</v>
      </c>
      <c r="C190" s="210"/>
      <c r="D190" s="226"/>
      <c r="E190" s="210"/>
      <c r="F190" s="224"/>
      <c r="G190" s="224"/>
      <c r="H190" s="210"/>
      <c r="I190" s="225"/>
      <c r="J190" s="210"/>
      <c r="K190" s="155"/>
      <c r="L190" s="156">
        <f t="shared" si="77"/>
        <v>0</v>
      </c>
      <c r="M190" s="340"/>
      <c r="N190" s="182" t="str">
        <f t="shared" si="89"/>
        <v/>
      </c>
      <c r="O190" s="127"/>
      <c r="P190" s="64"/>
      <c r="Q190" s="64"/>
      <c r="R190" s="64"/>
      <c r="CB190" s="78" t="str">
        <f t="shared" si="62"/>
        <v/>
      </c>
      <c r="CC190" s="79">
        <v>100</v>
      </c>
      <c r="CD190" s="79">
        <f t="shared" si="63"/>
        <v>0</v>
      </c>
      <c r="CE190" s="79">
        <f t="shared" si="64"/>
        <v>0</v>
      </c>
      <c r="CF190" s="79">
        <f t="shared" si="65"/>
        <v>0</v>
      </c>
      <c r="CG190" s="79">
        <f t="shared" si="90"/>
        <v>0</v>
      </c>
      <c r="CH190" s="80">
        <f t="shared" si="66"/>
        <v>0</v>
      </c>
      <c r="CI190" s="84">
        <f t="shared" si="67"/>
        <v>0</v>
      </c>
      <c r="CJ190" s="80">
        <f t="shared" si="78"/>
        <v>0</v>
      </c>
      <c r="CN190" s="21" t="str">
        <f t="shared" si="68"/>
        <v/>
      </c>
      <c r="CO190" s="21" t="str">
        <f t="shared" si="69"/>
        <v/>
      </c>
      <c r="CP190" s="22" t="str">
        <f t="shared" si="79"/>
        <v/>
      </c>
      <c r="CQ190" s="22" t="str">
        <f t="shared" si="80"/>
        <v/>
      </c>
      <c r="CR190" s="22" t="str">
        <f t="shared" si="81"/>
        <v/>
      </c>
      <c r="CS190" s="22" t="str">
        <f t="shared" si="82"/>
        <v/>
      </c>
      <c r="CT190" s="22" t="str">
        <f t="shared" si="83"/>
        <v/>
      </c>
      <c r="CU190" s="173" t="str">
        <f t="shared" si="70"/>
        <v/>
      </c>
      <c r="CV190" s="173" t="str">
        <f t="shared" si="71"/>
        <v/>
      </c>
      <c r="CW190" s="22" t="str">
        <f t="shared" si="84"/>
        <v/>
      </c>
      <c r="CX190" s="22" t="str">
        <f t="shared" si="85"/>
        <v/>
      </c>
      <c r="CY190" s="23" t="str">
        <f t="shared" si="86"/>
        <v/>
      </c>
      <c r="CZ190" s="23" t="str">
        <f t="shared" si="87"/>
        <v/>
      </c>
      <c r="DA190" s="207" t="str">
        <f t="shared" si="91"/>
        <v/>
      </c>
      <c r="DB190" s="23">
        <f t="shared" si="72"/>
        <v>0</v>
      </c>
      <c r="DC190" s="16"/>
      <c r="DE190" s="192">
        <f t="shared" si="73"/>
        <v>0</v>
      </c>
      <c r="DF190" s="192">
        <f t="shared" si="74"/>
        <v>0</v>
      </c>
      <c r="DH190" s="192">
        <f t="shared" si="75"/>
        <v>0</v>
      </c>
      <c r="DI190" s="192">
        <f t="shared" si="76"/>
        <v>0</v>
      </c>
      <c r="DK190" s="203">
        <f>IF(Taula4[[#This Row],[Codi del contracte]]&lt;&gt;"",IF(Taula4[[#This Row],[Codi del contracte]]&gt;199,IF(Taula4[[#This Row],[Codi del contracte]]&lt;300,1,0),0),0)</f>
        <v>0</v>
      </c>
      <c r="DL190" s="203">
        <f>IF(Taula4[[#This Row],[Codi del contracte]]&lt;&gt;"",IF(Taula4[[#This Row],[Codi del contracte]]&gt;499,IF(Taula4[[#This Row],[Codi del contracte]]&lt;600,1,0),0),0)</f>
        <v>0</v>
      </c>
      <c r="DM190" s="203">
        <f t="shared" si="88"/>
        <v>0</v>
      </c>
      <c r="DN190" s="203">
        <f>IF(Taula4[[#This Row],[% Jornada (no posar símbol %)]]=100,IF(DM190=1,2,0),0)</f>
        <v>0</v>
      </c>
      <c r="DO190" s="203" t="str">
        <f t="shared" si="92"/>
        <v/>
      </c>
    </row>
    <row r="191" spans="1:119" ht="14.25" customHeight="1">
      <c r="A191" s="38"/>
      <c r="B191" s="83">
        <v>184</v>
      </c>
      <c r="C191" s="210"/>
      <c r="D191" s="226"/>
      <c r="E191" s="210"/>
      <c r="F191" s="224"/>
      <c r="G191" s="224"/>
      <c r="H191" s="210"/>
      <c r="I191" s="225"/>
      <c r="J191" s="210"/>
      <c r="K191" s="155"/>
      <c r="L191" s="156">
        <f t="shared" si="77"/>
        <v>0</v>
      </c>
      <c r="M191" s="340"/>
      <c r="N191" s="182" t="str">
        <f t="shared" si="89"/>
        <v/>
      </c>
      <c r="O191" s="127"/>
      <c r="P191" s="64"/>
      <c r="Q191" s="64"/>
      <c r="R191" s="64"/>
      <c r="CB191" s="78" t="str">
        <f t="shared" si="62"/>
        <v/>
      </c>
      <c r="CC191" s="79">
        <v>100</v>
      </c>
      <c r="CD191" s="79">
        <f t="shared" si="63"/>
        <v>0</v>
      </c>
      <c r="CE191" s="79">
        <f t="shared" si="64"/>
        <v>0</v>
      </c>
      <c r="CF191" s="79">
        <f t="shared" si="65"/>
        <v>0</v>
      </c>
      <c r="CG191" s="79">
        <f t="shared" si="90"/>
        <v>0</v>
      </c>
      <c r="CH191" s="80">
        <f t="shared" si="66"/>
        <v>0</v>
      </c>
      <c r="CI191" s="84">
        <f t="shared" si="67"/>
        <v>0</v>
      </c>
      <c r="CJ191" s="80">
        <f t="shared" si="78"/>
        <v>0</v>
      </c>
      <c r="CN191" s="21" t="str">
        <f t="shared" si="68"/>
        <v/>
      </c>
      <c r="CO191" s="21" t="str">
        <f t="shared" si="69"/>
        <v/>
      </c>
      <c r="CP191" s="22" t="str">
        <f t="shared" si="79"/>
        <v/>
      </c>
      <c r="CQ191" s="22" t="str">
        <f t="shared" si="80"/>
        <v/>
      </c>
      <c r="CR191" s="22" t="str">
        <f t="shared" si="81"/>
        <v/>
      </c>
      <c r="CS191" s="22" t="str">
        <f t="shared" si="82"/>
        <v/>
      </c>
      <c r="CT191" s="22" t="str">
        <f t="shared" si="83"/>
        <v/>
      </c>
      <c r="CU191" s="173" t="str">
        <f t="shared" si="70"/>
        <v/>
      </c>
      <c r="CV191" s="173" t="str">
        <f t="shared" si="71"/>
        <v/>
      </c>
      <c r="CW191" s="22" t="str">
        <f t="shared" si="84"/>
        <v/>
      </c>
      <c r="CX191" s="22" t="str">
        <f t="shared" si="85"/>
        <v/>
      </c>
      <c r="CY191" s="23" t="str">
        <f t="shared" si="86"/>
        <v/>
      </c>
      <c r="CZ191" s="23" t="str">
        <f t="shared" si="87"/>
        <v/>
      </c>
      <c r="DA191" s="207" t="str">
        <f t="shared" si="91"/>
        <v/>
      </c>
      <c r="DB191" s="23">
        <f t="shared" si="72"/>
        <v>0</v>
      </c>
      <c r="DC191" s="16"/>
      <c r="DE191" s="192">
        <f t="shared" si="73"/>
        <v>0</v>
      </c>
      <c r="DF191" s="192">
        <f t="shared" si="74"/>
        <v>0</v>
      </c>
      <c r="DH191" s="192">
        <f t="shared" si="75"/>
        <v>0</v>
      </c>
      <c r="DI191" s="192">
        <f t="shared" si="76"/>
        <v>0</v>
      </c>
      <c r="DK191" s="203">
        <f>IF(Taula4[[#This Row],[Codi del contracte]]&lt;&gt;"",IF(Taula4[[#This Row],[Codi del contracte]]&gt;199,IF(Taula4[[#This Row],[Codi del contracte]]&lt;300,1,0),0),0)</f>
        <v>0</v>
      </c>
      <c r="DL191" s="203">
        <f>IF(Taula4[[#This Row],[Codi del contracte]]&lt;&gt;"",IF(Taula4[[#This Row],[Codi del contracte]]&gt;499,IF(Taula4[[#This Row],[Codi del contracte]]&lt;600,1,0),0),0)</f>
        <v>0</v>
      </c>
      <c r="DM191" s="203">
        <f t="shared" si="88"/>
        <v>0</v>
      </c>
      <c r="DN191" s="203">
        <f>IF(Taula4[[#This Row],[% Jornada (no posar símbol %)]]=100,IF(DM191=1,2,0),0)</f>
        <v>0</v>
      </c>
      <c r="DO191" s="203" t="str">
        <f t="shared" si="92"/>
        <v/>
      </c>
    </row>
    <row r="192" spans="1:119" ht="14.25" customHeight="1">
      <c r="A192" s="38"/>
      <c r="B192" s="83">
        <v>185</v>
      </c>
      <c r="C192" s="210"/>
      <c r="D192" s="226"/>
      <c r="E192" s="210"/>
      <c r="F192" s="224"/>
      <c r="G192" s="224"/>
      <c r="H192" s="210"/>
      <c r="I192" s="225"/>
      <c r="J192" s="210"/>
      <c r="K192" s="155"/>
      <c r="L192" s="156">
        <f t="shared" si="77"/>
        <v>0</v>
      </c>
      <c r="M192" s="340"/>
      <c r="N192" s="182" t="str">
        <f t="shared" si="89"/>
        <v/>
      </c>
      <c r="O192" s="127"/>
      <c r="P192" s="64"/>
      <c r="Q192" s="64"/>
      <c r="R192" s="64"/>
      <c r="CB192" s="78" t="str">
        <f t="shared" si="62"/>
        <v/>
      </c>
      <c r="CC192" s="79">
        <v>100</v>
      </c>
      <c r="CD192" s="79">
        <f t="shared" si="63"/>
        <v>0</v>
      </c>
      <c r="CE192" s="79">
        <f t="shared" si="64"/>
        <v>0</v>
      </c>
      <c r="CF192" s="79">
        <f t="shared" si="65"/>
        <v>0</v>
      </c>
      <c r="CG192" s="79">
        <f t="shared" si="90"/>
        <v>0</v>
      </c>
      <c r="CH192" s="80">
        <f t="shared" si="66"/>
        <v>0</v>
      </c>
      <c r="CI192" s="84">
        <f t="shared" si="67"/>
        <v>0</v>
      </c>
      <c r="CJ192" s="80">
        <f t="shared" si="78"/>
        <v>0</v>
      </c>
      <c r="CN192" s="21" t="str">
        <f t="shared" si="68"/>
        <v/>
      </c>
      <c r="CO192" s="21" t="str">
        <f t="shared" si="69"/>
        <v/>
      </c>
      <c r="CP192" s="22" t="str">
        <f t="shared" si="79"/>
        <v/>
      </c>
      <c r="CQ192" s="22" t="str">
        <f t="shared" si="80"/>
        <v/>
      </c>
      <c r="CR192" s="22" t="str">
        <f t="shared" si="81"/>
        <v/>
      </c>
      <c r="CS192" s="22" t="str">
        <f t="shared" si="82"/>
        <v/>
      </c>
      <c r="CT192" s="22" t="str">
        <f t="shared" si="83"/>
        <v/>
      </c>
      <c r="CU192" s="173" t="str">
        <f t="shared" si="70"/>
        <v/>
      </c>
      <c r="CV192" s="173" t="str">
        <f t="shared" si="71"/>
        <v/>
      </c>
      <c r="CW192" s="22" t="str">
        <f t="shared" si="84"/>
        <v/>
      </c>
      <c r="CX192" s="22" t="str">
        <f t="shared" si="85"/>
        <v/>
      </c>
      <c r="CY192" s="23" t="str">
        <f t="shared" si="86"/>
        <v/>
      </c>
      <c r="CZ192" s="23" t="str">
        <f t="shared" si="87"/>
        <v/>
      </c>
      <c r="DA192" s="207" t="str">
        <f t="shared" si="91"/>
        <v/>
      </c>
      <c r="DB192" s="23">
        <f t="shared" si="72"/>
        <v>0</v>
      </c>
      <c r="DC192" s="16"/>
      <c r="DE192" s="192">
        <f t="shared" si="73"/>
        <v>0</v>
      </c>
      <c r="DF192" s="192">
        <f t="shared" si="74"/>
        <v>0</v>
      </c>
      <c r="DH192" s="192">
        <f t="shared" si="75"/>
        <v>0</v>
      </c>
      <c r="DI192" s="192">
        <f t="shared" si="76"/>
        <v>0</v>
      </c>
      <c r="DK192" s="203">
        <f>IF(Taula4[[#This Row],[Codi del contracte]]&lt;&gt;"",IF(Taula4[[#This Row],[Codi del contracte]]&gt;199,IF(Taula4[[#This Row],[Codi del contracte]]&lt;300,1,0),0),0)</f>
        <v>0</v>
      </c>
      <c r="DL192" s="203">
        <f>IF(Taula4[[#This Row],[Codi del contracte]]&lt;&gt;"",IF(Taula4[[#This Row],[Codi del contracte]]&gt;499,IF(Taula4[[#This Row],[Codi del contracte]]&lt;600,1,0),0),0)</f>
        <v>0</v>
      </c>
      <c r="DM192" s="203">
        <f t="shared" si="88"/>
        <v>0</v>
      </c>
      <c r="DN192" s="203">
        <f>IF(Taula4[[#This Row],[% Jornada (no posar símbol %)]]=100,IF(DM192=1,2,0),0)</f>
        <v>0</v>
      </c>
      <c r="DO192" s="203" t="str">
        <f t="shared" si="92"/>
        <v/>
      </c>
    </row>
    <row r="193" spans="1:119" ht="14.25" customHeight="1">
      <c r="A193" s="38"/>
      <c r="B193" s="83">
        <v>186</v>
      </c>
      <c r="C193" s="210"/>
      <c r="D193" s="226"/>
      <c r="E193" s="210"/>
      <c r="F193" s="224"/>
      <c r="G193" s="224"/>
      <c r="H193" s="210"/>
      <c r="I193" s="225"/>
      <c r="J193" s="210"/>
      <c r="K193" s="155"/>
      <c r="L193" s="156">
        <f t="shared" si="77"/>
        <v>0</v>
      </c>
      <c r="M193" s="340"/>
      <c r="N193" s="182" t="str">
        <f t="shared" si="89"/>
        <v/>
      </c>
      <c r="O193" s="127"/>
      <c r="P193" s="64"/>
      <c r="Q193" s="64"/>
      <c r="R193" s="64"/>
      <c r="CB193" s="78" t="str">
        <f t="shared" si="62"/>
        <v/>
      </c>
      <c r="CC193" s="79">
        <v>100</v>
      </c>
      <c r="CD193" s="79">
        <f t="shared" si="63"/>
        <v>0</v>
      </c>
      <c r="CE193" s="79">
        <f t="shared" si="64"/>
        <v>0</v>
      </c>
      <c r="CF193" s="79">
        <f t="shared" si="65"/>
        <v>0</v>
      </c>
      <c r="CG193" s="79">
        <f t="shared" si="90"/>
        <v>0</v>
      </c>
      <c r="CH193" s="80">
        <f t="shared" si="66"/>
        <v>0</v>
      </c>
      <c r="CI193" s="84">
        <f t="shared" si="67"/>
        <v>0</v>
      </c>
      <c r="CJ193" s="80">
        <f t="shared" si="78"/>
        <v>0</v>
      </c>
      <c r="CN193" s="21" t="str">
        <f t="shared" si="68"/>
        <v/>
      </c>
      <c r="CO193" s="21" t="str">
        <f t="shared" si="69"/>
        <v/>
      </c>
      <c r="CP193" s="22" t="str">
        <f t="shared" si="79"/>
        <v/>
      </c>
      <c r="CQ193" s="22" t="str">
        <f t="shared" si="80"/>
        <v/>
      </c>
      <c r="CR193" s="22" t="str">
        <f t="shared" si="81"/>
        <v/>
      </c>
      <c r="CS193" s="22" t="str">
        <f t="shared" si="82"/>
        <v/>
      </c>
      <c r="CT193" s="22" t="str">
        <f t="shared" si="83"/>
        <v/>
      </c>
      <c r="CU193" s="173" t="str">
        <f t="shared" si="70"/>
        <v/>
      </c>
      <c r="CV193" s="173" t="str">
        <f t="shared" si="71"/>
        <v/>
      </c>
      <c r="CW193" s="22" t="str">
        <f t="shared" si="84"/>
        <v/>
      </c>
      <c r="CX193" s="22" t="str">
        <f t="shared" si="85"/>
        <v/>
      </c>
      <c r="CY193" s="23" t="str">
        <f t="shared" si="86"/>
        <v/>
      </c>
      <c r="CZ193" s="23" t="str">
        <f t="shared" si="87"/>
        <v/>
      </c>
      <c r="DA193" s="207" t="str">
        <f t="shared" si="91"/>
        <v/>
      </c>
      <c r="DB193" s="23">
        <f t="shared" si="72"/>
        <v>0</v>
      </c>
      <c r="DC193" s="16"/>
      <c r="DE193" s="192">
        <f t="shared" si="73"/>
        <v>0</v>
      </c>
      <c r="DF193" s="192">
        <f t="shared" si="74"/>
        <v>0</v>
      </c>
      <c r="DH193" s="192">
        <f t="shared" si="75"/>
        <v>0</v>
      </c>
      <c r="DI193" s="192">
        <f t="shared" si="76"/>
        <v>0</v>
      </c>
      <c r="DK193" s="203">
        <f>IF(Taula4[[#This Row],[Codi del contracte]]&lt;&gt;"",IF(Taula4[[#This Row],[Codi del contracte]]&gt;199,IF(Taula4[[#This Row],[Codi del contracte]]&lt;300,1,0),0),0)</f>
        <v>0</v>
      </c>
      <c r="DL193" s="203">
        <f>IF(Taula4[[#This Row],[Codi del contracte]]&lt;&gt;"",IF(Taula4[[#This Row],[Codi del contracte]]&gt;499,IF(Taula4[[#This Row],[Codi del contracte]]&lt;600,1,0),0),0)</f>
        <v>0</v>
      </c>
      <c r="DM193" s="203">
        <f t="shared" si="88"/>
        <v>0</v>
      </c>
      <c r="DN193" s="203">
        <f>IF(Taula4[[#This Row],[% Jornada (no posar símbol %)]]=100,IF(DM193=1,2,0),0)</f>
        <v>0</v>
      </c>
      <c r="DO193" s="203" t="str">
        <f t="shared" si="92"/>
        <v/>
      </c>
    </row>
    <row r="194" spans="1:119" ht="14.25" customHeight="1">
      <c r="A194" s="38"/>
      <c r="B194" s="83">
        <v>187</v>
      </c>
      <c r="C194" s="210"/>
      <c r="D194" s="226"/>
      <c r="E194" s="210"/>
      <c r="F194" s="224"/>
      <c r="G194" s="224"/>
      <c r="H194" s="210"/>
      <c r="I194" s="225"/>
      <c r="J194" s="210"/>
      <c r="K194" s="155"/>
      <c r="L194" s="156">
        <f t="shared" si="77"/>
        <v>0</v>
      </c>
      <c r="M194" s="340"/>
      <c r="N194" s="182" t="str">
        <f t="shared" si="89"/>
        <v/>
      </c>
      <c r="O194" s="127"/>
      <c r="P194" s="64"/>
      <c r="Q194" s="64"/>
      <c r="R194" s="64"/>
      <c r="CB194" s="78" t="str">
        <f t="shared" si="62"/>
        <v/>
      </c>
      <c r="CC194" s="79">
        <v>100</v>
      </c>
      <c r="CD194" s="79">
        <f t="shared" si="63"/>
        <v>0</v>
      </c>
      <c r="CE194" s="79">
        <f t="shared" si="64"/>
        <v>0</v>
      </c>
      <c r="CF194" s="79">
        <f t="shared" si="65"/>
        <v>0</v>
      </c>
      <c r="CG194" s="79">
        <f t="shared" si="90"/>
        <v>0</v>
      </c>
      <c r="CH194" s="80">
        <f t="shared" si="66"/>
        <v>0</v>
      </c>
      <c r="CI194" s="84">
        <f t="shared" si="67"/>
        <v>0</v>
      </c>
      <c r="CJ194" s="80">
        <f t="shared" si="78"/>
        <v>0</v>
      </c>
      <c r="CN194" s="21" t="str">
        <f t="shared" si="68"/>
        <v/>
      </c>
      <c r="CO194" s="21" t="str">
        <f t="shared" si="69"/>
        <v/>
      </c>
      <c r="CP194" s="22" t="str">
        <f t="shared" si="79"/>
        <v/>
      </c>
      <c r="CQ194" s="22" t="str">
        <f t="shared" si="80"/>
        <v/>
      </c>
      <c r="CR194" s="22" t="str">
        <f t="shared" si="81"/>
        <v/>
      </c>
      <c r="CS194" s="22" t="str">
        <f t="shared" si="82"/>
        <v/>
      </c>
      <c r="CT194" s="22" t="str">
        <f t="shared" si="83"/>
        <v/>
      </c>
      <c r="CU194" s="173" t="str">
        <f t="shared" si="70"/>
        <v/>
      </c>
      <c r="CV194" s="173" t="str">
        <f t="shared" si="71"/>
        <v/>
      </c>
      <c r="CW194" s="22" t="str">
        <f t="shared" si="84"/>
        <v/>
      </c>
      <c r="CX194" s="22" t="str">
        <f t="shared" si="85"/>
        <v/>
      </c>
      <c r="CY194" s="23" t="str">
        <f t="shared" si="86"/>
        <v/>
      </c>
      <c r="CZ194" s="23" t="str">
        <f t="shared" si="87"/>
        <v/>
      </c>
      <c r="DA194" s="207" t="str">
        <f t="shared" si="91"/>
        <v/>
      </c>
      <c r="DB194" s="23">
        <f t="shared" si="72"/>
        <v>0</v>
      </c>
      <c r="DC194" s="16"/>
      <c r="DE194" s="192">
        <f t="shared" si="73"/>
        <v>0</v>
      </c>
      <c r="DF194" s="192">
        <f t="shared" si="74"/>
        <v>0</v>
      </c>
      <c r="DH194" s="192">
        <f t="shared" si="75"/>
        <v>0</v>
      </c>
      <c r="DI194" s="192">
        <f t="shared" si="76"/>
        <v>0</v>
      </c>
      <c r="DK194" s="203">
        <f>IF(Taula4[[#This Row],[Codi del contracte]]&lt;&gt;"",IF(Taula4[[#This Row],[Codi del contracte]]&gt;199,IF(Taula4[[#This Row],[Codi del contracte]]&lt;300,1,0),0),0)</f>
        <v>0</v>
      </c>
      <c r="DL194" s="203">
        <f>IF(Taula4[[#This Row],[Codi del contracte]]&lt;&gt;"",IF(Taula4[[#This Row],[Codi del contracte]]&gt;499,IF(Taula4[[#This Row],[Codi del contracte]]&lt;600,1,0),0),0)</f>
        <v>0</v>
      </c>
      <c r="DM194" s="203">
        <f t="shared" si="88"/>
        <v>0</v>
      </c>
      <c r="DN194" s="203">
        <f>IF(Taula4[[#This Row],[% Jornada (no posar símbol %)]]=100,IF(DM194=1,2,0),0)</f>
        <v>0</v>
      </c>
      <c r="DO194" s="203" t="str">
        <f t="shared" si="92"/>
        <v/>
      </c>
    </row>
    <row r="195" spans="1:119" ht="14.25" customHeight="1">
      <c r="A195" s="38"/>
      <c r="B195" s="83">
        <v>188</v>
      </c>
      <c r="C195" s="210"/>
      <c r="D195" s="226"/>
      <c r="E195" s="210"/>
      <c r="F195" s="224"/>
      <c r="G195" s="224"/>
      <c r="H195" s="210"/>
      <c r="I195" s="225"/>
      <c r="J195" s="210"/>
      <c r="K195" s="155"/>
      <c r="L195" s="156">
        <f t="shared" si="77"/>
        <v>0</v>
      </c>
      <c r="M195" s="340"/>
      <c r="N195" s="182" t="str">
        <f t="shared" si="89"/>
        <v/>
      </c>
      <c r="O195" s="127"/>
      <c r="P195" s="64"/>
      <c r="Q195" s="64"/>
      <c r="R195" s="64"/>
      <c r="CB195" s="78" t="str">
        <f t="shared" si="62"/>
        <v/>
      </c>
      <c r="CC195" s="79">
        <v>100</v>
      </c>
      <c r="CD195" s="79">
        <f t="shared" si="63"/>
        <v>0</v>
      </c>
      <c r="CE195" s="79">
        <f t="shared" si="64"/>
        <v>0</v>
      </c>
      <c r="CF195" s="79">
        <f t="shared" si="65"/>
        <v>0</v>
      </c>
      <c r="CG195" s="79">
        <f t="shared" si="90"/>
        <v>0</v>
      </c>
      <c r="CH195" s="80">
        <f t="shared" si="66"/>
        <v>0</v>
      </c>
      <c r="CI195" s="84">
        <f t="shared" si="67"/>
        <v>0</v>
      </c>
      <c r="CJ195" s="80">
        <f t="shared" si="78"/>
        <v>0</v>
      </c>
      <c r="CN195" s="21" t="str">
        <f t="shared" si="68"/>
        <v/>
      </c>
      <c r="CO195" s="21" t="str">
        <f t="shared" si="69"/>
        <v/>
      </c>
      <c r="CP195" s="22" t="str">
        <f t="shared" si="79"/>
        <v/>
      </c>
      <c r="CQ195" s="22" t="str">
        <f t="shared" si="80"/>
        <v/>
      </c>
      <c r="CR195" s="22" t="str">
        <f t="shared" si="81"/>
        <v/>
      </c>
      <c r="CS195" s="22" t="str">
        <f t="shared" si="82"/>
        <v/>
      </c>
      <c r="CT195" s="22" t="str">
        <f t="shared" si="83"/>
        <v/>
      </c>
      <c r="CU195" s="173" t="str">
        <f t="shared" si="70"/>
        <v/>
      </c>
      <c r="CV195" s="173" t="str">
        <f t="shared" si="71"/>
        <v/>
      </c>
      <c r="CW195" s="22" t="str">
        <f t="shared" si="84"/>
        <v/>
      </c>
      <c r="CX195" s="22" t="str">
        <f t="shared" si="85"/>
        <v/>
      </c>
      <c r="CY195" s="23" t="str">
        <f t="shared" si="86"/>
        <v/>
      </c>
      <c r="CZ195" s="23" t="str">
        <f t="shared" si="87"/>
        <v/>
      </c>
      <c r="DA195" s="207" t="str">
        <f t="shared" si="91"/>
        <v/>
      </c>
      <c r="DB195" s="23">
        <f t="shared" si="72"/>
        <v>0</v>
      </c>
      <c r="DC195" s="16"/>
      <c r="DE195" s="192">
        <f t="shared" si="73"/>
        <v>0</v>
      </c>
      <c r="DF195" s="192">
        <f t="shared" si="74"/>
        <v>0</v>
      </c>
      <c r="DH195" s="192">
        <f t="shared" si="75"/>
        <v>0</v>
      </c>
      <c r="DI195" s="192">
        <f t="shared" si="76"/>
        <v>0</v>
      </c>
      <c r="DK195" s="203">
        <f>IF(Taula4[[#This Row],[Codi del contracte]]&lt;&gt;"",IF(Taula4[[#This Row],[Codi del contracte]]&gt;199,IF(Taula4[[#This Row],[Codi del contracte]]&lt;300,1,0),0),0)</f>
        <v>0</v>
      </c>
      <c r="DL195" s="203">
        <f>IF(Taula4[[#This Row],[Codi del contracte]]&lt;&gt;"",IF(Taula4[[#This Row],[Codi del contracte]]&gt;499,IF(Taula4[[#This Row],[Codi del contracte]]&lt;600,1,0),0),0)</f>
        <v>0</v>
      </c>
      <c r="DM195" s="203">
        <f t="shared" si="88"/>
        <v>0</v>
      </c>
      <c r="DN195" s="203">
        <f>IF(Taula4[[#This Row],[% Jornada (no posar símbol %)]]=100,IF(DM195=1,2,0),0)</f>
        <v>0</v>
      </c>
      <c r="DO195" s="203" t="str">
        <f t="shared" si="92"/>
        <v/>
      </c>
    </row>
    <row r="196" spans="1:119" ht="14.25" customHeight="1">
      <c r="A196" s="38"/>
      <c r="B196" s="83">
        <v>189</v>
      </c>
      <c r="C196" s="210"/>
      <c r="D196" s="226"/>
      <c r="E196" s="210"/>
      <c r="F196" s="224"/>
      <c r="G196" s="224"/>
      <c r="H196" s="210"/>
      <c r="I196" s="225"/>
      <c r="J196" s="210"/>
      <c r="K196" s="155"/>
      <c r="L196" s="156">
        <f t="shared" si="77"/>
        <v>0</v>
      </c>
      <c r="M196" s="340"/>
      <c r="N196" s="182" t="str">
        <f t="shared" si="89"/>
        <v/>
      </c>
      <c r="O196" s="127"/>
      <c r="P196" s="64"/>
      <c r="Q196" s="64"/>
      <c r="R196" s="64"/>
      <c r="CB196" s="78" t="str">
        <f t="shared" si="62"/>
        <v/>
      </c>
      <c r="CC196" s="79">
        <v>100</v>
      </c>
      <c r="CD196" s="79">
        <f t="shared" si="63"/>
        <v>0</v>
      </c>
      <c r="CE196" s="79">
        <f t="shared" si="64"/>
        <v>0</v>
      </c>
      <c r="CF196" s="79">
        <f t="shared" si="65"/>
        <v>0</v>
      </c>
      <c r="CG196" s="79">
        <f t="shared" si="90"/>
        <v>0</v>
      </c>
      <c r="CH196" s="80">
        <f t="shared" si="66"/>
        <v>0</v>
      </c>
      <c r="CI196" s="84">
        <f t="shared" si="67"/>
        <v>0</v>
      </c>
      <c r="CJ196" s="80">
        <f t="shared" si="78"/>
        <v>0</v>
      </c>
      <c r="CN196" s="21" t="str">
        <f t="shared" si="68"/>
        <v/>
      </c>
      <c r="CO196" s="21" t="str">
        <f t="shared" si="69"/>
        <v/>
      </c>
      <c r="CP196" s="22" t="str">
        <f t="shared" si="79"/>
        <v/>
      </c>
      <c r="CQ196" s="22" t="str">
        <f t="shared" si="80"/>
        <v/>
      </c>
      <c r="CR196" s="22" t="str">
        <f t="shared" si="81"/>
        <v/>
      </c>
      <c r="CS196" s="22" t="str">
        <f t="shared" si="82"/>
        <v/>
      </c>
      <c r="CT196" s="22" t="str">
        <f t="shared" si="83"/>
        <v/>
      </c>
      <c r="CU196" s="173" t="str">
        <f t="shared" si="70"/>
        <v/>
      </c>
      <c r="CV196" s="173" t="str">
        <f t="shared" si="71"/>
        <v/>
      </c>
      <c r="CW196" s="22" t="str">
        <f t="shared" si="84"/>
        <v/>
      </c>
      <c r="CX196" s="22" t="str">
        <f t="shared" si="85"/>
        <v/>
      </c>
      <c r="CY196" s="23" t="str">
        <f t="shared" si="86"/>
        <v/>
      </c>
      <c r="CZ196" s="23" t="str">
        <f t="shared" si="87"/>
        <v/>
      </c>
      <c r="DA196" s="207" t="str">
        <f t="shared" si="91"/>
        <v/>
      </c>
      <c r="DB196" s="23">
        <f t="shared" si="72"/>
        <v>0</v>
      </c>
      <c r="DC196" s="16"/>
      <c r="DE196" s="192">
        <f t="shared" si="73"/>
        <v>0</v>
      </c>
      <c r="DF196" s="192">
        <f t="shared" si="74"/>
        <v>0</v>
      </c>
      <c r="DH196" s="192">
        <f t="shared" si="75"/>
        <v>0</v>
      </c>
      <c r="DI196" s="192">
        <f t="shared" si="76"/>
        <v>0</v>
      </c>
      <c r="DK196" s="203">
        <f>IF(Taula4[[#This Row],[Codi del contracte]]&lt;&gt;"",IF(Taula4[[#This Row],[Codi del contracte]]&gt;199,IF(Taula4[[#This Row],[Codi del contracte]]&lt;300,1,0),0),0)</f>
        <v>0</v>
      </c>
      <c r="DL196" s="203">
        <f>IF(Taula4[[#This Row],[Codi del contracte]]&lt;&gt;"",IF(Taula4[[#This Row],[Codi del contracte]]&gt;499,IF(Taula4[[#This Row],[Codi del contracte]]&lt;600,1,0),0),0)</f>
        <v>0</v>
      </c>
      <c r="DM196" s="203">
        <f t="shared" si="88"/>
        <v>0</v>
      </c>
      <c r="DN196" s="203">
        <f>IF(Taula4[[#This Row],[% Jornada (no posar símbol %)]]=100,IF(DM196=1,2,0),0)</f>
        <v>0</v>
      </c>
      <c r="DO196" s="203" t="str">
        <f t="shared" si="92"/>
        <v/>
      </c>
    </row>
    <row r="197" spans="1:119" ht="14.25" customHeight="1">
      <c r="A197" s="38"/>
      <c r="B197" s="83">
        <v>190</v>
      </c>
      <c r="C197" s="210"/>
      <c r="D197" s="226"/>
      <c r="E197" s="210"/>
      <c r="F197" s="224"/>
      <c r="G197" s="224"/>
      <c r="H197" s="210"/>
      <c r="I197" s="225"/>
      <c r="J197" s="210"/>
      <c r="K197" s="155"/>
      <c r="L197" s="156">
        <f t="shared" si="77"/>
        <v>0</v>
      </c>
      <c r="M197" s="340"/>
      <c r="N197" s="182" t="str">
        <f t="shared" si="89"/>
        <v/>
      </c>
      <c r="O197" s="127"/>
      <c r="P197" s="64"/>
      <c r="Q197" s="64"/>
      <c r="R197" s="64"/>
      <c r="CB197" s="78" t="str">
        <f t="shared" si="62"/>
        <v/>
      </c>
      <c r="CC197" s="79">
        <v>100</v>
      </c>
      <c r="CD197" s="79">
        <f t="shared" si="63"/>
        <v>0</v>
      </c>
      <c r="CE197" s="79">
        <f t="shared" si="64"/>
        <v>0</v>
      </c>
      <c r="CF197" s="79">
        <f t="shared" si="65"/>
        <v>0</v>
      </c>
      <c r="CG197" s="79">
        <f t="shared" si="90"/>
        <v>0</v>
      </c>
      <c r="CH197" s="80">
        <f t="shared" si="66"/>
        <v>0</v>
      </c>
      <c r="CI197" s="84">
        <f t="shared" si="67"/>
        <v>0</v>
      </c>
      <c r="CJ197" s="80">
        <f t="shared" si="78"/>
        <v>0</v>
      </c>
      <c r="CN197" s="21" t="str">
        <f t="shared" si="68"/>
        <v/>
      </c>
      <c r="CO197" s="21" t="str">
        <f t="shared" si="69"/>
        <v/>
      </c>
      <c r="CP197" s="22" t="str">
        <f t="shared" si="79"/>
        <v/>
      </c>
      <c r="CQ197" s="22" t="str">
        <f t="shared" si="80"/>
        <v/>
      </c>
      <c r="CR197" s="22" t="str">
        <f t="shared" si="81"/>
        <v/>
      </c>
      <c r="CS197" s="22" t="str">
        <f t="shared" si="82"/>
        <v/>
      </c>
      <c r="CT197" s="22" t="str">
        <f t="shared" si="83"/>
        <v/>
      </c>
      <c r="CU197" s="173" t="str">
        <f t="shared" si="70"/>
        <v/>
      </c>
      <c r="CV197" s="173" t="str">
        <f t="shared" si="71"/>
        <v/>
      </c>
      <c r="CW197" s="22" t="str">
        <f t="shared" si="84"/>
        <v/>
      </c>
      <c r="CX197" s="22" t="str">
        <f t="shared" si="85"/>
        <v/>
      </c>
      <c r="CY197" s="23" t="str">
        <f t="shared" si="86"/>
        <v/>
      </c>
      <c r="CZ197" s="23" t="str">
        <f t="shared" si="87"/>
        <v/>
      </c>
      <c r="DA197" s="207" t="str">
        <f t="shared" si="91"/>
        <v/>
      </c>
      <c r="DB197" s="23">
        <f t="shared" si="72"/>
        <v>0</v>
      </c>
      <c r="DC197" s="16"/>
      <c r="DE197" s="192">
        <f t="shared" si="73"/>
        <v>0</v>
      </c>
      <c r="DF197" s="192">
        <f t="shared" si="74"/>
        <v>0</v>
      </c>
      <c r="DH197" s="192">
        <f t="shared" si="75"/>
        <v>0</v>
      </c>
      <c r="DI197" s="192">
        <f t="shared" si="76"/>
        <v>0</v>
      </c>
      <c r="DK197" s="203">
        <f>IF(Taula4[[#This Row],[Codi del contracte]]&lt;&gt;"",IF(Taula4[[#This Row],[Codi del contracte]]&gt;199,IF(Taula4[[#This Row],[Codi del contracte]]&lt;300,1,0),0),0)</f>
        <v>0</v>
      </c>
      <c r="DL197" s="203">
        <f>IF(Taula4[[#This Row],[Codi del contracte]]&lt;&gt;"",IF(Taula4[[#This Row],[Codi del contracte]]&gt;499,IF(Taula4[[#This Row],[Codi del contracte]]&lt;600,1,0),0),0)</f>
        <v>0</v>
      </c>
      <c r="DM197" s="203">
        <f t="shared" si="88"/>
        <v>0</v>
      </c>
      <c r="DN197" s="203">
        <f>IF(Taula4[[#This Row],[% Jornada (no posar símbol %)]]=100,IF(DM197=1,2,0),0)</f>
        <v>0</v>
      </c>
      <c r="DO197" s="203" t="str">
        <f t="shared" si="92"/>
        <v/>
      </c>
    </row>
    <row r="198" spans="1:119" ht="14.25" customHeight="1">
      <c r="A198" s="38"/>
      <c r="B198" s="83">
        <v>191</v>
      </c>
      <c r="C198" s="210"/>
      <c r="D198" s="226"/>
      <c r="E198" s="210"/>
      <c r="F198" s="224"/>
      <c r="G198" s="224"/>
      <c r="H198" s="210"/>
      <c r="I198" s="225"/>
      <c r="J198" s="210"/>
      <c r="K198" s="155"/>
      <c r="L198" s="156">
        <f t="shared" si="77"/>
        <v>0</v>
      </c>
      <c r="M198" s="340"/>
      <c r="N198" s="182" t="str">
        <f t="shared" si="89"/>
        <v/>
      </c>
      <c r="O198" s="127"/>
      <c r="P198" s="64"/>
      <c r="Q198" s="64"/>
      <c r="R198" s="64"/>
      <c r="CB198" s="78" t="str">
        <f t="shared" si="62"/>
        <v/>
      </c>
      <c r="CC198" s="79">
        <v>100</v>
      </c>
      <c r="CD198" s="79">
        <f t="shared" si="63"/>
        <v>0</v>
      </c>
      <c r="CE198" s="79">
        <f t="shared" si="64"/>
        <v>0</v>
      </c>
      <c r="CF198" s="79">
        <f t="shared" si="65"/>
        <v>0</v>
      </c>
      <c r="CG198" s="79">
        <f t="shared" si="90"/>
        <v>0</v>
      </c>
      <c r="CH198" s="80">
        <f t="shared" si="66"/>
        <v>0</v>
      </c>
      <c r="CI198" s="84">
        <f t="shared" si="67"/>
        <v>0</v>
      </c>
      <c r="CJ198" s="80">
        <f t="shared" si="78"/>
        <v>0</v>
      </c>
      <c r="CN198" s="21" t="str">
        <f t="shared" si="68"/>
        <v/>
      </c>
      <c r="CO198" s="21" t="str">
        <f t="shared" si="69"/>
        <v/>
      </c>
      <c r="CP198" s="22" t="str">
        <f t="shared" si="79"/>
        <v/>
      </c>
      <c r="CQ198" s="22" t="str">
        <f t="shared" si="80"/>
        <v/>
      </c>
      <c r="CR198" s="22" t="str">
        <f t="shared" si="81"/>
        <v/>
      </c>
      <c r="CS198" s="22" t="str">
        <f t="shared" si="82"/>
        <v/>
      </c>
      <c r="CT198" s="22" t="str">
        <f t="shared" si="83"/>
        <v/>
      </c>
      <c r="CU198" s="173" t="str">
        <f t="shared" si="70"/>
        <v/>
      </c>
      <c r="CV198" s="173" t="str">
        <f t="shared" si="71"/>
        <v/>
      </c>
      <c r="CW198" s="22" t="str">
        <f t="shared" si="84"/>
        <v/>
      </c>
      <c r="CX198" s="22" t="str">
        <f t="shared" si="85"/>
        <v/>
      </c>
      <c r="CY198" s="23" t="str">
        <f t="shared" si="86"/>
        <v/>
      </c>
      <c r="CZ198" s="23" t="str">
        <f t="shared" si="87"/>
        <v/>
      </c>
      <c r="DA198" s="207" t="str">
        <f t="shared" si="91"/>
        <v/>
      </c>
      <c r="DB198" s="23">
        <f t="shared" si="72"/>
        <v>0</v>
      </c>
      <c r="DC198" s="16"/>
      <c r="DE198" s="192">
        <f t="shared" si="73"/>
        <v>0</v>
      </c>
      <c r="DF198" s="192">
        <f t="shared" si="74"/>
        <v>0</v>
      </c>
      <c r="DH198" s="192">
        <f t="shared" si="75"/>
        <v>0</v>
      </c>
      <c r="DI198" s="192">
        <f t="shared" si="76"/>
        <v>0</v>
      </c>
      <c r="DK198" s="203">
        <f>IF(Taula4[[#This Row],[Codi del contracte]]&lt;&gt;"",IF(Taula4[[#This Row],[Codi del contracte]]&gt;199,IF(Taula4[[#This Row],[Codi del contracte]]&lt;300,1,0),0),0)</f>
        <v>0</v>
      </c>
      <c r="DL198" s="203">
        <f>IF(Taula4[[#This Row],[Codi del contracte]]&lt;&gt;"",IF(Taula4[[#This Row],[Codi del contracte]]&gt;499,IF(Taula4[[#This Row],[Codi del contracte]]&lt;600,1,0),0),0)</f>
        <v>0</v>
      </c>
      <c r="DM198" s="203">
        <f t="shared" si="88"/>
        <v>0</v>
      </c>
      <c r="DN198" s="203">
        <f>IF(Taula4[[#This Row],[% Jornada (no posar símbol %)]]=100,IF(DM198=1,2,0),0)</f>
        <v>0</v>
      </c>
      <c r="DO198" s="203" t="str">
        <f t="shared" si="92"/>
        <v/>
      </c>
    </row>
    <row r="199" spans="1:119" ht="14.25" customHeight="1">
      <c r="A199" s="38"/>
      <c r="B199" s="83">
        <v>192</v>
      </c>
      <c r="C199" s="210"/>
      <c r="D199" s="226"/>
      <c r="E199" s="210"/>
      <c r="F199" s="224"/>
      <c r="G199" s="224"/>
      <c r="H199" s="210"/>
      <c r="I199" s="225"/>
      <c r="J199" s="210"/>
      <c r="K199" s="155"/>
      <c r="L199" s="156">
        <f t="shared" si="77"/>
        <v>0</v>
      </c>
      <c r="M199" s="340"/>
      <c r="N199" s="182" t="str">
        <f t="shared" si="89"/>
        <v/>
      </c>
      <c r="O199" s="127"/>
      <c r="P199" s="64"/>
      <c r="Q199" s="64"/>
      <c r="R199" s="64"/>
      <c r="CB199" s="78" t="str">
        <f t="shared" si="62"/>
        <v/>
      </c>
      <c r="CC199" s="79">
        <v>100</v>
      </c>
      <c r="CD199" s="79">
        <f t="shared" si="63"/>
        <v>0</v>
      </c>
      <c r="CE199" s="79">
        <f t="shared" si="64"/>
        <v>0</v>
      </c>
      <c r="CF199" s="79">
        <f t="shared" si="65"/>
        <v>0</v>
      </c>
      <c r="CG199" s="79">
        <f t="shared" si="90"/>
        <v>0</v>
      </c>
      <c r="CH199" s="80">
        <f t="shared" si="66"/>
        <v>0</v>
      </c>
      <c r="CI199" s="84">
        <f t="shared" si="67"/>
        <v>0</v>
      </c>
      <c r="CJ199" s="80">
        <f t="shared" si="78"/>
        <v>0</v>
      </c>
      <c r="CN199" s="21" t="str">
        <f t="shared" si="68"/>
        <v/>
      </c>
      <c r="CO199" s="21" t="str">
        <f t="shared" si="69"/>
        <v/>
      </c>
      <c r="CP199" s="22" t="str">
        <f t="shared" si="79"/>
        <v/>
      </c>
      <c r="CQ199" s="22" t="str">
        <f t="shared" si="80"/>
        <v/>
      </c>
      <c r="CR199" s="22" t="str">
        <f t="shared" si="81"/>
        <v/>
      </c>
      <c r="CS199" s="22" t="str">
        <f t="shared" si="82"/>
        <v/>
      </c>
      <c r="CT199" s="22" t="str">
        <f t="shared" si="83"/>
        <v/>
      </c>
      <c r="CU199" s="173" t="str">
        <f t="shared" si="70"/>
        <v/>
      </c>
      <c r="CV199" s="173" t="str">
        <f t="shared" si="71"/>
        <v/>
      </c>
      <c r="CW199" s="22" t="str">
        <f t="shared" si="84"/>
        <v/>
      </c>
      <c r="CX199" s="22" t="str">
        <f t="shared" si="85"/>
        <v/>
      </c>
      <c r="CY199" s="23" t="str">
        <f t="shared" si="86"/>
        <v/>
      </c>
      <c r="CZ199" s="23" t="str">
        <f t="shared" si="87"/>
        <v/>
      </c>
      <c r="DA199" s="207" t="str">
        <f t="shared" si="91"/>
        <v/>
      </c>
      <c r="DB199" s="23">
        <f t="shared" si="72"/>
        <v>0</v>
      </c>
      <c r="DC199" s="16"/>
      <c r="DE199" s="192">
        <f t="shared" si="73"/>
        <v>0</v>
      </c>
      <c r="DF199" s="192">
        <f t="shared" si="74"/>
        <v>0</v>
      </c>
      <c r="DH199" s="192">
        <f t="shared" si="75"/>
        <v>0</v>
      </c>
      <c r="DI199" s="192">
        <f t="shared" si="76"/>
        <v>0</v>
      </c>
      <c r="DK199" s="203">
        <f>IF(Taula4[[#This Row],[Codi del contracte]]&lt;&gt;"",IF(Taula4[[#This Row],[Codi del contracte]]&gt;199,IF(Taula4[[#This Row],[Codi del contracte]]&lt;300,1,0),0),0)</f>
        <v>0</v>
      </c>
      <c r="DL199" s="203">
        <f>IF(Taula4[[#This Row],[Codi del contracte]]&lt;&gt;"",IF(Taula4[[#This Row],[Codi del contracte]]&gt;499,IF(Taula4[[#This Row],[Codi del contracte]]&lt;600,1,0),0),0)</f>
        <v>0</v>
      </c>
      <c r="DM199" s="203">
        <f t="shared" si="88"/>
        <v>0</v>
      </c>
      <c r="DN199" s="203">
        <f>IF(Taula4[[#This Row],[% Jornada (no posar símbol %)]]=100,IF(DM199=1,2,0),0)</f>
        <v>0</v>
      </c>
      <c r="DO199" s="203" t="str">
        <f t="shared" si="92"/>
        <v/>
      </c>
    </row>
    <row r="200" spans="1:119" ht="14.25" customHeight="1">
      <c r="A200" s="38"/>
      <c r="B200" s="83">
        <v>193</v>
      </c>
      <c r="C200" s="210"/>
      <c r="D200" s="226"/>
      <c r="E200" s="210"/>
      <c r="F200" s="224"/>
      <c r="G200" s="224"/>
      <c r="H200" s="210"/>
      <c r="I200" s="225"/>
      <c r="J200" s="210"/>
      <c r="K200" s="155"/>
      <c r="L200" s="156">
        <f t="shared" si="77"/>
        <v>0</v>
      </c>
      <c r="M200" s="340"/>
      <c r="N200" s="182" t="str">
        <f t="shared" si="89"/>
        <v/>
      </c>
      <c r="O200" s="127"/>
      <c r="P200" s="64"/>
      <c r="Q200" s="64"/>
      <c r="R200" s="64"/>
      <c r="CB200" s="78" t="str">
        <f t="shared" ref="CB200:CB263" si="93">IF(H200="F - Física",1,IF(H200="A - Sensorial Auditiva",1,IF(H200="V - Sensorial Visual",1,IF(H200="","",IF(H200="M - M. Mental",0,IF(H200="P - Psíquica",0,IF(H200="PC - Paràlisi Cerebral",0)))))))</f>
        <v/>
      </c>
      <c r="CC200" s="79">
        <v>100</v>
      </c>
      <c r="CD200" s="79">
        <f t="shared" ref="CD200:CD263" si="94">ROUND((K200*CC200)/100,2)</f>
        <v>0</v>
      </c>
      <c r="CE200" s="79">
        <f t="shared" ref="CE200:CE263" si="95">IF(CB200=0,IF(I200&lt;33,0,CD200),0)</f>
        <v>0</v>
      </c>
      <c r="CF200" s="79">
        <f t="shared" ref="CF200:CF263" si="96">IF(CB200=1,IF(I200&lt;65,0,CD200),0)</f>
        <v>0</v>
      </c>
      <c r="CG200" s="79">
        <f t="shared" si="90"/>
        <v>0</v>
      </c>
      <c r="CH200" s="80">
        <f t="shared" ref="CH200:CH263" si="97">IF(L200&gt;0,1,0)</f>
        <v>0</v>
      </c>
      <c r="CI200" s="84">
        <f t="shared" ref="CI200:CI263" si="98">IF(M200&lt;&gt;"",M200,L200)</f>
        <v>0</v>
      </c>
      <c r="CJ200" s="80">
        <f t="shared" si="78"/>
        <v>0</v>
      </c>
      <c r="CN200" s="21" t="str">
        <f t="shared" ref="CN200:CN263" si="99">IF(H200="","",IF(H200="M - M. Mental","",IF(H200="F - Física","",IF(H200="P - Psíquica","",IF(H200="PC - Paràlisi Cerebral","",IF(H200="A - Sensorial Auditiva","",IF(H200="V - Sensorial Visual","","1) Tipus de discapacitat: Fer servir llista desplegable")))))))</f>
        <v/>
      </c>
      <c r="CO200" s="21" t="str">
        <f t="shared" ref="CO200:CO263" si="100">IF(I200="","",IF(I200&gt;0,IF(H200="M - M. Mental","",IF(H200="F - Física","",IF(H200="P - Psíquica","",IF(H200="PC - Paràlisi Cerebral","",IF(H200="A - Sensorial Auditiva","",IF(H200="V - Sensorial Visual","",IF(H200="","2) Tipus de discapacitat: Manca seleccionar","")))))))))</f>
        <v/>
      </c>
      <c r="CP200" s="22" t="str">
        <f t="shared" si="79"/>
        <v/>
      </c>
      <c r="CQ200" s="22" t="str">
        <f t="shared" si="80"/>
        <v/>
      </c>
      <c r="CR200" s="22" t="str">
        <f t="shared" si="81"/>
        <v/>
      </c>
      <c r="CS200" s="22" t="str">
        <f t="shared" si="82"/>
        <v/>
      </c>
      <c r="CT200" s="22" t="str">
        <f t="shared" si="83"/>
        <v/>
      </c>
      <c r="CU200" s="173" t="str">
        <f t="shared" ref="CU200:CU263" si="101">IF(CB200=0,IF(I200&lt;33,IF(I200&lt;&gt;"","4) M.Mental, Psíquica ó P. Cerebral &lt; 33% (No subvencionable)",""),""),"")</f>
        <v/>
      </c>
      <c r="CV200" s="173" t="str">
        <f t="shared" ref="CV200:CV263" si="102">IF(CB200=1,IF(I200&lt;65,IF(I200&lt;&gt;"","3) Físic ó Sensorial &lt; 65% (No és subvencionable)",""),""),"")</f>
        <v/>
      </c>
      <c r="CW200" s="22" t="str">
        <f t="shared" si="84"/>
        <v/>
      </c>
      <c r="CX200" s="22" t="str">
        <f t="shared" si="85"/>
        <v/>
      </c>
      <c r="CY200" s="23" t="str">
        <f t="shared" si="86"/>
        <v/>
      </c>
      <c r="CZ200" s="23" t="str">
        <f t="shared" si="87"/>
        <v/>
      </c>
      <c r="DA200" s="207" t="str">
        <f t="shared" si="91"/>
        <v/>
      </c>
      <c r="DB200" s="23">
        <f t="shared" ref="DB200:DB263" si="103">IF(N200&lt;&gt;"",1,0)</f>
        <v>0</v>
      </c>
      <c r="DC200" s="16"/>
      <c r="DE200" s="192">
        <f t="shared" ref="DE200:DE263" si="104">IF(CH200=1,IF(E200="Home",1,IF(E200="Dona",0,"")),0)</f>
        <v>0</v>
      </c>
      <c r="DF200" s="192">
        <f t="shared" ref="DF200:DF263" si="105">IF(CH200=1,IF(E200="Dona",1,IF(E200="Home",0,"")),0)</f>
        <v>0</v>
      </c>
      <c r="DH200" s="192">
        <f t="shared" ref="DH200:DH263" si="106">IF(CJ200=1,IF(E200="Home",1,IF(E200="Dona",0,"")),0)</f>
        <v>0</v>
      </c>
      <c r="DI200" s="192">
        <f t="shared" ref="DI200:DI263" si="107">IF(CJ200=1,IF(E200="Dona",1,IF(E200="Home",0,"")),0)</f>
        <v>0</v>
      </c>
      <c r="DK200" s="203">
        <f>IF(Taula4[[#This Row],[Codi del contracte]]&lt;&gt;"",IF(Taula4[[#This Row],[Codi del contracte]]&gt;199,IF(Taula4[[#This Row],[Codi del contracte]]&lt;300,1,0),0),0)</f>
        <v>0</v>
      </c>
      <c r="DL200" s="203">
        <f>IF(Taula4[[#This Row],[Codi del contracte]]&lt;&gt;"",IF(Taula4[[#This Row],[Codi del contracte]]&gt;499,IF(Taula4[[#This Row],[Codi del contracte]]&lt;600,1,0),0),0)</f>
        <v>0</v>
      </c>
      <c r="DM200" s="203">
        <f t="shared" si="88"/>
        <v>0</v>
      </c>
      <c r="DN200" s="203">
        <f>IF(Taula4[[#This Row],[% Jornada (no posar símbol %)]]=100,IF(DM200=1,2,0),0)</f>
        <v>0</v>
      </c>
      <c r="DO200" s="203" t="str">
        <f t="shared" si="92"/>
        <v/>
      </c>
    </row>
    <row r="201" spans="1:119" ht="14.25" customHeight="1">
      <c r="A201" s="38"/>
      <c r="B201" s="83">
        <v>194</v>
      </c>
      <c r="C201" s="210"/>
      <c r="D201" s="226"/>
      <c r="E201" s="210"/>
      <c r="F201" s="224"/>
      <c r="G201" s="224"/>
      <c r="H201" s="210"/>
      <c r="I201" s="225"/>
      <c r="J201" s="210"/>
      <c r="K201" s="155"/>
      <c r="L201" s="156">
        <f t="shared" ref="L201:L264" si="108">CG201</f>
        <v>0</v>
      </c>
      <c r="M201" s="340"/>
      <c r="N201" s="182" t="str">
        <f t="shared" si="89"/>
        <v/>
      </c>
      <c r="O201" s="127"/>
      <c r="P201" s="64"/>
      <c r="Q201" s="64"/>
      <c r="R201" s="64"/>
      <c r="CB201" s="78" t="str">
        <f t="shared" si="93"/>
        <v/>
      </c>
      <c r="CC201" s="79">
        <v>100</v>
      </c>
      <c r="CD201" s="79">
        <f t="shared" si="94"/>
        <v>0</v>
      </c>
      <c r="CE201" s="79">
        <f t="shared" si="95"/>
        <v>0</v>
      </c>
      <c r="CF201" s="79">
        <f t="shared" si="96"/>
        <v>0</v>
      </c>
      <c r="CG201" s="79">
        <f t="shared" si="90"/>
        <v>0</v>
      </c>
      <c r="CH201" s="80">
        <f t="shared" si="97"/>
        <v>0</v>
      </c>
      <c r="CI201" s="84">
        <f t="shared" si="98"/>
        <v>0</v>
      </c>
      <c r="CJ201" s="80">
        <f t="shared" ref="CJ201:CJ264" si="109">IF(CI201&gt;0,1,0)</f>
        <v>0</v>
      </c>
      <c r="CN201" s="21" t="str">
        <f t="shared" si="99"/>
        <v/>
      </c>
      <c r="CO201" s="21" t="str">
        <f t="shared" si="100"/>
        <v/>
      </c>
      <c r="CP201" s="22" t="str">
        <f t="shared" ref="CP201:CP264" si="110">IF(K201="","",IF(K201="*%","Error % jornada",IF(K201&lt;1,"5) % Jornada: No fer servir número en percentatge","")))</f>
        <v/>
      </c>
      <c r="CQ201" s="22" t="str">
        <f t="shared" ref="CQ201:CQ264" si="111">IF(CN201&lt;&gt;"",IF(CP201&lt;&gt;"","1) Tipus de Discapacitat: Triar de desplegable  -  5) % Jornada",CN201),"")</f>
        <v/>
      </c>
      <c r="CR201" s="22" t="str">
        <f t="shared" ref="CR201:CR264" si="112">IF(CO201&lt;&gt;"",IF(CP201&lt;&gt;"","2) Tipus de discapacitat: Manca seleccionar  -  5) % Jornada",CO201),"")</f>
        <v/>
      </c>
      <c r="CS201" s="22" t="str">
        <f t="shared" ref="CS201:CS264" si="113">IF(CQ201&lt;&gt;"",CQ201,CR201)</f>
        <v/>
      </c>
      <c r="CT201" s="22" t="str">
        <f t="shared" ref="CT201:CT264" si="114">IF(CS201&lt;&gt;"",CS201,IF(CP201&lt;&gt;"",CP201,""))</f>
        <v/>
      </c>
      <c r="CU201" s="173" t="str">
        <f t="shared" si="101"/>
        <v/>
      </c>
      <c r="CV201" s="173" t="str">
        <f t="shared" si="102"/>
        <v/>
      </c>
      <c r="CW201" s="22" t="str">
        <f t="shared" ref="CW201:CW264" si="115">IF(CU201&lt;&gt;"",IF(CP201&lt;&gt;"","4) M.Mental, Psíquica ó Paràlisi Cerebral &lt; 33%  -  5)  % Jornada",CU201),"")</f>
        <v/>
      </c>
      <c r="CX201" s="22" t="str">
        <f t="shared" ref="CX201:CX264" si="116">IF(CV201&lt;&gt;"",IF(CP201&lt;&gt;"","3) Físic ó Sensorial &lt; 65%  -  5) % Jornada",CV201),"")</f>
        <v/>
      </c>
      <c r="CY201" s="23" t="str">
        <f t="shared" ref="CY201:CY264" si="117">IF(CX201&lt;&gt;"",CX201,IF(CW201&lt;&gt;"",CW201,""))</f>
        <v/>
      </c>
      <c r="CZ201" s="23" t="str">
        <f t="shared" ref="CZ201:CZ264" si="118">IF(CY201&lt;&gt;"",CY201,IF(CT201&lt;&gt;"",CT201,""))</f>
        <v/>
      </c>
      <c r="DA201" s="207" t="str">
        <f t="shared" si="91"/>
        <v/>
      </c>
      <c r="DB201" s="23">
        <f t="shared" si="103"/>
        <v>0</v>
      </c>
      <c r="DC201" s="16"/>
      <c r="DE201" s="192">
        <f t="shared" si="104"/>
        <v>0</v>
      </c>
      <c r="DF201" s="192">
        <f t="shared" si="105"/>
        <v>0</v>
      </c>
      <c r="DH201" s="192">
        <f t="shared" si="106"/>
        <v>0</v>
      </c>
      <c r="DI201" s="192">
        <f t="shared" si="107"/>
        <v>0</v>
      </c>
      <c r="DK201" s="203">
        <f>IF(Taula4[[#This Row],[Codi del contracte]]&lt;&gt;"",IF(Taula4[[#This Row],[Codi del contracte]]&gt;199,IF(Taula4[[#This Row],[Codi del contracte]]&lt;300,1,0),0),0)</f>
        <v>0</v>
      </c>
      <c r="DL201" s="203">
        <f>IF(Taula4[[#This Row],[Codi del contracte]]&lt;&gt;"",IF(Taula4[[#This Row],[Codi del contracte]]&gt;499,IF(Taula4[[#This Row],[Codi del contracte]]&lt;600,1,0),0),0)</f>
        <v>0</v>
      </c>
      <c r="DM201" s="203">
        <f t="shared" ref="DM201:DM264" si="119">DK201+DL201</f>
        <v>0</v>
      </c>
      <c r="DN201" s="203">
        <f>IF(Taula4[[#This Row],[% Jornada (no posar símbol %)]]=100,IF(DM201=1,2,0),0)</f>
        <v>0</v>
      </c>
      <c r="DO201" s="203" t="str">
        <f t="shared" si="92"/>
        <v/>
      </c>
    </row>
    <row r="202" spans="1:119" ht="14.25" customHeight="1">
      <c r="A202" s="38"/>
      <c r="B202" s="83">
        <v>195</v>
      </c>
      <c r="C202" s="210"/>
      <c r="D202" s="226"/>
      <c r="E202" s="210"/>
      <c r="F202" s="224"/>
      <c r="G202" s="224"/>
      <c r="H202" s="210"/>
      <c r="I202" s="225"/>
      <c r="J202" s="210"/>
      <c r="K202" s="155"/>
      <c r="L202" s="156">
        <f t="shared" si="108"/>
        <v>0</v>
      </c>
      <c r="M202" s="340"/>
      <c r="N202" s="182" t="str">
        <f t="shared" ref="N202:N265" si="120">IFERROR(DA202,"ERROR! NO RETALLAR I ENGANXAR DINS DEL FORMULARI")</f>
        <v/>
      </c>
      <c r="O202" s="127"/>
      <c r="P202" s="64"/>
      <c r="Q202" s="64"/>
      <c r="R202" s="64"/>
      <c r="CB202" s="78" t="str">
        <f t="shared" si="93"/>
        <v/>
      </c>
      <c r="CC202" s="79">
        <v>100</v>
      </c>
      <c r="CD202" s="79">
        <f t="shared" si="94"/>
        <v>0</v>
      </c>
      <c r="CE202" s="79">
        <f t="shared" si="95"/>
        <v>0</v>
      </c>
      <c r="CF202" s="79">
        <f t="shared" si="96"/>
        <v>0</v>
      </c>
      <c r="CG202" s="79">
        <f t="shared" ref="CG202:CG265" si="121">IFERROR(ROUND((CE202+CF202),2),0)</f>
        <v>0</v>
      </c>
      <c r="CH202" s="80">
        <f t="shared" si="97"/>
        <v>0</v>
      </c>
      <c r="CI202" s="84">
        <f t="shared" si="98"/>
        <v>0</v>
      </c>
      <c r="CJ202" s="80">
        <f t="shared" si="109"/>
        <v>0</v>
      </c>
      <c r="CN202" s="21" t="str">
        <f t="shared" si="99"/>
        <v/>
      </c>
      <c r="CO202" s="21" t="str">
        <f t="shared" si="100"/>
        <v/>
      </c>
      <c r="CP202" s="22" t="str">
        <f t="shared" si="110"/>
        <v/>
      </c>
      <c r="CQ202" s="22" t="str">
        <f t="shared" si="111"/>
        <v/>
      </c>
      <c r="CR202" s="22" t="str">
        <f t="shared" si="112"/>
        <v/>
      </c>
      <c r="CS202" s="22" t="str">
        <f t="shared" si="113"/>
        <v/>
      </c>
      <c r="CT202" s="22" t="str">
        <f t="shared" si="114"/>
        <v/>
      </c>
      <c r="CU202" s="173" t="str">
        <f t="shared" si="101"/>
        <v/>
      </c>
      <c r="CV202" s="173" t="str">
        <f t="shared" si="102"/>
        <v/>
      </c>
      <c r="CW202" s="22" t="str">
        <f t="shared" si="115"/>
        <v/>
      </c>
      <c r="CX202" s="22" t="str">
        <f t="shared" si="116"/>
        <v/>
      </c>
      <c r="CY202" s="23" t="str">
        <f t="shared" si="117"/>
        <v/>
      </c>
      <c r="CZ202" s="23" t="str">
        <f t="shared" si="118"/>
        <v/>
      </c>
      <c r="DA202" s="207" t="str">
        <f t="shared" ref="DA202:DA265" si="122">IF(CZ202&lt;&gt;"",CZ202,IF(DO202&lt;&gt;"",DO202,""))</f>
        <v/>
      </c>
      <c r="DB202" s="23">
        <f t="shared" si="103"/>
        <v>0</v>
      </c>
      <c r="DC202" s="16"/>
      <c r="DE202" s="192">
        <f t="shared" si="104"/>
        <v>0</v>
      </c>
      <c r="DF202" s="192">
        <f t="shared" si="105"/>
        <v>0</v>
      </c>
      <c r="DH202" s="192">
        <f t="shared" si="106"/>
        <v>0</v>
      </c>
      <c r="DI202" s="192">
        <f t="shared" si="107"/>
        <v>0</v>
      </c>
      <c r="DK202" s="203">
        <f>IF(Taula4[[#This Row],[Codi del contracte]]&lt;&gt;"",IF(Taula4[[#This Row],[Codi del contracte]]&gt;199,IF(Taula4[[#This Row],[Codi del contracte]]&lt;300,1,0),0),0)</f>
        <v>0</v>
      </c>
      <c r="DL202" s="203">
        <f>IF(Taula4[[#This Row],[Codi del contracte]]&lt;&gt;"",IF(Taula4[[#This Row],[Codi del contracte]]&gt;499,IF(Taula4[[#This Row],[Codi del contracte]]&lt;600,1,0),0),0)</f>
        <v>0</v>
      </c>
      <c r="DM202" s="203">
        <f t="shared" si="119"/>
        <v>0</v>
      </c>
      <c r="DN202" s="203">
        <f>IF(Taula4[[#This Row],[% Jornada (no posar símbol %)]]=100,IF(DM202=1,2,0),0)</f>
        <v>0</v>
      </c>
      <c r="DO202" s="203" t="str">
        <f t="shared" ref="DO202:DO265" si="123">IF(DN202=2,"6) Contracte a Temps Parcial no compatible amb 100% Jornada","")</f>
        <v/>
      </c>
    </row>
    <row r="203" spans="1:119" ht="14.25" customHeight="1">
      <c r="A203" s="38"/>
      <c r="B203" s="83">
        <v>196</v>
      </c>
      <c r="C203" s="210"/>
      <c r="D203" s="226"/>
      <c r="E203" s="210"/>
      <c r="F203" s="224"/>
      <c r="G203" s="224"/>
      <c r="H203" s="210"/>
      <c r="I203" s="225"/>
      <c r="J203" s="210"/>
      <c r="K203" s="155"/>
      <c r="L203" s="156">
        <f t="shared" si="108"/>
        <v>0</v>
      </c>
      <c r="M203" s="340"/>
      <c r="N203" s="182" t="str">
        <f t="shared" si="120"/>
        <v/>
      </c>
      <c r="O203" s="127"/>
      <c r="P203" s="64"/>
      <c r="Q203" s="64"/>
      <c r="R203" s="64"/>
      <c r="CB203" s="78" t="str">
        <f t="shared" si="93"/>
        <v/>
      </c>
      <c r="CC203" s="79">
        <v>100</v>
      </c>
      <c r="CD203" s="79">
        <f t="shared" si="94"/>
        <v>0</v>
      </c>
      <c r="CE203" s="79">
        <f t="shared" si="95"/>
        <v>0</v>
      </c>
      <c r="CF203" s="79">
        <f t="shared" si="96"/>
        <v>0</v>
      </c>
      <c r="CG203" s="79">
        <f t="shared" si="121"/>
        <v>0</v>
      </c>
      <c r="CH203" s="80">
        <f t="shared" si="97"/>
        <v>0</v>
      </c>
      <c r="CI203" s="84">
        <f t="shared" si="98"/>
        <v>0</v>
      </c>
      <c r="CJ203" s="80">
        <f t="shared" si="109"/>
        <v>0</v>
      </c>
      <c r="CN203" s="21" t="str">
        <f t="shared" si="99"/>
        <v/>
      </c>
      <c r="CO203" s="21" t="str">
        <f t="shared" si="100"/>
        <v/>
      </c>
      <c r="CP203" s="22" t="str">
        <f t="shared" si="110"/>
        <v/>
      </c>
      <c r="CQ203" s="22" t="str">
        <f t="shared" si="111"/>
        <v/>
      </c>
      <c r="CR203" s="22" t="str">
        <f t="shared" si="112"/>
        <v/>
      </c>
      <c r="CS203" s="22" t="str">
        <f t="shared" si="113"/>
        <v/>
      </c>
      <c r="CT203" s="22" t="str">
        <f t="shared" si="114"/>
        <v/>
      </c>
      <c r="CU203" s="173" t="str">
        <f t="shared" si="101"/>
        <v/>
      </c>
      <c r="CV203" s="173" t="str">
        <f t="shared" si="102"/>
        <v/>
      </c>
      <c r="CW203" s="22" t="str">
        <f t="shared" si="115"/>
        <v/>
      </c>
      <c r="CX203" s="22" t="str">
        <f t="shared" si="116"/>
        <v/>
      </c>
      <c r="CY203" s="23" t="str">
        <f t="shared" si="117"/>
        <v/>
      </c>
      <c r="CZ203" s="23" t="str">
        <f t="shared" si="118"/>
        <v/>
      </c>
      <c r="DA203" s="207" t="str">
        <f t="shared" si="122"/>
        <v/>
      </c>
      <c r="DB203" s="23">
        <f t="shared" si="103"/>
        <v>0</v>
      </c>
      <c r="DC203" s="16"/>
      <c r="DE203" s="192">
        <f t="shared" si="104"/>
        <v>0</v>
      </c>
      <c r="DF203" s="192">
        <f t="shared" si="105"/>
        <v>0</v>
      </c>
      <c r="DH203" s="192">
        <f t="shared" si="106"/>
        <v>0</v>
      </c>
      <c r="DI203" s="192">
        <f t="shared" si="107"/>
        <v>0</v>
      </c>
      <c r="DK203" s="203">
        <f>IF(Taula4[[#This Row],[Codi del contracte]]&lt;&gt;"",IF(Taula4[[#This Row],[Codi del contracte]]&gt;199,IF(Taula4[[#This Row],[Codi del contracte]]&lt;300,1,0),0),0)</f>
        <v>0</v>
      </c>
      <c r="DL203" s="203">
        <f>IF(Taula4[[#This Row],[Codi del contracte]]&lt;&gt;"",IF(Taula4[[#This Row],[Codi del contracte]]&gt;499,IF(Taula4[[#This Row],[Codi del contracte]]&lt;600,1,0),0),0)</f>
        <v>0</v>
      </c>
      <c r="DM203" s="203">
        <f t="shared" si="119"/>
        <v>0</v>
      </c>
      <c r="DN203" s="203">
        <f>IF(Taula4[[#This Row],[% Jornada (no posar símbol %)]]=100,IF(DM203=1,2,0),0)</f>
        <v>0</v>
      </c>
      <c r="DO203" s="203" t="str">
        <f t="shared" si="123"/>
        <v/>
      </c>
    </row>
    <row r="204" spans="1:119" ht="14.25" customHeight="1">
      <c r="A204" s="38"/>
      <c r="B204" s="83">
        <v>197</v>
      </c>
      <c r="C204" s="210"/>
      <c r="D204" s="226"/>
      <c r="E204" s="210"/>
      <c r="F204" s="224"/>
      <c r="G204" s="224"/>
      <c r="H204" s="210"/>
      <c r="I204" s="225"/>
      <c r="J204" s="210"/>
      <c r="K204" s="155"/>
      <c r="L204" s="156">
        <f t="shared" si="108"/>
        <v>0</v>
      </c>
      <c r="M204" s="340"/>
      <c r="N204" s="182" t="str">
        <f t="shared" si="120"/>
        <v/>
      </c>
      <c r="O204" s="127"/>
      <c r="P204" s="64"/>
      <c r="Q204" s="64"/>
      <c r="R204" s="64"/>
      <c r="CB204" s="78" t="str">
        <f t="shared" si="93"/>
        <v/>
      </c>
      <c r="CC204" s="79">
        <v>100</v>
      </c>
      <c r="CD204" s="79">
        <f t="shared" si="94"/>
        <v>0</v>
      </c>
      <c r="CE204" s="79">
        <f t="shared" si="95"/>
        <v>0</v>
      </c>
      <c r="CF204" s="79">
        <f t="shared" si="96"/>
        <v>0</v>
      </c>
      <c r="CG204" s="79">
        <f t="shared" si="121"/>
        <v>0</v>
      </c>
      <c r="CH204" s="80">
        <f t="shared" si="97"/>
        <v>0</v>
      </c>
      <c r="CI204" s="84">
        <f t="shared" si="98"/>
        <v>0</v>
      </c>
      <c r="CJ204" s="80">
        <f t="shared" si="109"/>
        <v>0</v>
      </c>
      <c r="CN204" s="21" t="str">
        <f t="shared" si="99"/>
        <v/>
      </c>
      <c r="CO204" s="21" t="str">
        <f t="shared" si="100"/>
        <v/>
      </c>
      <c r="CP204" s="22" t="str">
        <f t="shared" si="110"/>
        <v/>
      </c>
      <c r="CQ204" s="22" t="str">
        <f t="shared" si="111"/>
        <v/>
      </c>
      <c r="CR204" s="22" t="str">
        <f t="shared" si="112"/>
        <v/>
      </c>
      <c r="CS204" s="22" t="str">
        <f t="shared" si="113"/>
        <v/>
      </c>
      <c r="CT204" s="22" t="str">
        <f t="shared" si="114"/>
        <v/>
      </c>
      <c r="CU204" s="173" t="str">
        <f t="shared" si="101"/>
        <v/>
      </c>
      <c r="CV204" s="173" t="str">
        <f t="shared" si="102"/>
        <v/>
      </c>
      <c r="CW204" s="22" t="str">
        <f t="shared" si="115"/>
        <v/>
      </c>
      <c r="CX204" s="22" t="str">
        <f t="shared" si="116"/>
        <v/>
      </c>
      <c r="CY204" s="23" t="str">
        <f t="shared" si="117"/>
        <v/>
      </c>
      <c r="CZ204" s="23" t="str">
        <f t="shared" si="118"/>
        <v/>
      </c>
      <c r="DA204" s="207" t="str">
        <f t="shared" si="122"/>
        <v/>
      </c>
      <c r="DB204" s="23">
        <f t="shared" si="103"/>
        <v>0</v>
      </c>
      <c r="DC204" s="16"/>
      <c r="DE204" s="192">
        <f t="shared" si="104"/>
        <v>0</v>
      </c>
      <c r="DF204" s="192">
        <f t="shared" si="105"/>
        <v>0</v>
      </c>
      <c r="DH204" s="192">
        <f t="shared" si="106"/>
        <v>0</v>
      </c>
      <c r="DI204" s="192">
        <f t="shared" si="107"/>
        <v>0</v>
      </c>
      <c r="DK204" s="203">
        <f>IF(Taula4[[#This Row],[Codi del contracte]]&lt;&gt;"",IF(Taula4[[#This Row],[Codi del contracte]]&gt;199,IF(Taula4[[#This Row],[Codi del contracte]]&lt;300,1,0),0),0)</f>
        <v>0</v>
      </c>
      <c r="DL204" s="203">
        <f>IF(Taula4[[#This Row],[Codi del contracte]]&lt;&gt;"",IF(Taula4[[#This Row],[Codi del contracte]]&gt;499,IF(Taula4[[#This Row],[Codi del contracte]]&lt;600,1,0),0),0)</f>
        <v>0</v>
      </c>
      <c r="DM204" s="203">
        <f t="shared" si="119"/>
        <v>0</v>
      </c>
      <c r="DN204" s="203">
        <f>IF(Taula4[[#This Row],[% Jornada (no posar símbol %)]]=100,IF(DM204=1,2,0),0)</f>
        <v>0</v>
      </c>
      <c r="DO204" s="203" t="str">
        <f t="shared" si="123"/>
        <v/>
      </c>
    </row>
    <row r="205" spans="1:119" ht="14.25" customHeight="1">
      <c r="A205" s="38"/>
      <c r="B205" s="83">
        <v>198</v>
      </c>
      <c r="C205" s="210"/>
      <c r="D205" s="226"/>
      <c r="E205" s="210"/>
      <c r="F205" s="224"/>
      <c r="G205" s="224"/>
      <c r="H205" s="210"/>
      <c r="I205" s="225"/>
      <c r="J205" s="210"/>
      <c r="K205" s="155"/>
      <c r="L205" s="156">
        <f t="shared" si="108"/>
        <v>0</v>
      </c>
      <c r="M205" s="340"/>
      <c r="N205" s="182" t="str">
        <f t="shared" si="120"/>
        <v/>
      </c>
      <c r="O205" s="127"/>
      <c r="P205" s="64"/>
      <c r="Q205" s="64"/>
      <c r="R205" s="64"/>
      <c r="CB205" s="78" t="str">
        <f t="shared" si="93"/>
        <v/>
      </c>
      <c r="CC205" s="79">
        <v>100</v>
      </c>
      <c r="CD205" s="79">
        <f t="shared" si="94"/>
        <v>0</v>
      </c>
      <c r="CE205" s="79">
        <f t="shared" si="95"/>
        <v>0</v>
      </c>
      <c r="CF205" s="79">
        <f t="shared" si="96"/>
        <v>0</v>
      </c>
      <c r="CG205" s="79">
        <f t="shared" si="121"/>
        <v>0</v>
      </c>
      <c r="CH205" s="80">
        <f t="shared" si="97"/>
        <v>0</v>
      </c>
      <c r="CI205" s="84">
        <f t="shared" si="98"/>
        <v>0</v>
      </c>
      <c r="CJ205" s="80">
        <f t="shared" si="109"/>
        <v>0</v>
      </c>
      <c r="CN205" s="21" t="str">
        <f t="shared" si="99"/>
        <v/>
      </c>
      <c r="CO205" s="21" t="str">
        <f t="shared" si="100"/>
        <v/>
      </c>
      <c r="CP205" s="22" t="str">
        <f t="shared" si="110"/>
        <v/>
      </c>
      <c r="CQ205" s="22" t="str">
        <f t="shared" si="111"/>
        <v/>
      </c>
      <c r="CR205" s="22" t="str">
        <f t="shared" si="112"/>
        <v/>
      </c>
      <c r="CS205" s="22" t="str">
        <f t="shared" si="113"/>
        <v/>
      </c>
      <c r="CT205" s="22" t="str">
        <f t="shared" si="114"/>
        <v/>
      </c>
      <c r="CU205" s="173" t="str">
        <f t="shared" si="101"/>
        <v/>
      </c>
      <c r="CV205" s="173" t="str">
        <f t="shared" si="102"/>
        <v/>
      </c>
      <c r="CW205" s="22" t="str">
        <f t="shared" si="115"/>
        <v/>
      </c>
      <c r="CX205" s="22" t="str">
        <f t="shared" si="116"/>
        <v/>
      </c>
      <c r="CY205" s="23" t="str">
        <f t="shared" si="117"/>
        <v/>
      </c>
      <c r="CZ205" s="23" t="str">
        <f t="shared" si="118"/>
        <v/>
      </c>
      <c r="DA205" s="207" t="str">
        <f t="shared" si="122"/>
        <v/>
      </c>
      <c r="DB205" s="23">
        <f t="shared" si="103"/>
        <v>0</v>
      </c>
      <c r="DC205" s="16"/>
      <c r="DE205" s="192">
        <f t="shared" si="104"/>
        <v>0</v>
      </c>
      <c r="DF205" s="192">
        <f t="shared" si="105"/>
        <v>0</v>
      </c>
      <c r="DH205" s="192">
        <f t="shared" si="106"/>
        <v>0</v>
      </c>
      <c r="DI205" s="192">
        <f t="shared" si="107"/>
        <v>0</v>
      </c>
      <c r="DK205" s="203">
        <f>IF(Taula4[[#This Row],[Codi del contracte]]&lt;&gt;"",IF(Taula4[[#This Row],[Codi del contracte]]&gt;199,IF(Taula4[[#This Row],[Codi del contracte]]&lt;300,1,0),0),0)</f>
        <v>0</v>
      </c>
      <c r="DL205" s="203">
        <f>IF(Taula4[[#This Row],[Codi del contracte]]&lt;&gt;"",IF(Taula4[[#This Row],[Codi del contracte]]&gt;499,IF(Taula4[[#This Row],[Codi del contracte]]&lt;600,1,0),0),0)</f>
        <v>0</v>
      </c>
      <c r="DM205" s="203">
        <f t="shared" si="119"/>
        <v>0</v>
      </c>
      <c r="DN205" s="203">
        <f>IF(Taula4[[#This Row],[% Jornada (no posar símbol %)]]=100,IF(DM205=1,2,0),0)</f>
        <v>0</v>
      </c>
      <c r="DO205" s="203" t="str">
        <f t="shared" si="123"/>
        <v/>
      </c>
    </row>
    <row r="206" spans="1:119" ht="14.25" customHeight="1">
      <c r="A206" s="38"/>
      <c r="B206" s="83">
        <v>199</v>
      </c>
      <c r="C206" s="210"/>
      <c r="D206" s="226"/>
      <c r="E206" s="210"/>
      <c r="F206" s="224"/>
      <c r="G206" s="224"/>
      <c r="H206" s="210"/>
      <c r="I206" s="225"/>
      <c r="J206" s="210"/>
      <c r="K206" s="155"/>
      <c r="L206" s="156">
        <f t="shared" si="108"/>
        <v>0</v>
      </c>
      <c r="M206" s="340"/>
      <c r="N206" s="182" t="str">
        <f t="shared" si="120"/>
        <v/>
      </c>
      <c r="O206" s="127"/>
      <c r="P206" s="64"/>
      <c r="Q206" s="64"/>
      <c r="R206" s="64"/>
      <c r="CB206" s="78" t="str">
        <f t="shared" si="93"/>
        <v/>
      </c>
      <c r="CC206" s="79">
        <v>100</v>
      </c>
      <c r="CD206" s="79">
        <f t="shared" si="94"/>
        <v>0</v>
      </c>
      <c r="CE206" s="79">
        <f t="shared" si="95"/>
        <v>0</v>
      </c>
      <c r="CF206" s="79">
        <f t="shared" si="96"/>
        <v>0</v>
      </c>
      <c r="CG206" s="79">
        <f t="shared" si="121"/>
        <v>0</v>
      </c>
      <c r="CH206" s="80">
        <f t="shared" si="97"/>
        <v>0</v>
      </c>
      <c r="CI206" s="84">
        <f t="shared" si="98"/>
        <v>0</v>
      </c>
      <c r="CJ206" s="80">
        <f t="shared" si="109"/>
        <v>0</v>
      </c>
      <c r="CN206" s="21" t="str">
        <f t="shared" si="99"/>
        <v/>
      </c>
      <c r="CO206" s="21" t="str">
        <f t="shared" si="100"/>
        <v/>
      </c>
      <c r="CP206" s="22" t="str">
        <f t="shared" si="110"/>
        <v/>
      </c>
      <c r="CQ206" s="22" t="str">
        <f t="shared" si="111"/>
        <v/>
      </c>
      <c r="CR206" s="22" t="str">
        <f t="shared" si="112"/>
        <v/>
      </c>
      <c r="CS206" s="22" t="str">
        <f t="shared" si="113"/>
        <v/>
      </c>
      <c r="CT206" s="22" t="str">
        <f t="shared" si="114"/>
        <v/>
      </c>
      <c r="CU206" s="173" t="str">
        <f t="shared" si="101"/>
        <v/>
      </c>
      <c r="CV206" s="173" t="str">
        <f t="shared" si="102"/>
        <v/>
      </c>
      <c r="CW206" s="22" t="str">
        <f t="shared" si="115"/>
        <v/>
      </c>
      <c r="CX206" s="22" t="str">
        <f t="shared" si="116"/>
        <v/>
      </c>
      <c r="CY206" s="23" t="str">
        <f t="shared" si="117"/>
        <v/>
      </c>
      <c r="CZ206" s="23" t="str">
        <f t="shared" si="118"/>
        <v/>
      </c>
      <c r="DA206" s="207" t="str">
        <f t="shared" si="122"/>
        <v/>
      </c>
      <c r="DB206" s="23">
        <f t="shared" si="103"/>
        <v>0</v>
      </c>
      <c r="DC206" s="16"/>
      <c r="DE206" s="192">
        <f t="shared" si="104"/>
        <v>0</v>
      </c>
      <c r="DF206" s="192">
        <f t="shared" si="105"/>
        <v>0</v>
      </c>
      <c r="DH206" s="192">
        <f t="shared" si="106"/>
        <v>0</v>
      </c>
      <c r="DI206" s="192">
        <f t="shared" si="107"/>
        <v>0</v>
      </c>
      <c r="DK206" s="203">
        <f>IF(Taula4[[#This Row],[Codi del contracte]]&lt;&gt;"",IF(Taula4[[#This Row],[Codi del contracte]]&gt;199,IF(Taula4[[#This Row],[Codi del contracte]]&lt;300,1,0),0),0)</f>
        <v>0</v>
      </c>
      <c r="DL206" s="203">
        <f>IF(Taula4[[#This Row],[Codi del contracte]]&lt;&gt;"",IF(Taula4[[#This Row],[Codi del contracte]]&gt;499,IF(Taula4[[#This Row],[Codi del contracte]]&lt;600,1,0),0),0)</f>
        <v>0</v>
      </c>
      <c r="DM206" s="203">
        <f t="shared" si="119"/>
        <v>0</v>
      </c>
      <c r="DN206" s="203">
        <f>IF(Taula4[[#This Row],[% Jornada (no posar símbol %)]]=100,IF(DM206=1,2,0),0)</f>
        <v>0</v>
      </c>
      <c r="DO206" s="203" t="str">
        <f t="shared" si="123"/>
        <v/>
      </c>
    </row>
    <row r="207" spans="1:119" ht="14.25" customHeight="1">
      <c r="A207" s="38"/>
      <c r="B207" s="83">
        <v>200</v>
      </c>
      <c r="C207" s="210"/>
      <c r="D207" s="226"/>
      <c r="E207" s="210"/>
      <c r="F207" s="224"/>
      <c r="G207" s="224"/>
      <c r="H207" s="210"/>
      <c r="I207" s="225"/>
      <c r="J207" s="210"/>
      <c r="K207" s="155"/>
      <c r="L207" s="156">
        <f t="shared" si="108"/>
        <v>0</v>
      </c>
      <c r="M207" s="340"/>
      <c r="N207" s="182" t="str">
        <f t="shared" si="120"/>
        <v/>
      </c>
      <c r="O207" s="127"/>
      <c r="P207" s="64"/>
      <c r="Q207" s="64"/>
      <c r="R207" s="64"/>
      <c r="CB207" s="78" t="str">
        <f t="shared" si="93"/>
        <v/>
      </c>
      <c r="CC207" s="79">
        <v>100</v>
      </c>
      <c r="CD207" s="79">
        <f t="shared" si="94"/>
        <v>0</v>
      </c>
      <c r="CE207" s="79">
        <f t="shared" si="95"/>
        <v>0</v>
      </c>
      <c r="CF207" s="79">
        <f t="shared" si="96"/>
        <v>0</v>
      </c>
      <c r="CG207" s="79">
        <f t="shared" si="121"/>
        <v>0</v>
      </c>
      <c r="CH207" s="80">
        <f t="shared" si="97"/>
        <v>0</v>
      </c>
      <c r="CI207" s="84">
        <f t="shared" si="98"/>
        <v>0</v>
      </c>
      <c r="CJ207" s="80">
        <f t="shared" si="109"/>
        <v>0</v>
      </c>
      <c r="CN207" s="21" t="str">
        <f t="shared" si="99"/>
        <v/>
      </c>
      <c r="CO207" s="21" t="str">
        <f t="shared" si="100"/>
        <v/>
      </c>
      <c r="CP207" s="22" t="str">
        <f t="shared" si="110"/>
        <v/>
      </c>
      <c r="CQ207" s="22" t="str">
        <f t="shared" si="111"/>
        <v/>
      </c>
      <c r="CR207" s="22" t="str">
        <f t="shared" si="112"/>
        <v/>
      </c>
      <c r="CS207" s="22" t="str">
        <f t="shared" si="113"/>
        <v/>
      </c>
      <c r="CT207" s="22" t="str">
        <f t="shared" si="114"/>
        <v/>
      </c>
      <c r="CU207" s="173" t="str">
        <f t="shared" si="101"/>
        <v/>
      </c>
      <c r="CV207" s="173" t="str">
        <f t="shared" si="102"/>
        <v/>
      </c>
      <c r="CW207" s="22" t="str">
        <f t="shared" si="115"/>
        <v/>
      </c>
      <c r="CX207" s="22" t="str">
        <f t="shared" si="116"/>
        <v/>
      </c>
      <c r="CY207" s="23" t="str">
        <f t="shared" si="117"/>
        <v/>
      </c>
      <c r="CZ207" s="23" t="str">
        <f t="shared" si="118"/>
        <v/>
      </c>
      <c r="DA207" s="207" t="str">
        <f t="shared" si="122"/>
        <v/>
      </c>
      <c r="DB207" s="23">
        <f t="shared" si="103"/>
        <v>0</v>
      </c>
      <c r="DC207" s="16"/>
      <c r="DE207" s="192">
        <f t="shared" si="104"/>
        <v>0</v>
      </c>
      <c r="DF207" s="192">
        <f t="shared" si="105"/>
        <v>0</v>
      </c>
      <c r="DH207" s="192">
        <f t="shared" si="106"/>
        <v>0</v>
      </c>
      <c r="DI207" s="192">
        <f t="shared" si="107"/>
        <v>0</v>
      </c>
      <c r="DK207" s="203">
        <f>IF(Taula4[[#This Row],[Codi del contracte]]&lt;&gt;"",IF(Taula4[[#This Row],[Codi del contracte]]&gt;199,IF(Taula4[[#This Row],[Codi del contracte]]&lt;300,1,0),0),0)</f>
        <v>0</v>
      </c>
      <c r="DL207" s="203">
        <f>IF(Taula4[[#This Row],[Codi del contracte]]&lt;&gt;"",IF(Taula4[[#This Row],[Codi del contracte]]&gt;499,IF(Taula4[[#This Row],[Codi del contracte]]&lt;600,1,0),0),0)</f>
        <v>0</v>
      </c>
      <c r="DM207" s="203">
        <f t="shared" si="119"/>
        <v>0</v>
      </c>
      <c r="DN207" s="203">
        <f>IF(Taula4[[#This Row],[% Jornada (no posar símbol %)]]=100,IF(DM207=1,2,0),0)</f>
        <v>0</v>
      </c>
      <c r="DO207" s="203" t="str">
        <f t="shared" si="123"/>
        <v/>
      </c>
    </row>
    <row r="208" spans="1:119" ht="14.25" customHeight="1">
      <c r="A208" s="38"/>
      <c r="B208" s="83">
        <v>201</v>
      </c>
      <c r="C208" s="2"/>
      <c r="D208" s="158"/>
      <c r="E208" s="194"/>
      <c r="F208" s="153"/>
      <c r="G208" s="153"/>
      <c r="H208" s="2"/>
      <c r="I208" s="154"/>
      <c r="J208" s="210"/>
      <c r="K208" s="155"/>
      <c r="L208" s="156">
        <f t="shared" si="108"/>
        <v>0</v>
      </c>
      <c r="M208" s="340"/>
      <c r="N208" s="182" t="str">
        <f t="shared" si="120"/>
        <v/>
      </c>
      <c r="O208" s="127"/>
      <c r="P208" s="64"/>
      <c r="Q208" s="64"/>
      <c r="R208" s="64"/>
      <c r="CB208" s="78" t="str">
        <f t="shared" si="93"/>
        <v/>
      </c>
      <c r="CC208" s="79">
        <v>100</v>
      </c>
      <c r="CD208" s="79">
        <f t="shared" si="94"/>
        <v>0</v>
      </c>
      <c r="CE208" s="79">
        <f t="shared" si="95"/>
        <v>0</v>
      </c>
      <c r="CF208" s="79">
        <f t="shared" si="96"/>
        <v>0</v>
      </c>
      <c r="CG208" s="79">
        <f t="shared" si="121"/>
        <v>0</v>
      </c>
      <c r="CH208" s="80">
        <f t="shared" si="97"/>
        <v>0</v>
      </c>
      <c r="CI208" s="84">
        <f t="shared" si="98"/>
        <v>0</v>
      </c>
      <c r="CJ208" s="80">
        <f t="shared" si="109"/>
        <v>0</v>
      </c>
      <c r="CN208" s="21" t="str">
        <f t="shared" si="99"/>
        <v/>
      </c>
      <c r="CO208" s="21" t="str">
        <f t="shared" si="100"/>
        <v/>
      </c>
      <c r="CP208" s="22" t="str">
        <f t="shared" si="110"/>
        <v/>
      </c>
      <c r="CQ208" s="22" t="str">
        <f t="shared" si="111"/>
        <v/>
      </c>
      <c r="CR208" s="22" t="str">
        <f t="shared" si="112"/>
        <v/>
      </c>
      <c r="CS208" s="22" t="str">
        <f t="shared" si="113"/>
        <v/>
      </c>
      <c r="CT208" s="22" t="str">
        <f t="shared" si="114"/>
        <v/>
      </c>
      <c r="CU208" s="173" t="str">
        <f t="shared" si="101"/>
        <v/>
      </c>
      <c r="CV208" s="173" t="str">
        <f t="shared" si="102"/>
        <v/>
      </c>
      <c r="CW208" s="22" t="str">
        <f t="shared" si="115"/>
        <v/>
      </c>
      <c r="CX208" s="22" t="str">
        <f t="shared" si="116"/>
        <v/>
      </c>
      <c r="CY208" s="23" t="str">
        <f t="shared" si="117"/>
        <v/>
      </c>
      <c r="CZ208" s="23" t="str">
        <f t="shared" si="118"/>
        <v/>
      </c>
      <c r="DA208" s="207" t="str">
        <f t="shared" si="122"/>
        <v/>
      </c>
      <c r="DB208" s="23">
        <f t="shared" si="103"/>
        <v>0</v>
      </c>
      <c r="DC208" s="16"/>
      <c r="DE208" s="192">
        <f t="shared" si="104"/>
        <v>0</v>
      </c>
      <c r="DF208" s="192">
        <f t="shared" si="105"/>
        <v>0</v>
      </c>
      <c r="DH208" s="192">
        <f t="shared" si="106"/>
        <v>0</v>
      </c>
      <c r="DI208" s="192">
        <f t="shared" si="107"/>
        <v>0</v>
      </c>
      <c r="DK208" s="203">
        <f>IF(Taula4[[#This Row],[Codi del contracte]]&lt;&gt;"",IF(Taula4[[#This Row],[Codi del contracte]]&gt;199,IF(Taula4[[#This Row],[Codi del contracte]]&lt;300,1,0),0),0)</f>
        <v>0</v>
      </c>
      <c r="DL208" s="203">
        <f>IF(Taula4[[#This Row],[Codi del contracte]]&lt;&gt;"",IF(Taula4[[#This Row],[Codi del contracte]]&gt;499,IF(Taula4[[#This Row],[Codi del contracte]]&lt;600,1,0),0),0)</f>
        <v>0</v>
      </c>
      <c r="DM208" s="203">
        <f t="shared" si="119"/>
        <v>0</v>
      </c>
      <c r="DN208" s="203">
        <f>IF(Taula4[[#This Row],[% Jornada (no posar símbol %)]]=100,IF(DM208=1,2,0),0)</f>
        <v>0</v>
      </c>
      <c r="DO208" s="203" t="str">
        <f t="shared" si="123"/>
        <v/>
      </c>
    </row>
    <row r="209" spans="1:119" ht="14.25" customHeight="1">
      <c r="A209" s="38"/>
      <c r="B209" s="83">
        <v>202</v>
      </c>
      <c r="C209" s="2"/>
      <c r="D209" s="158"/>
      <c r="E209" s="194"/>
      <c r="F209" s="153"/>
      <c r="G209" s="153"/>
      <c r="H209" s="2"/>
      <c r="I209" s="154"/>
      <c r="J209" s="210"/>
      <c r="K209" s="155"/>
      <c r="L209" s="156">
        <f t="shared" si="108"/>
        <v>0</v>
      </c>
      <c r="M209" s="340"/>
      <c r="N209" s="182" t="str">
        <f t="shared" si="120"/>
        <v/>
      </c>
      <c r="O209" s="127"/>
      <c r="P209" s="64"/>
      <c r="Q209" s="64"/>
      <c r="R209" s="64"/>
      <c r="CB209" s="78" t="str">
        <f t="shared" si="93"/>
        <v/>
      </c>
      <c r="CC209" s="79">
        <v>100</v>
      </c>
      <c r="CD209" s="79">
        <f t="shared" si="94"/>
        <v>0</v>
      </c>
      <c r="CE209" s="79">
        <f t="shared" si="95"/>
        <v>0</v>
      </c>
      <c r="CF209" s="79">
        <f t="shared" si="96"/>
        <v>0</v>
      </c>
      <c r="CG209" s="79">
        <f t="shared" si="121"/>
        <v>0</v>
      </c>
      <c r="CH209" s="80">
        <f t="shared" si="97"/>
        <v>0</v>
      </c>
      <c r="CI209" s="84">
        <f t="shared" si="98"/>
        <v>0</v>
      </c>
      <c r="CJ209" s="80">
        <f t="shared" si="109"/>
        <v>0</v>
      </c>
      <c r="CN209" s="21" t="str">
        <f t="shared" si="99"/>
        <v/>
      </c>
      <c r="CO209" s="21" t="str">
        <f t="shared" si="100"/>
        <v/>
      </c>
      <c r="CP209" s="22" t="str">
        <f t="shared" si="110"/>
        <v/>
      </c>
      <c r="CQ209" s="22" t="str">
        <f t="shared" si="111"/>
        <v/>
      </c>
      <c r="CR209" s="22" t="str">
        <f t="shared" si="112"/>
        <v/>
      </c>
      <c r="CS209" s="22" t="str">
        <f t="shared" si="113"/>
        <v/>
      </c>
      <c r="CT209" s="22" t="str">
        <f t="shared" si="114"/>
        <v/>
      </c>
      <c r="CU209" s="173" t="str">
        <f t="shared" si="101"/>
        <v/>
      </c>
      <c r="CV209" s="173" t="str">
        <f t="shared" si="102"/>
        <v/>
      </c>
      <c r="CW209" s="22" t="str">
        <f t="shared" si="115"/>
        <v/>
      </c>
      <c r="CX209" s="22" t="str">
        <f t="shared" si="116"/>
        <v/>
      </c>
      <c r="CY209" s="23" t="str">
        <f t="shared" si="117"/>
        <v/>
      </c>
      <c r="CZ209" s="23" t="str">
        <f t="shared" si="118"/>
        <v/>
      </c>
      <c r="DA209" s="207" t="str">
        <f t="shared" si="122"/>
        <v/>
      </c>
      <c r="DB209" s="23">
        <f t="shared" si="103"/>
        <v>0</v>
      </c>
      <c r="DC209" s="16"/>
      <c r="DE209" s="192">
        <f t="shared" si="104"/>
        <v>0</v>
      </c>
      <c r="DF209" s="192">
        <f t="shared" si="105"/>
        <v>0</v>
      </c>
      <c r="DH209" s="192">
        <f t="shared" si="106"/>
        <v>0</v>
      </c>
      <c r="DI209" s="192">
        <f t="shared" si="107"/>
        <v>0</v>
      </c>
      <c r="DK209" s="203">
        <f>IF(Taula4[[#This Row],[Codi del contracte]]&lt;&gt;"",IF(Taula4[[#This Row],[Codi del contracte]]&gt;199,IF(Taula4[[#This Row],[Codi del contracte]]&lt;300,1,0),0),0)</f>
        <v>0</v>
      </c>
      <c r="DL209" s="203">
        <f>IF(Taula4[[#This Row],[Codi del contracte]]&lt;&gt;"",IF(Taula4[[#This Row],[Codi del contracte]]&gt;499,IF(Taula4[[#This Row],[Codi del contracte]]&lt;600,1,0),0),0)</f>
        <v>0</v>
      </c>
      <c r="DM209" s="203">
        <f t="shared" si="119"/>
        <v>0</v>
      </c>
      <c r="DN209" s="203">
        <f>IF(Taula4[[#This Row],[% Jornada (no posar símbol %)]]=100,IF(DM209=1,2,0),0)</f>
        <v>0</v>
      </c>
      <c r="DO209" s="203" t="str">
        <f t="shared" si="123"/>
        <v/>
      </c>
    </row>
    <row r="210" spans="1:119" ht="14.25" customHeight="1">
      <c r="A210" s="38"/>
      <c r="B210" s="83">
        <v>203</v>
      </c>
      <c r="C210" s="2"/>
      <c r="D210" s="158"/>
      <c r="E210" s="194"/>
      <c r="F210" s="153"/>
      <c r="G210" s="153"/>
      <c r="H210" s="2"/>
      <c r="I210" s="154"/>
      <c r="J210" s="210"/>
      <c r="K210" s="155"/>
      <c r="L210" s="156">
        <f t="shared" si="108"/>
        <v>0</v>
      </c>
      <c r="M210" s="340"/>
      <c r="N210" s="182" t="str">
        <f t="shared" si="120"/>
        <v/>
      </c>
      <c r="O210" s="127"/>
      <c r="P210" s="64"/>
      <c r="Q210" s="64"/>
      <c r="R210" s="64"/>
      <c r="CB210" s="78" t="str">
        <f t="shared" si="93"/>
        <v/>
      </c>
      <c r="CC210" s="79">
        <v>100</v>
      </c>
      <c r="CD210" s="79">
        <f t="shared" si="94"/>
        <v>0</v>
      </c>
      <c r="CE210" s="79">
        <f t="shared" si="95"/>
        <v>0</v>
      </c>
      <c r="CF210" s="79">
        <f t="shared" si="96"/>
        <v>0</v>
      </c>
      <c r="CG210" s="79">
        <f t="shared" si="121"/>
        <v>0</v>
      </c>
      <c r="CH210" s="80">
        <f t="shared" si="97"/>
        <v>0</v>
      </c>
      <c r="CI210" s="84">
        <f t="shared" si="98"/>
        <v>0</v>
      </c>
      <c r="CJ210" s="80">
        <f t="shared" si="109"/>
        <v>0</v>
      </c>
      <c r="CN210" s="21" t="str">
        <f t="shared" si="99"/>
        <v/>
      </c>
      <c r="CO210" s="21" t="str">
        <f t="shared" si="100"/>
        <v/>
      </c>
      <c r="CP210" s="22" t="str">
        <f t="shared" si="110"/>
        <v/>
      </c>
      <c r="CQ210" s="22" t="str">
        <f t="shared" si="111"/>
        <v/>
      </c>
      <c r="CR210" s="22" t="str">
        <f t="shared" si="112"/>
        <v/>
      </c>
      <c r="CS210" s="22" t="str">
        <f t="shared" si="113"/>
        <v/>
      </c>
      <c r="CT210" s="22" t="str">
        <f t="shared" si="114"/>
        <v/>
      </c>
      <c r="CU210" s="173" t="str">
        <f t="shared" si="101"/>
        <v/>
      </c>
      <c r="CV210" s="173" t="str">
        <f t="shared" si="102"/>
        <v/>
      </c>
      <c r="CW210" s="22" t="str">
        <f t="shared" si="115"/>
        <v/>
      </c>
      <c r="CX210" s="22" t="str">
        <f t="shared" si="116"/>
        <v/>
      </c>
      <c r="CY210" s="23" t="str">
        <f t="shared" si="117"/>
        <v/>
      </c>
      <c r="CZ210" s="23" t="str">
        <f t="shared" si="118"/>
        <v/>
      </c>
      <c r="DA210" s="207" t="str">
        <f t="shared" si="122"/>
        <v/>
      </c>
      <c r="DB210" s="23">
        <f t="shared" si="103"/>
        <v>0</v>
      </c>
      <c r="DC210" s="16"/>
      <c r="DE210" s="192">
        <f t="shared" si="104"/>
        <v>0</v>
      </c>
      <c r="DF210" s="192">
        <f t="shared" si="105"/>
        <v>0</v>
      </c>
      <c r="DH210" s="192">
        <f t="shared" si="106"/>
        <v>0</v>
      </c>
      <c r="DI210" s="192">
        <f t="shared" si="107"/>
        <v>0</v>
      </c>
      <c r="DK210" s="203">
        <f>IF(Taula4[[#This Row],[Codi del contracte]]&lt;&gt;"",IF(Taula4[[#This Row],[Codi del contracte]]&gt;199,IF(Taula4[[#This Row],[Codi del contracte]]&lt;300,1,0),0),0)</f>
        <v>0</v>
      </c>
      <c r="DL210" s="203">
        <f>IF(Taula4[[#This Row],[Codi del contracte]]&lt;&gt;"",IF(Taula4[[#This Row],[Codi del contracte]]&gt;499,IF(Taula4[[#This Row],[Codi del contracte]]&lt;600,1,0),0),0)</f>
        <v>0</v>
      </c>
      <c r="DM210" s="203">
        <f t="shared" si="119"/>
        <v>0</v>
      </c>
      <c r="DN210" s="203">
        <f>IF(Taula4[[#This Row],[% Jornada (no posar símbol %)]]=100,IF(DM210=1,2,0),0)</f>
        <v>0</v>
      </c>
      <c r="DO210" s="203" t="str">
        <f t="shared" si="123"/>
        <v/>
      </c>
    </row>
    <row r="211" spans="1:119" ht="14.25" customHeight="1">
      <c r="A211" s="38"/>
      <c r="B211" s="83">
        <v>204</v>
      </c>
      <c r="C211" s="2"/>
      <c r="D211" s="158"/>
      <c r="E211" s="194"/>
      <c r="F211" s="153"/>
      <c r="G211" s="153"/>
      <c r="H211" s="2"/>
      <c r="I211" s="154"/>
      <c r="J211" s="210"/>
      <c r="K211" s="155"/>
      <c r="L211" s="156">
        <f t="shared" si="108"/>
        <v>0</v>
      </c>
      <c r="M211" s="340"/>
      <c r="N211" s="182" t="str">
        <f t="shared" si="120"/>
        <v/>
      </c>
      <c r="O211" s="127"/>
      <c r="P211" s="64"/>
      <c r="Q211" s="64"/>
      <c r="R211" s="64"/>
      <c r="CB211" s="78" t="str">
        <f t="shared" si="93"/>
        <v/>
      </c>
      <c r="CC211" s="79">
        <v>100</v>
      </c>
      <c r="CD211" s="79">
        <f t="shared" si="94"/>
        <v>0</v>
      </c>
      <c r="CE211" s="79">
        <f t="shared" si="95"/>
        <v>0</v>
      </c>
      <c r="CF211" s="79">
        <f t="shared" si="96"/>
        <v>0</v>
      </c>
      <c r="CG211" s="79">
        <f t="shared" si="121"/>
        <v>0</v>
      </c>
      <c r="CH211" s="80">
        <f t="shared" si="97"/>
        <v>0</v>
      </c>
      <c r="CI211" s="84">
        <f t="shared" si="98"/>
        <v>0</v>
      </c>
      <c r="CJ211" s="80">
        <f t="shared" si="109"/>
        <v>0</v>
      </c>
      <c r="CN211" s="21" t="str">
        <f t="shared" si="99"/>
        <v/>
      </c>
      <c r="CO211" s="21" t="str">
        <f t="shared" si="100"/>
        <v/>
      </c>
      <c r="CP211" s="22" t="str">
        <f t="shared" si="110"/>
        <v/>
      </c>
      <c r="CQ211" s="22" t="str">
        <f t="shared" si="111"/>
        <v/>
      </c>
      <c r="CR211" s="22" t="str">
        <f t="shared" si="112"/>
        <v/>
      </c>
      <c r="CS211" s="22" t="str">
        <f t="shared" si="113"/>
        <v/>
      </c>
      <c r="CT211" s="22" t="str">
        <f t="shared" si="114"/>
        <v/>
      </c>
      <c r="CU211" s="173" t="str">
        <f t="shared" si="101"/>
        <v/>
      </c>
      <c r="CV211" s="173" t="str">
        <f t="shared" si="102"/>
        <v/>
      </c>
      <c r="CW211" s="22" t="str">
        <f t="shared" si="115"/>
        <v/>
      </c>
      <c r="CX211" s="22" t="str">
        <f t="shared" si="116"/>
        <v/>
      </c>
      <c r="CY211" s="23" t="str">
        <f t="shared" si="117"/>
        <v/>
      </c>
      <c r="CZ211" s="23" t="str">
        <f t="shared" si="118"/>
        <v/>
      </c>
      <c r="DA211" s="207" t="str">
        <f t="shared" si="122"/>
        <v/>
      </c>
      <c r="DB211" s="23">
        <f t="shared" si="103"/>
        <v>0</v>
      </c>
      <c r="DC211" s="16"/>
      <c r="DE211" s="192">
        <f t="shared" si="104"/>
        <v>0</v>
      </c>
      <c r="DF211" s="192">
        <f t="shared" si="105"/>
        <v>0</v>
      </c>
      <c r="DH211" s="192">
        <f t="shared" si="106"/>
        <v>0</v>
      </c>
      <c r="DI211" s="192">
        <f t="shared" si="107"/>
        <v>0</v>
      </c>
      <c r="DK211" s="203">
        <f>IF(Taula4[[#This Row],[Codi del contracte]]&lt;&gt;"",IF(Taula4[[#This Row],[Codi del contracte]]&gt;199,IF(Taula4[[#This Row],[Codi del contracte]]&lt;300,1,0),0),0)</f>
        <v>0</v>
      </c>
      <c r="DL211" s="203">
        <f>IF(Taula4[[#This Row],[Codi del contracte]]&lt;&gt;"",IF(Taula4[[#This Row],[Codi del contracte]]&gt;499,IF(Taula4[[#This Row],[Codi del contracte]]&lt;600,1,0),0),0)</f>
        <v>0</v>
      </c>
      <c r="DM211" s="203">
        <f t="shared" si="119"/>
        <v>0</v>
      </c>
      <c r="DN211" s="203">
        <f>IF(Taula4[[#This Row],[% Jornada (no posar símbol %)]]=100,IF(DM211=1,2,0),0)</f>
        <v>0</v>
      </c>
      <c r="DO211" s="203" t="str">
        <f t="shared" si="123"/>
        <v/>
      </c>
    </row>
    <row r="212" spans="1:119" ht="14.25" customHeight="1">
      <c r="A212" s="38"/>
      <c r="B212" s="83">
        <v>205</v>
      </c>
      <c r="C212" s="2"/>
      <c r="D212" s="158"/>
      <c r="E212" s="194"/>
      <c r="F212" s="153"/>
      <c r="G212" s="153"/>
      <c r="H212" s="2"/>
      <c r="I212" s="154"/>
      <c r="J212" s="210"/>
      <c r="K212" s="155"/>
      <c r="L212" s="156">
        <f t="shared" si="108"/>
        <v>0</v>
      </c>
      <c r="M212" s="340"/>
      <c r="N212" s="182" t="str">
        <f t="shared" si="120"/>
        <v/>
      </c>
      <c r="O212" s="127"/>
      <c r="P212" s="64"/>
      <c r="Q212" s="64"/>
      <c r="R212" s="64"/>
      <c r="CB212" s="78" t="str">
        <f t="shared" si="93"/>
        <v/>
      </c>
      <c r="CC212" s="79">
        <v>100</v>
      </c>
      <c r="CD212" s="79">
        <f t="shared" si="94"/>
        <v>0</v>
      </c>
      <c r="CE212" s="79">
        <f t="shared" si="95"/>
        <v>0</v>
      </c>
      <c r="CF212" s="79">
        <f t="shared" si="96"/>
        <v>0</v>
      </c>
      <c r="CG212" s="79">
        <f t="shared" si="121"/>
        <v>0</v>
      </c>
      <c r="CH212" s="80">
        <f t="shared" si="97"/>
        <v>0</v>
      </c>
      <c r="CI212" s="84">
        <f t="shared" si="98"/>
        <v>0</v>
      </c>
      <c r="CJ212" s="80">
        <f t="shared" si="109"/>
        <v>0</v>
      </c>
      <c r="CN212" s="21" t="str">
        <f t="shared" si="99"/>
        <v/>
      </c>
      <c r="CO212" s="21" t="str">
        <f t="shared" si="100"/>
        <v/>
      </c>
      <c r="CP212" s="22" t="str">
        <f t="shared" si="110"/>
        <v/>
      </c>
      <c r="CQ212" s="22" t="str">
        <f t="shared" si="111"/>
        <v/>
      </c>
      <c r="CR212" s="22" t="str">
        <f t="shared" si="112"/>
        <v/>
      </c>
      <c r="CS212" s="22" t="str">
        <f t="shared" si="113"/>
        <v/>
      </c>
      <c r="CT212" s="22" t="str">
        <f t="shared" si="114"/>
        <v/>
      </c>
      <c r="CU212" s="173" t="str">
        <f t="shared" si="101"/>
        <v/>
      </c>
      <c r="CV212" s="173" t="str">
        <f t="shared" si="102"/>
        <v/>
      </c>
      <c r="CW212" s="22" t="str">
        <f t="shared" si="115"/>
        <v/>
      </c>
      <c r="CX212" s="22" t="str">
        <f t="shared" si="116"/>
        <v/>
      </c>
      <c r="CY212" s="23" t="str">
        <f t="shared" si="117"/>
        <v/>
      </c>
      <c r="CZ212" s="23" t="str">
        <f t="shared" si="118"/>
        <v/>
      </c>
      <c r="DA212" s="207" t="str">
        <f t="shared" si="122"/>
        <v/>
      </c>
      <c r="DB212" s="23">
        <f t="shared" si="103"/>
        <v>0</v>
      </c>
      <c r="DC212" s="16"/>
      <c r="DE212" s="192">
        <f t="shared" si="104"/>
        <v>0</v>
      </c>
      <c r="DF212" s="192">
        <f t="shared" si="105"/>
        <v>0</v>
      </c>
      <c r="DH212" s="192">
        <f t="shared" si="106"/>
        <v>0</v>
      </c>
      <c r="DI212" s="192">
        <f t="shared" si="107"/>
        <v>0</v>
      </c>
      <c r="DK212" s="203">
        <f>IF(Taula4[[#This Row],[Codi del contracte]]&lt;&gt;"",IF(Taula4[[#This Row],[Codi del contracte]]&gt;199,IF(Taula4[[#This Row],[Codi del contracte]]&lt;300,1,0),0),0)</f>
        <v>0</v>
      </c>
      <c r="DL212" s="203">
        <f>IF(Taula4[[#This Row],[Codi del contracte]]&lt;&gt;"",IF(Taula4[[#This Row],[Codi del contracte]]&gt;499,IF(Taula4[[#This Row],[Codi del contracte]]&lt;600,1,0),0),0)</f>
        <v>0</v>
      </c>
      <c r="DM212" s="203">
        <f t="shared" si="119"/>
        <v>0</v>
      </c>
      <c r="DN212" s="203">
        <f>IF(Taula4[[#This Row],[% Jornada (no posar símbol %)]]=100,IF(DM212=1,2,0),0)</f>
        <v>0</v>
      </c>
      <c r="DO212" s="203" t="str">
        <f t="shared" si="123"/>
        <v/>
      </c>
    </row>
    <row r="213" spans="1:119" ht="14.25" customHeight="1">
      <c r="A213" s="38"/>
      <c r="B213" s="83">
        <v>206</v>
      </c>
      <c r="C213" s="2"/>
      <c r="D213" s="158"/>
      <c r="E213" s="194"/>
      <c r="F213" s="153"/>
      <c r="G213" s="153"/>
      <c r="H213" s="2"/>
      <c r="I213" s="154"/>
      <c r="J213" s="210"/>
      <c r="K213" s="155"/>
      <c r="L213" s="156">
        <f t="shared" si="108"/>
        <v>0</v>
      </c>
      <c r="M213" s="340"/>
      <c r="N213" s="182" t="str">
        <f t="shared" si="120"/>
        <v/>
      </c>
      <c r="O213" s="127"/>
      <c r="P213" s="64"/>
      <c r="Q213" s="64"/>
      <c r="R213" s="64"/>
      <c r="CB213" s="78" t="str">
        <f t="shared" si="93"/>
        <v/>
      </c>
      <c r="CC213" s="79">
        <v>100</v>
      </c>
      <c r="CD213" s="79">
        <f t="shared" si="94"/>
        <v>0</v>
      </c>
      <c r="CE213" s="79">
        <f t="shared" si="95"/>
        <v>0</v>
      </c>
      <c r="CF213" s="79">
        <f t="shared" si="96"/>
        <v>0</v>
      </c>
      <c r="CG213" s="79">
        <f t="shared" si="121"/>
        <v>0</v>
      </c>
      <c r="CH213" s="80">
        <f t="shared" si="97"/>
        <v>0</v>
      </c>
      <c r="CI213" s="84">
        <f t="shared" si="98"/>
        <v>0</v>
      </c>
      <c r="CJ213" s="80">
        <f t="shared" si="109"/>
        <v>0</v>
      </c>
      <c r="CN213" s="21" t="str">
        <f t="shared" si="99"/>
        <v/>
      </c>
      <c r="CO213" s="21" t="str">
        <f t="shared" si="100"/>
        <v/>
      </c>
      <c r="CP213" s="22" t="str">
        <f t="shared" si="110"/>
        <v/>
      </c>
      <c r="CQ213" s="22" t="str">
        <f t="shared" si="111"/>
        <v/>
      </c>
      <c r="CR213" s="22" t="str">
        <f t="shared" si="112"/>
        <v/>
      </c>
      <c r="CS213" s="22" t="str">
        <f t="shared" si="113"/>
        <v/>
      </c>
      <c r="CT213" s="22" t="str">
        <f t="shared" si="114"/>
        <v/>
      </c>
      <c r="CU213" s="173" t="str">
        <f t="shared" si="101"/>
        <v/>
      </c>
      <c r="CV213" s="173" t="str">
        <f t="shared" si="102"/>
        <v/>
      </c>
      <c r="CW213" s="22" t="str">
        <f t="shared" si="115"/>
        <v/>
      </c>
      <c r="CX213" s="22" t="str">
        <f t="shared" si="116"/>
        <v/>
      </c>
      <c r="CY213" s="23" t="str">
        <f t="shared" si="117"/>
        <v/>
      </c>
      <c r="CZ213" s="23" t="str">
        <f t="shared" si="118"/>
        <v/>
      </c>
      <c r="DA213" s="207" t="str">
        <f t="shared" si="122"/>
        <v/>
      </c>
      <c r="DB213" s="23">
        <f t="shared" si="103"/>
        <v>0</v>
      </c>
      <c r="DC213" s="16"/>
      <c r="DE213" s="192">
        <f t="shared" si="104"/>
        <v>0</v>
      </c>
      <c r="DF213" s="192">
        <f t="shared" si="105"/>
        <v>0</v>
      </c>
      <c r="DH213" s="192">
        <f t="shared" si="106"/>
        <v>0</v>
      </c>
      <c r="DI213" s="192">
        <f t="shared" si="107"/>
        <v>0</v>
      </c>
      <c r="DK213" s="203">
        <f>IF(Taula4[[#This Row],[Codi del contracte]]&lt;&gt;"",IF(Taula4[[#This Row],[Codi del contracte]]&gt;199,IF(Taula4[[#This Row],[Codi del contracte]]&lt;300,1,0),0),0)</f>
        <v>0</v>
      </c>
      <c r="DL213" s="203">
        <f>IF(Taula4[[#This Row],[Codi del contracte]]&lt;&gt;"",IF(Taula4[[#This Row],[Codi del contracte]]&gt;499,IF(Taula4[[#This Row],[Codi del contracte]]&lt;600,1,0),0),0)</f>
        <v>0</v>
      </c>
      <c r="DM213" s="203">
        <f t="shared" si="119"/>
        <v>0</v>
      </c>
      <c r="DN213" s="203">
        <f>IF(Taula4[[#This Row],[% Jornada (no posar símbol %)]]=100,IF(DM213=1,2,0),0)</f>
        <v>0</v>
      </c>
      <c r="DO213" s="203" t="str">
        <f t="shared" si="123"/>
        <v/>
      </c>
    </row>
    <row r="214" spans="1:119" ht="14.25" customHeight="1">
      <c r="A214" s="38"/>
      <c r="B214" s="83">
        <v>207</v>
      </c>
      <c r="C214" s="2"/>
      <c r="D214" s="158"/>
      <c r="E214" s="194"/>
      <c r="F214" s="153"/>
      <c r="G214" s="153"/>
      <c r="H214" s="2"/>
      <c r="I214" s="154"/>
      <c r="J214" s="210"/>
      <c r="K214" s="155"/>
      <c r="L214" s="156">
        <f t="shared" si="108"/>
        <v>0</v>
      </c>
      <c r="M214" s="340"/>
      <c r="N214" s="182" t="str">
        <f t="shared" si="120"/>
        <v/>
      </c>
      <c r="O214" s="127"/>
      <c r="P214" s="64"/>
      <c r="Q214" s="64"/>
      <c r="R214" s="64"/>
      <c r="CB214" s="78" t="str">
        <f t="shared" si="93"/>
        <v/>
      </c>
      <c r="CC214" s="79">
        <v>100</v>
      </c>
      <c r="CD214" s="79">
        <f t="shared" si="94"/>
        <v>0</v>
      </c>
      <c r="CE214" s="79">
        <f t="shared" si="95"/>
        <v>0</v>
      </c>
      <c r="CF214" s="79">
        <f t="shared" si="96"/>
        <v>0</v>
      </c>
      <c r="CG214" s="79">
        <f t="shared" si="121"/>
        <v>0</v>
      </c>
      <c r="CH214" s="80">
        <f t="shared" si="97"/>
        <v>0</v>
      </c>
      <c r="CI214" s="84">
        <f t="shared" si="98"/>
        <v>0</v>
      </c>
      <c r="CJ214" s="80">
        <f t="shared" si="109"/>
        <v>0</v>
      </c>
      <c r="CN214" s="21" t="str">
        <f t="shared" si="99"/>
        <v/>
      </c>
      <c r="CO214" s="21" t="str">
        <f t="shared" si="100"/>
        <v/>
      </c>
      <c r="CP214" s="22" t="str">
        <f t="shared" si="110"/>
        <v/>
      </c>
      <c r="CQ214" s="22" t="str">
        <f t="shared" si="111"/>
        <v/>
      </c>
      <c r="CR214" s="22" t="str">
        <f t="shared" si="112"/>
        <v/>
      </c>
      <c r="CS214" s="22" t="str">
        <f t="shared" si="113"/>
        <v/>
      </c>
      <c r="CT214" s="22" t="str">
        <f t="shared" si="114"/>
        <v/>
      </c>
      <c r="CU214" s="173" t="str">
        <f t="shared" si="101"/>
        <v/>
      </c>
      <c r="CV214" s="173" t="str">
        <f t="shared" si="102"/>
        <v/>
      </c>
      <c r="CW214" s="22" t="str">
        <f t="shared" si="115"/>
        <v/>
      </c>
      <c r="CX214" s="22" t="str">
        <f t="shared" si="116"/>
        <v/>
      </c>
      <c r="CY214" s="23" t="str">
        <f t="shared" si="117"/>
        <v/>
      </c>
      <c r="CZ214" s="23" t="str">
        <f t="shared" si="118"/>
        <v/>
      </c>
      <c r="DA214" s="207" t="str">
        <f t="shared" si="122"/>
        <v/>
      </c>
      <c r="DB214" s="23">
        <f t="shared" si="103"/>
        <v>0</v>
      </c>
      <c r="DC214" s="16"/>
      <c r="DE214" s="192">
        <f t="shared" si="104"/>
        <v>0</v>
      </c>
      <c r="DF214" s="192">
        <f t="shared" si="105"/>
        <v>0</v>
      </c>
      <c r="DH214" s="192">
        <f t="shared" si="106"/>
        <v>0</v>
      </c>
      <c r="DI214" s="192">
        <f t="shared" si="107"/>
        <v>0</v>
      </c>
      <c r="DK214" s="203">
        <f>IF(Taula4[[#This Row],[Codi del contracte]]&lt;&gt;"",IF(Taula4[[#This Row],[Codi del contracte]]&gt;199,IF(Taula4[[#This Row],[Codi del contracte]]&lt;300,1,0),0),0)</f>
        <v>0</v>
      </c>
      <c r="DL214" s="203">
        <f>IF(Taula4[[#This Row],[Codi del contracte]]&lt;&gt;"",IF(Taula4[[#This Row],[Codi del contracte]]&gt;499,IF(Taula4[[#This Row],[Codi del contracte]]&lt;600,1,0),0),0)</f>
        <v>0</v>
      </c>
      <c r="DM214" s="203">
        <f t="shared" si="119"/>
        <v>0</v>
      </c>
      <c r="DN214" s="203">
        <f>IF(Taula4[[#This Row],[% Jornada (no posar símbol %)]]=100,IF(DM214=1,2,0),0)</f>
        <v>0</v>
      </c>
      <c r="DO214" s="203" t="str">
        <f t="shared" si="123"/>
        <v/>
      </c>
    </row>
    <row r="215" spans="1:119" ht="14.25" customHeight="1">
      <c r="A215" s="38"/>
      <c r="B215" s="83">
        <v>208</v>
      </c>
      <c r="C215" s="2"/>
      <c r="D215" s="158"/>
      <c r="E215" s="194"/>
      <c r="F215" s="153"/>
      <c r="G215" s="153"/>
      <c r="H215" s="2"/>
      <c r="I215" s="154"/>
      <c r="J215" s="210"/>
      <c r="K215" s="155"/>
      <c r="L215" s="156">
        <f t="shared" si="108"/>
        <v>0</v>
      </c>
      <c r="M215" s="340"/>
      <c r="N215" s="182" t="str">
        <f t="shared" si="120"/>
        <v/>
      </c>
      <c r="O215" s="127"/>
      <c r="P215" s="64"/>
      <c r="Q215" s="64"/>
      <c r="R215" s="64"/>
      <c r="CB215" s="78" t="str">
        <f t="shared" si="93"/>
        <v/>
      </c>
      <c r="CC215" s="79">
        <v>100</v>
      </c>
      <c r="CD215" s="79">
        <f t="shared" si="94"/>
        <v>0</v>
      </c>
      <c r="CE215" s="79">
        <f t="shared" si="95"/>
        <v>0</v>
      </c>
      <c r="CF215" s="79">
        <f t="shared" si="96"/>
        <v>0</v>
      </c>
      <c r="CG215" s="79">
        <f t="shared" si="121"/>
        <v>0</v>
      </c>
      <c r="CH215" s="80">
        <f t="shared" si="97"/>
        <v>0</v>
      </c>
      <c r="CI215" s="84">
        <f t="shared" si="98"/>
        <v>0</v>
      </c>
      <c r="CJ215" s="80">
        <f t="shared" si="109"/>
        <v>0</v>
      </c>
      <c r="CN215" s="21" t="str">
        <f t="shared" si="99"/>
        <v/>
      </c>
      <c r="CO215" s="21" t="str">
        <f t="shared" si="100"/>
        <v/>
      </c>
      <c r="CP215" s="22" t="str">
        <f t="shared" si="110"/>
        <v/>
      </c>
      <c r="CQ215" s="22" t="str">
        <f t="shared" si="111"/>
        <v/>
      </c>
      <c r="CR215" s="22" t="str">
        <f t="shared" si="112"/>
        <v/>
      </c>
      <c r="CS215" s="22" t="str">
        <f t="shared" si="113"/>
        <v/>
      </c>
      <c r="CT215" s="22" t="str">
        <f t="shared" si="114"/>
        <v/>
      </c>
      <c r="CU215" s="173" t="str">
        <f t="shared" si="101"/>
        <v/>
      </c>
      <c r="CV215" s="173" t="str">
        <f t="shared" si="102"/>
        <v/>
      </c>
      <c r="CW215" s="22" t="str">
        <f t="shared" si="115"/>
        <v/>
      </c>
      <c r="CX215" s="22" t="str">
        <f t="shared" si="116"/>
        <v/>
      </c>
      <c r="CY215" s="23" t="str">
        <f t="shared" si="117"/>
        <v/>
      </c>
      <c r="CZ215" s="23" t="str">
        <f t="shared" si="118"/>
        <v/>
      </c>
      <c r="DA215" s="207" t="str">
        <f t="shared" si="122"/>
        <v/>
      </c>
      <c r="DB215" s="23">
        <f t="shared" si="103"/>
        <v>0</v>
      </c>
      <c r="DC215" s="16"/>
      <c r="DE215" s="192">
        <f t="shared" si="104"/>
        <v>0</v>
      </c>
      <c r="DF215" s="192">
        <f t="shared" si="105"/>
        <v>0</v>
      </c>
      <c r="DH215" s="192">
        <f t="shared" si="106"/>
        <v>0</v>
      </c>
      <c r="DI215" s="192">
        <f t="shared" si="107"/>
        <v>0</v>
      </c>
      <c r="DK215" s="203">
        <f>IF(Taula4[[#This Row],[Codi del contracte]]&lt;&gt;"",IF(Taula4[[#This Row],[Codi del contracte]]&gt;199,IF(Taula4[[#This Row],[Codi del contracte]]&lt;300,1,0),0),0)</f>
        <v>0</v>
      </c>
      <c r="DL215" s="203">
        <f>IF(Taula4[[#This Row],[Codi del contracte]]&lt;&gt;"",IF(Taula4[[#This Row],[Codi del contracte]]&gt;499,IF(Taula4[[#This Row],[Codi del contracte]]&lt;600,1,0),0),0)</f>
        <v>0</v>
      </c>
      <c r="DM215" s="203">
        <f t="shared" si="119"/>
        <v>0</v>
      </c>
      <c r="DN215" s="203">
        <f>IF(Taula4[[#This Row],[% Jornada (no posar símbol %)]]=100,IF(DM215=1,2,0),0)</f>
        <v>0</v>
      </c>
      <c r="DO215" s="203" t="str">
        <f t="shared" si="123"/>
        <v/>
      </c>
    </row>
    <row r="216" spans="1:119" ht="14.25" customHeight="1">
      <c r="A216" s="38"/>
      <c r="B216" s="83">
        <v>209</v>
      </c>
      <c r="C216" s="2"/>
      <c r="D216" s="158"/>
      <c r="E216" s="194"/>
      <c r="F216" s="153"/>
      <c r="G216" s="153"/>
      <c r="H216" s="2"/>
      <c r="I216" s="154"/>
      <c r="J216" s="210"/>
      <c r="K216" s="155"/>
      <c r="L216" s="156">
        <f t="shared" si="108"/>
        <v>0</v>
      </c>
      <c r="M216" s="340"/>
      <c r="N216" s="182" t="str">
        <f t="shared" si="120"/>
        <v/>
      </c>
      <c r="O216" s="127"/>
      <c r="P216" s="64"/>
      <c r="Q216" s="64"/>
      <c r="R216" s="64"/>
      <c r="CB216" s="78" t="str">
        <f t="shared" si="93"/>
        <v/>
      </c>
      <c r="CC216" s="79">
        <v>100</v>
      </c>
      <c r="CD216" s="79">
        <f t="shared" si="94"/>
        <v>0</v>
      </c>
      <c r="CE216" s="79">
        <f t="shared" si="95"/>
        <v>0</v>
      </c>
      <c r="CF216" s="79">
        <f t="shared" si="96"/>
        <v>0</v>
      </c>
      <c r="CG216" s="79">
        <f t="shared" si="121"/>
        <v>0</v>
      </c>
      <c r="CH216" s="80">
        <f t="shared" si="97"/>
        <v>0</v>
      </c>
      <c r="CI216" s="84">
        <f t="shared" si="98"/>
        <v>0</v>
      </c>
      <c r="CJ216" s="80">
        <f t="shared" si="109"/>
        <v>0</v>
      </c>
      <c r="CN216" s="21" t="str">
        <f t="shared" si="99"/>
        <v/>
      </c>
      <c r="CO216" s="21" t="str">
        <f t="shared" si="100"/>
        <v/>
      </c>
      <c r="CP216" s="22" t="str">
        <f t="shared" si="110"/>
        <v/>
      </c>
      <c r="CQ216" s="22" t="str">
        <f t="shared" si="111"/>
        <v/>
      </c>
      <c r="CR216" s="22" t="str">
        <f t="shared" si="112"/>
        <v/>
      </c>
      <c r="CS216" s="22" t="str">
        <f t="shared" si="113"/>
        <v/>
      </c>
      <c r="CT216" s="22" t="str">
        <f t="shared" si="114"/>
        <v/>
      </c>
      <c r="CU216" s="173" t="str">
        <f t="shared" si="101"/>
        <v/>
      </c>
      <c r="CV216" s="173" t="str">
        <f t="shared" si="102"/>
        <v/>
      </c>
      <c r="CW216" s="22" t="str">
        <f t="shared" si="115"/>
        <v/>
      </c>
      <c r="CX216" s="22" t="str">
        <f t="shared" si="116"/>
        <v/>
      </c>
      <c r="CY216" s="23" t="str">
        <f t="shared" si="117"/>
        <v/>
      </c>
      <c r="CZ216" s="23" t="str">
        <f t="shared" si="118"/>
        <v/>
      </c>
      <c r="DA216" s="207" t="str">
        <f t="shared" si="122"/>
        <v/>
      </c>
      <c r="DB216" s="23">
        <f t="shared" si="103"/>
        <v>0</v>
      </c>
      <c r="DC216" s="16"/>
      <c r="DE216" s="192">
        <f t="shared" si="104"/>
        <v>0</v>
      </c>
      <c r="DF216" s="192">
        <f t="shared" si="105"/>
        <v>0</v>
      </c>
      <c r="DH216" s="192">
        <f t="shared" si="106"/>
        <v>0</v>
      </c>
      <c r="DI216" s="192">
        <f t="shared" si="107"/>
        <v>0</v>
      </c>
      <c r="DK216" s="203">
        <f>IF(Taula4[[#This Row],[Codi del contracte]]&lt;&gt;"",IF(Taula4[[#This Row],[Codi del contracte]]&gt;199,IF(Taula4[[#This Row],[Codi del contracte]]&lt;300,1,0),0),0)</f>
        <v>0</v>
      </c>
      <c r="DL216" s="203">
        <f>IF(Taula4[[#This Row],[Codi del contracte]]&lt;&gt;"",IF(Taula4[[#This Row],[Codi del contracte]]&gt;499,IF(Taula4[[#This Row],[Codi del contracte]]&lt;600,1,0),0),0)</f>
        <v>0</v>
      </c>
      <c r="DM216" s="203">
        <f t="shared" si="119"/>
        <v>0</v>
      </c>
      <c r="DN216" s="203">
        <f>IF(Taula4[[#This Row],[% Jornada (no posar símbol %)]]=100,IF(DM216=1,2,0),0)</f>
        <v>0</v>
      </c>
      <c r="DO216" s="203" t="str">
        <f t="shared" si="123"/>
        <v/>
      </c>
    </row>
    <row r="217" spans="1:119" ht="14.25" customHeight="1">
      <c r="A217" s="38"/>
      <c r="B217" s="83">
        <v>210</v>
      </c>
      <c r="C217" s="2"/>
      <c r="D217" s="158"/>
      <c r="E217" s="194"/>
      <c r="F217" s="153"/>
      <c r="G217" s="153"/>
      <c r="H217" s="2"/>
      <c r="I217" s="154"/>
      <c r="J217" s="210"/>
      <c r="K217" s="155"/>
      <c r="L217" s="156">
        <f t="shared" si="108"/>
        <v>0</v>
      </c>
      <c r="M217" s="340"/>
      <c r="N217" s="182" t="str">
        <f t="shared" si="120"/>
        <v/>
      </c>
      <c r="O217" s="127"/>
      <c r="P217" s="64"/>
      <c r="Q217" s="64"/>
      <c r="R217" s="64"/>
      <c r="CB217" s="78" t="str">
        <f t="shared" si="93"/>
        <v/>
      </c>
      <c r="CC217" s="79">
        <v>100</v>
      </c>
      <c r="CD217" s="79">
        <f t="shared" si="94"/>
        <v>0</v>
      </c>
      <c r="CE217" s="79">
        <f t="shared" si="95"/>
        <v>0</v>
      </c>
      <c r="CF217" s="79">
        <f t="shared" si="96"/>
        <v>0</v>
      </c>
      <c r="CG217" s="79">
        <f t="shared" si="121"/>
        <v>0</v>
      </c>
      <c r="CH217" s="80">
        <f t="shared" si="97"/>
        <v>0</v>
      </c>
      <c r="CI217" s="84">
        <f t="shared" si="98"/>
        <v>0</v>
      </c>
      <c r="CJ217" s="80">
        <f t="shared" si="109"/>
        <v>0</v>
      </c>
      <c r="CN217" s="21" t="str">
        <f t="shared" si="99"/>
        <v/>
      </c>
      <c r="CO217" s="21" t="str">
        <f t="shared" si="100"/>
        <v/>
      </c>
      <c r="CP217" s="22" t="str">
        <f t="shared" si="110"/>
        <v/>
      </c>
      <c r="CQ217" s="22" t="str">
        <f t="shared" si="111"/>
        <v/>
      </c>
      <c r="CR217" s="22" t="str">
        <f t="shared" si="112"/>
        <v/>
      </c>
      <c r="CS217" s="22" t="str">
        <f t="shared" si="113"/>
        <v/>
      </c>
      <c r="CT217" s="22" t="str">
        <f t="shared" si="114"/>
        <v/>
      </c>
      <c r="CU217" s="173" t="str">
        <f t="shared" si="101"/>
        <v/>
      </c>
      <c r="CV217" s="173" t="str">
        <f t="shared" si="102"/>
        <v/>
      </c>
      <c r="CW217" s="22" t="str">
        <f t="shared" si="115"/>
        <v/>
      </c>
      <c r="CX217" s="22" t="str">
        <f t="shared" si="116"/>
        <v/>
      </c>
      <c r="CY217" s="23" t="str">
        <f t="shared" si="117"/>
        <v/>
      </c>
      <c r="CZ217" s="23" t="str">
        <f t="shared" si="118"/>
        <v/>
      </c>
      <c r="DA217" s="207" t="str">
        <f t="shared" si="122"/>
        <v/>
      </c>
      <c r="DB217" s="23">
        <f t="shared" si="103"/>
        <v>0</v>
      </c>
      <c r="DC217" s="16"/>
      <c r="DE217" s="192">
        <f t="shared" si="104"/>
        <v>0</v>
      </c>
      <c r="DF217" s="192">
        <f t="shared" si="105"/>
        <v>0</v>
      </c>
      <c r="DH217" s="192">
        <f t="shared" si="106"/>
        <v>0</v>
      </c>
      <c r="DI217" s="192">
        <f t="shared" si="107"/>
        <v>0</v>
      </c>
      <c r="DK217" s="203">
        <f>IF(Taula4[[#This Row],[Codi del contracte]]&lt;&gt;"",IF(Taula4[[#This Row],[Codi del contracte]]&gt;199,IF(Taula4[[#This Row],[Codi del contracte]]&lt;300,1,0),0),0)</f>
        <v>0</v>
      </c>
      <c r="DL217" s="203">
        <f>IF(Taula4[[#This Row],[Codi del contracte]]&lt;&gt;"",IF(Taula4[[#This Row],[Codi del contracte]]&gt;499,IF(Taula4[[#This Row],[Codi del contracte]]&lt;600,1,0),0),0)</f>
        <v>0</v>
      </c>
      <c r="DM217" s="203">
        <f t="shared" si="119"/>
        <v>0</v>
      </c>
      <c r="DN217" s="203">
        <f>IF(Taula4[[#This Row],[% Jornada (no posar símbol %)]]=100,IF(DM217=1,2,0),0)</f>
        <v>0</v>
      </c>
      <c r="DO217" s="203" t="str">
        <f t="shared" si="123"/>
        <v/>
      </c>
    </row>
    <row r="218" spans="1:119" ht="14.25" customHeight="1">
      <c r="A218" s="38"/>
      <c r="B218" s="83">
        <v>211</v>
      </c>
      <c r="C218" s="2"/>
      <c r="D218" s="158"/>
      <c r="E218" s="194"/>
      <c r="F218" s="153"/>
      <c r="G218" s="153"/>
      <c r="H218" s="2"/>
      <c r="I218" s="154"/>
      <c r="J218" s="210"/>
      <c r="K218" s="155"/>
      <c r="L218" s="156">
        <f t="shared" si="108"/>
        <v>0</v>
      </c>
      <c r="M218" s="340"/>
      <c r="N218" s="182" t="str">
        <f t="shared" si="120"/>
        <v/>
      </c>
      <c r="O218" s="127"/>
      <c r="P218" s="64"/>
      <c r="Q218" s="64"/>
      <c r="R218" s="64"/>
      <c r="CB218" s="78" t="str">
        <f t="shared" si="93"/>
        <v/>
      </c>
      <c r="CC218" s="79">
        <v>100</v>
      </c>
      <c r="CD218" s="79">
        <f t="shared" si="94"/>
        <v>0</v>
      </c>
      <c r="CE218" s="79">
        <f t="shared" si="95"/>
        <v>0</v>
      </c>
      <c r="CF218" s="79">
        <f t="shared" si="96"/>
        <v>0</v>
      </c>
      <c r="CG218" s="79">
        <f t="shared" si="121"/>
        <v>0</v>
      </c>
      <c r="CH218" s="80">
        <f t="shared" si="97"/>
        <v>0</v>
      </c>
      <c r="CI218" s="84">
        <f t="shared" si="98"/>
        <v>0</v>
      </c>
      <c r="CJ218" s="80">
        <f t="shared" si="109"/>
        <v>0</v>
      </c>
      <c r="CN218" s="21" t="str">
        <f t="shared" si="99"/>
        <v/>
      </c>
      <c r="CO218" s="21" t="str">
        <f t="shared" si="100"/>
        <v/>
      </c>
      <c r="CP218" s="22" t="str">
        <f t="shared" si="110"/>
        <v/>
      </c>
      <c r="CQ218" s="22" t="str">
        <f t="shared" si="111"/>
        <v/>
      </c>
      <c r="CR218" s="22" t="str">
        <f t="shared" si="112"/>
        <v/>
      </c>
      <c r="CS218" s="22" t="str">
        <f t="shared" si="113"/>
        <v/>
      </c>
      <c r="CT218" s="22" t="str">
        <f t="shared" si="114"/>
        <v/>
      </c>
      <c r="CU218" s="173" t="str">
        <f t="shared" si="101"/>
        <v/>
      </c>
      <c r="CV218" s="173" t="str">
        <f t="shared" si="102"/>
        <v/>
      </c>
      <c r="CW218" s="22" t="str">
        <f t="shared" si="115"/>
        <v/>
      </c>
      <c r="CX218" s="22" t="str">
        <f t="shared" si="116"/>
        <v/>
      </c>
      <c r="CY218" s="23" t="str">
        <f t="shared" si="117"/>
        <v/>
      </c>
      <c r="CZ218" s="23" t="str">
        <f t="shared" si="118"/>
        <v/>
      </c>
      <c r="DA218" s="207" t="str">
        <f t="shared" si="122"/>
        <v/>
      </c>
      <c r="DB218" s="23">
        <f t="shared" si="103"/>
        <v>0</v>
      </c>
      <c r="DC218" s="16"/>
      <c r="DE218" s="192">
        <f t="shared" si="104"/>
        <v>0</v>
      </c>
      <c r="DF218" s="192">
        <f t="shared" si="105"/>
        <v>0</v>
      </c>
      <c r="DH218" s="192">
        <f t="shared" si="106"/>
        <v>0</v>
      </c>
      <c r="DI218" s="192">
        <f t="shared" si="107"/>
        <v>0</v>
      </c>
      <c r="DK218" s="203">
        <f>IF(Taula4[[#This Row],[Codi del contracte]]&lt;&gt;"",IF(Taula4[[#This Row],[Codi del contracte]]&gt;199,IF(Taula4[[#This Row],[Codi del contracte]]&lt;300,1,0),0),0)</f>
        <v>0</v>
      </c>
      <c r="DL218" s="203">
        <f>IF(Taula4[[#This Row],[Codi del contracte]]&lt;&gt;"",IF(Taula4[[#This Row],[Codi del contracte]]&gt;499,IF(Taula4[[#This Row],[Codi del contracte]]&lt;600,1,0),0),0)</f>
        <v>0</v>
      </c>
      <c r="DM218" s="203">
        <f t="shared" si="119"/>
        <v>0</v>
      </c>
      <c r="DN218" s="203">
        <f>IF(Taula4[[#This Row],[% Jornada (no posar símbol %)]]=100,IF(DM218=1,2,0),0)</f>
        <v>0</v>
      </c>
      <c r="DO218" s="203" t="str">
        <f t="shared" si="123"/>
        <v/>
      </c>
    </row>
    <row r="219" spans="1:119" ht="14.25" customHeight="1">
      <c r="A219" s="38"/>
      <c r="B219" s="83">
        <v>212</v>
      </c>
      <c r="C219" s="2"/>
      <c r="D219" s="158"/>
      <c r="E219" s="194"/>
      <c r="F219" s="153"/>
      <c r="G219" s="153"/>
      <c r="H219" s="2"/>
      <c r="I219" s="154"/>
      <c r="J219" s="210"/>
      <c r="K219" s="155"/>
      <c r="L219" s="156">
        <f t="shared" si="108"/>
        <v>0</v>
      </c>
      <c r="M219" s="340"/>
      <c r="N219" s="182" t="str">
        <f t="shared" si="120"/>
        <v/>
      </c>
      <c r="O219" s="127"/>
      <c r="P219" s="64"/>
      <c r="Q219" s="64"/>
      <c r="R219" s="64"/>
      <c r="CB219" s="78" t="str">
        <f t="shared" si="93"/>
        <v/>
      </c>
      <c r="CC219" s="79">
        <v>100</v>
      </c>
      <c r="CD219" s="79">
        <f t="shared" si="94"/>
        <v>0</v>
      </c>
      <c r="CE219" s="79">
        <f t="shared" si="95"/>
        <v>0</v>
      </c>
      <c r="CF219" s="79">
        <f t="shared" si="96"/>
        <v>0</v>
      </c>
      <c r="CG219" s="79">
        <f t="shared" si="121"/>
        <v>0</v>
      </c>
      <c r="CH219" s="80">
        <f t="shared" si="97"/>
        <v>0</v>
      </c>
      <c r="CI219" s="84">
        <f t="shared" si="98"/>
        <v>0</v>
      </c>
      <c r="CJ219" s="80">
        <f t="shared" si="109"/>
        <v>0</v>
      </c>
      <c r="CN219" s="21" t="str">
        <f t="shared" si="99"/>
        <v/>
      </c>
      <c r="CO219" s="21" t="str">
        <f t="shared" si="100"/>
        <v/>
      </c>
      <c r="CP219" s="22" t="str">
        <f t="shared" si="110"/>
        <v/>
      </c>
      <c r="CQ219" s="22" t="str">
        <f t="shared" si="111"/>
        <v/>
      </c>
      <c r="CR219" s="22" t="str">
        <f t="shared" si="112"/>
        <v/>
      </c>
      <c r="CS219" s="22" t="str">
        <f t="shared" si="113"/>
        <v/>
      </c>
      <c r="CT219" s="22" t="str">
        <f t="shared" si="114"/>
        <v/>
      </c>
      <c r="CU219" s="173" t="str">
        <f t="shared" si="101"/>
        <v/>
      </c>
      <c r="CV219" s="173" t="str">
        <f t="shared" si="102"/>
        <v/>
      </c>
      <c r="CW219" s="22" t="str">
        <f t="shared" si="115"/>
        <v/>
      </c>
      <c r="CX219" s="22" t="str">
        <f t="shared" si="116"/>
        <v/>
      </c>
      <c r="CY219" s="23" t="str">
        <f t="shared" si="117"/>
        <v/>
      </c>
      <c r="CZ219" s="23" t="str">
        <f t="shared" si="118"/>
        <v/>
      </c>
      <c r="DA219" s="207" t="str">
        <f t="shared" si="122"/>
        <v/>
      </c>
      <c r="DB219" s="23">
        <f t="shared" si="103"/>
        <v>0</v>
      </c>
      <c r="DC219" s="16"/>
      <c r="DE219" s="192">
        <f t="shared" si="104"/>
        <v>0</v>
      </c>
      <c r="DF219" s="192">
        <f t="shared" si="105"/>
        <v>0</v>
      </c>
      <c r="DH219" s="192">
        <f t="shared" si="106"/>
        <v>0</v>
      </c>
      <c r="DI219" s="192">
        <f t="shared" si="107"/>
        <v>0</v>
      </c>
      <c r="DK219" s="203">
        <f>IF(Taula4[[#This Row],[Codi del contracte]]&lt;&gt;"",IF(Taula4[[#This Row],[Codi del contracte]]&gt;199,IF(Taula4[[#This Row],[Codi del contracte]]&lt;300,1,0),0),0)</f>
        <v>0</v>
      </c>
      <c r="DL219" s="203">
        <f>IF(Taula4[[#This Row],[Codi del contracte]]&lt;&gt;"",IF(Taula4[[#This Row],[Codi del contracte]]&gt;499,IF(Taula4[[#This Row],[Codi del contracte]]&lt;600,1,0),0),0)</f>
        <v>0</v>
      </c>
      <c r="DM219" s="203">
        <f t="shared" si="119"/>
        <v>0</v>
      </c>
      <c r="DN219" s="203">
        <f>IF(Taula4[[#This Row],[% Jornada (no posar símbol %)]]=100,IF(DM219=1,2,0),0)</f>
        <v>0</v>
      </c>
      <c r="DO219" s="203" t="str">
        <f t="shared" si="123"/>
        <v/>
      </c>
    </row>
    <row r="220" spans="1:119" ht="14.25" customHeight="1">
      <c r="A220" s="38"/>
      <c r="B220" s="83">
        <v>213</v>
      </c>
      <c r="C220" s="2"/>
      <c r="D220" s="158"/>
      <c r="E220" s="194"/>
      <c r="F220" s="153"/>
      <c r="G220" s="153"/>
      <c r="H220" s="2"/>
      <c r="I220" s="154"/>
      <c r="J220" s="210"/>
      <c r="K220" s="155"/>
      <c r="L220" s="156">
        <f t="shared" si="108"/>
        <v>0</v>
      </c>
      <c r="M220" s="340"/>
      <c r="N220" s="182" t="str">
        <f t="shared" si="120"/>
        <v/>
      </c>
      <c r="O220" s="127"/>
      <c r="P220" s="64"/>
      <c r="Q220" s="64"/>
      <c r="R220" s="64"/>
      <c r="CB220" s="78" t="str">
        <f t="shared" si="93"/>
        <v/>
      </c>
      <c r="CC220" s="79">
        <v>100</v>
      </c>
      <c r="CD220" s="79">
        <f t="shared" si="94"/>
        <v>0</v>
      </c>
      <c r="CE220" s="79">
        <f t="shared" si="95"/>
        <v>0</v>
      </c>
      <c r="CF220" s="79">
        <f t="shared" si="96"/>
        <v>0</v>
      </c>
      <c r="CG220" s="79">
        <f t="shared" si="121"/>
        <v>0</v>
      </c>
      <c r="CH220" s="80">
        <f t="shared" si="97"/>
        <v>0</v>
      </c>
      <c r="CI220" s="84">
        <f t="shared" si="98"/>
        <v>0</v>
      </c>
      <c r="CJ220" s="80">
        <f t="shared" si="109"/>
        <v>0</v>
      </c>
      <c r="CN220" s="21" t="str">
        <f t="shared" si="99"/>
        <v/>
      </c>
      <c r="CO220" s="21" t="str">
        <f t="shared" si="100"/>
        <v/>
      </c>
      <c r="CP220" s="22" t="str">
        <f t="shared" si="110"/>
        <v/>
      </c>
      <c r="CQ220" s="22" t="str">
        <f t="shared" si="111"/>
        <v/>
      </c>
      <c r="CR220" s="22" t="str">
        <f t="shared" si="112"/>
        <v/>
      </c>
      <c r="CS220" s="22" t="str">
        <f t="shared" si="113"/>
        <v/>
      </c>
      <c r="CT220" s="22" t="str">
        <f t="shared" si="114"/>
        <v/>
      </c>
      <c r="CU220" s="173" t="str">
        <f t="shared" si="101"/>
        <v/>
      </c>
      <c r="CV220" s="173" t="str">
        <f t="shared" si="102"/>
        <v/>
      </c>
      <c r="CW220" s="22" t="str">
        <f t="shared" si="115"/>
        <v/>
      </c>
      <c r="CX220" s="22" t="str">
        <f t="shared" si="116"/>
        <v/>
      </c>
      <c r="CY220" s="23" t="str">
        <f t="shared" si="117"/>
        <v/>
      </c>
      <c r="CZ220" s="23" t="str">
        <f t="shared" si="118"/>
        <v/>
      </c>
      <c r="DA220" s="207" t="str">
        <f t="shared" si="122"/>
        <v/>
      </c>
      <c r="DB220" s="23">
        <f t="shared" si="103"/>
        <v>0</v>
      </c>
      <c r="DC220" s="16"/>
      <c r="DE220" s="192">
        <f t="shared" si="104"/>
        <v>0</v>
      </c>
      <c r="DF220" s="192">
        <f t="shared" si="105"/>
        <v>0</v>
      </c>
      <c r="DH220" s="192">
        <f t="shared" si="106"/>
        <v>0</v>
      </c>
      <c r="DI220" s="192">
        <f t="shared" si="107"/>
        <v>0</v>
      </c>
      <c r="DK220" s="203">
        <f>IF(Taula4[[#This Row],[Codi del contracte]]&lt;&gt;"",IF(Taula4[[#This Row],[Codi del contracte]]&gt;199,IF(Taula4[[#This Row],[Codi del contracte]]&lt;300,1,0),0),0)</f>
        <v>0</v>
      </c>
      <c r="DL220" s="203">
        <f>IF(Taula4[[#This Row],[Codi del contracte]]&lt;&gt;"",IF(Taula4[[#This Row],[Codi del contracte]]&gt;499,IF(Taula4[[#This Row],[Codi del contracte]]&lt;600,1,0),0),0)</f>
        <v>0</v>
      </c>
      <c r="DM220" s="203">
        <f t="shared" si="119"/>
        <v>0</v>
      </c>
      <c r="DN220" s="203">
        <f>IF(Taula4[[#This Row],[% Jornada (no posar símbol %)]]=100,IF(DM220=1,2,0),0)</f>
        <v>0</v>
      </c>
      <c r="DO220" s="203" t="str">
        <f t="shared" si="123"/>
        <v/>
      </c>
    </row>
    <row r="221" spans="1:119" ht="14.25" customHeight="1">
      <c r="A221" s="38"/>
      <c r="B221" s="83">
        <v>214</v>
      </c>
      <c r="C221" s="2"/>
      <c r="D221" s="158"/>
      <c r="E221" s="194"/>
      <c r="F221" s="153"/>
      <c r="G221" s="153"/>
      <c r="H221" s="2"/>
      <c r="I221" s="154"/>
      <c r="J221" s="210"/>
      <c r="K221" s="155"/>
      <c r="L221" s="156">
        <f t="shared" si="108"/>
        <v>0</v>
      </c>
      <c r="M221" s="340"/>
      <c r="N221" s="182" t="str">
        <f t="shared" si="120"/>
        <v/>
      </c>
      <c r="O221" s="127"/>
      <c r="P221" s="64"/>
      <c r="Q221" s="64"/>
      <c r="R221" s="64"/>
      <c r="CB221" s="78" t="str">
        <f t="shared" si="93"/>
        <v/>
      </c>
      <c r="CC221" s="79">
        <v>100</v>
      </c>
      <c r="CD221" s="79">
        <f t="shared" si="94"/>
        <v>0</v>
      </c>
      <c r="CE221" s="79">
        <f t="shared" si="95"/>
        <v>0</v>
      </c>
      <c r="CF221" s="79">
        <f t="shared" si="96"/>
        <v>0</v>
      </c>
      <c r="CG221" s="79">
        <f t="shared" si="121"/>
        <v>0</v>
      </c>
      <c r="CH221" s="80">
        <f t="shared" si="97"/>
        <v>0</v>
      </c>
      <c r="CI221" s="84">
        <f t="shared" si="98"/>
        <v>0</v>
      </c>
      <c r="CJ221" s="80">
        <f t="shared" si="109"/>
        <v>0</v>
      </c>
      <c r="CN221" s="21" t="str">
        <f t="shared" si="99"/>
        <v/>
      </c>
      <c r="CO221" s="21" t="str">
        <f t="shared" si="100"/>
        <v/>
      </c>
      <c r="CP221" s="22" t="str">
        <f t="shared" si="110"/>
        <v/>
      </c>
      <c r="CQ221" s="22" t="str">
        <f t="shared" si="111"/>
        <v/>
      </c>
      <c r="CR221" s="22" t="str">
        <f t="shared" si="112"/>
        <v/>
      </c>
      <c r="CS221" s="22" t="str">
        <f t="shared" si="113"/>
        <v/>
      </c>
      <c r="CT221" s="22" t="str">
        <f t="shared" si="114"/>
        <v/>
      </c>
      <c r="CU221" s="173" t="str">
        <f t="shared" si="101"/>
        <v/>
      </c>
      <c r="CV221" s="173" t="str">
        <f t="shared" si="102"/>
        <v/>
      </c>
      <c r="CW221" s="22" t="str">
        <f t="shared" si="115"/>
        <v/>
      </c>
      <c r="CX221" s="22" t="str">
        <f t="shared" si="116"/>
        <v/>
      </c>
      <c r="CY221" s="23" t="str">
        <f t="shared" si="117"/>
        <v/>
      </c>
      <c r="CZ221" s="23" t="str">
        <f t="shared" si="118"/>
        <v/>
      </c>
      <c r="DA221" s="207" t="str">
        <f t="shared" si="122"/>
        <v/>
      </c>
      <c r="DB221" s="23">
        <f t="shared" si="103"/>
        <v>0</v>
      </c>
      <c r="DC221" s="16"/>
      <c r="DE221" s="192">
        <f t="shared" si="104"/>
        <v>0</v>
      </c>
      <c r="DF221" s="192">
        <f t="shared" si="105"/>
        <v>0</v>
      </c>
      <c r="DH221" s="192">
        <f t="shared" si="106"/>
        <v>0</v>
      </c>
      <c r="DI221" s="192">
        <f t="shared" si="107"/>
        <v>0</v>
      </c>
      <c r="DK221" s="203">
        <f>IF(Taula4[[#This Row],[Codi del contracte]]&lt;&gt;"",IF(Taula4[[#This Row],[Codi del contracte]]&gt;199,IF(Taula4[[#This Row],[Codi del contracte]]&lt;300,1,0),0),0)</f>
        <v>0</v>
      </c>
      <c r="DL221" s="203">
        <f>IF(Taula4[[#This Row],[Codi del contracte]]&lt;&gt;"",IF(Taula4[[#This Row],[Codi del contracte]]&gt;499,IF(Taula4[[#This Row],[Codi del contracte]]&lt;600,1,0),0),0)</f>
        <v>0</v>
      </c>
      <c r="DM221" s="203">
        <f t="shared" si="119"/>
        <v>0</v>
      </c>
      <c r="DN221" s="203">
        <f>IF(Taula4[[#This Row],[% Jornada (no posar símbol %)]]=100,IF(DM221=1,2,0),0)</f>
        <v>0</v>
      </c>
      <c r="DO221" s="203" t="str">
        <f t="shared" si="123"/>
        <v/>
      </c>
    </row>
    <row r="222" spans="1:119" ht="14.25" customHeight="1">
      <c r="A222" s="38"/>
      <c r="B222" s="83">
        <v>215</v>
      </c>
      <c r="C222" s="2"/>
      <c r="D222" s="158"/>
      <c r="E222" s="194"/>
      <c r="F222" s="153"/>
      <c r="G222" s="153"/>
      <c r="H222" s="2"/>
      <c r="I222" s="154"/>
      <c r="J222" s="210"/>
      <c r="K222" s="155"/>
      <c r="L222" s="156">
        <f t="shared" si="108"/>
        <v>0</v>
      </c>
      <c r="M222" s="340"/>
      <c r="N222" s="182" t="str">
        <f t="shared" si="120"/>
        <v/>
      </c>
      <c r="O222" s="127"/>
      <c r="P222" s="64"/>
      <c r="Q222" s="64"/>
      <c r="R222" s="64"/>
      <c r="CB222" s="78" t="str">
        <f t="shared" si="93"/>
        <v/>
      </c>
      <c r="CC222" s="79">
        <v>100</v>
      </c>
      <c r="CD222" s="79">
        <f t="shared" si="94"/>
        <v>0</v>
      </c>
      <c r="CE222" s="79">
        <f t="shared" si="95"/>
        <v>0</v>
      </c>
      <c r="CF222" s="79">
        <f t="shared" si="96"/>
        <v>0</v>
      </c>
      <c r="CG222" s="79">
        <f t="shared" si="121"/>
        <v>0</v>
      </c>
      <c r="CH222" s="80">
        <f t="shared" si="97"/>
        <v>0</v>
      </c>
      <c r="CI222" s="84">
        <f t="shared" si="98"/>
        <v>0</v>
      </c>
      <c r="CJ222" s="80">
        <f t="shared" si="109"/>
        <v>0</v>
      </c>
      <c r="CN222" s="21" t="str">
        <f t="shared" si="99"/>
        <v/>
      </c>
      <c r="CO222" s="21" t="str">
        <f t="shared" si="100"/>
        <v/>
      </c>
      <c r="CP222" s="22" t="str">
        <f t="shared" si="110"/>
        <v/>
      </c>
      <c r="CQ222" s="22" t="str">
        <f t="shared" si="111"/>
        <v/>
      </c>
      <c r="CR222" s="22" t="str">
        <f t="shared" si="112"/>
        <v/>
      </c>
      <c r="CS222" s="22" t="str">
        <f t="shared" si="113"/>
        <v/>
      </c>
      <c r="CT222" s="22" t="str">
        <f t="shared" si="114"/>
        <v/>
      </c>
      <c r="CU222" s="173" t="str">
        <f t="shared" si="101"/>
        <v/>
      </c>
      <c r="CV222" s="173" t="str">
        <f t="shared" si="102"/>
        <v/>
      </c>
      <c r="CW222" s="22" t="str">
        <f t="shared" si="115"/>
        <v/>
      </c>
      <c r="CX222" s="22" t="str">
        <f t="shared" si="116"/>
        <v/>
      </c>
      <c r="CY222" s="23" t="str">
        <f t="shared" si="117"/>
        <v/>
      </c>
      <c r="CZ222" s="23" t="str">
        <f t="shared" si="118"/>
        <v/>
      </c>
      <c r="DA222" s="207" t="str">
        <f t="shared" si="122"/>
        <v/>
      </c>
      <c r="DB222" s="23">
        <f t="shared" si="103"/>
        <v>0</v>
      </c>
      <c r="DC222" s="16"/>
      <c r="DE222" s="192">
        <f t="shared" si="104"/>
        <v>0</v>
      </c>
      <c r="DF222" s="192">
        <f t="shared" si="105"/>
        <v>0</v>
      </c>
      <c r="DH222" s="192">
        <f t="shared" si="106"/>
        <v>0</v>
      </c>
      <c r="DI222" s="192">
        <f t="shared" si="107"/>
        <v>0</v>
      </c>
      <c r="DK222" s="203">
        <f>IF(Taula4[[#This Row],[Codi del contracte]]&lt;&gt;"",IF(Taula4[[#This Row],[Codi del contracte]]&gt;199,IF(Taula4[[#This Row],[Codi del contracte]]&lt;300,1,0),0),0)</f>
        <v>0</v>
      </c>
      <c r="DL222" s="203">
        <f>IF(Taula4[[#This Row],[Codi del contracte]]&lt;&gt;"",IF(Taula4[[#This Row],[Codi del contracte]]&gt;499,IF(Taula4[[#This Row],[Codi del contracte]]&lt;600,1,0),0),0)</f>
        <v>0</v>
      </c>
      <c r="DM222" s="203">
        <f t="shared" si="119"/>
        <v>0</v>
      </c>
      <c r="DN222" s="203">
        <f>IF(Taula4[[#This Row],[% Jornada (no posar símbol %)]]=100,IF(DM222=1,2,0),0)</f>
        <v>0</v>
      </c>
      <c r="DO222" s="203" t="str">
        <f t="shared" si="123"/>
        <v/>
      </c>
    </row>
    <row r="223" spans="1:119" ht="14.25" customHeight="1">
      <c r="A223" s="38"/>
      <c r="B223" s="83">
        <v>216</v>
      </c>
      <c r="C223" s="2"/>
      <c r="D223" s="158"/>
      <c r="E223" s="194"/>
      <c r="F223" s="153"/>
      <c r="G223" s="153"/>
      <c r="H223" s="2"/>
      <c r="I223" s="154"/>
      <c r="J223" s="210"/>
      <c r="K223" s="155"/>
      <c r="L223" s="156">
        <f t="shared" si="108"/>
        <v>0</v>
      </c>
      <c r="M223" s="340"/>
      <c r="N223" s="182" t="str">
        <f t="shared" si="120"/>
        <v/>
      </c>
      <c r="O223" s="127"/>
      <c r="P223" s="64"/>
      <c r="Q223" s="64"/>
      <c r="R223" s="64"/>
      <c r="CB223" s="78" t="str">
        <f t="shared" si="93"/>
        <v/>
      </c>
      <c r="CC223" s="79">
        <v>100</v>
      </c>
      <c r="CD223" s="79">
        <f t="shared" si="94"/>
        <v>0</v>
      </c>
      <c r="CE223" s="79">
        <f t="shared" si="95"/>
        <v>0</v>
      </c>
      <c r="CF223" s="79">
        <f t="shared" si="96"/>
        <v>0</v>
      </c>
      <c r="CG223" s="79">
        <f t="shared" si="121"/>
        <v>0</v>
      </c>
      <c r="CH223" s="80">
        <f t="shared" si="97"/>
        <v>0</v>
      </c>
      <c r="CI223" s="84">
        <f t="shared" si="98"/>
        <v>0</v>
      </c>
      <c r="CJ223" s="80">
        <f t="shared" si="109"/>
        <v>0</v>
      </c>
      <c r="CN223" s="21" t="str">
        <f t="shared" si="99"/>
        <v/>
      </c>
      <c r="CO223" s="21" t="str">
        <f t="shared" si="100"/>
        <v/>
      </c>
      <c r="CP223" s="22" t="str">
        <f t="shared" si="110"/>
        <v/>
      </c>
      <c r="CQ223" s="22" t="str">
        <f t="shared" si="111"/>
        <v/>
      </c>
      <c r="CR223" s="22" t="str">
        <f t="shared" si="112"/>
        <v/>
      </c>
      <c r="CS223" s="22" t="str">
        <f t="shared" si="113"/>
        <v/>
      </c>
      <c r="CT223" s="22" t="str">
        <f t="shared" si="114"/>
        <v/>
      </c>
      <c r="CU223" s="173" t="str">
        <f t="shared" si="101"/>
        <v/>
      </c>
      <c r="CV223" s="173" t="str">
        <f t="shared" si="102"/>
        <v/>
      </c>
      <c r="CW223" s="22" t="str">
        <f t="shared" si="115"/>
        <v/>
      </c>
      <c r="CX223" s="22" t="str">
        <f t="shared" si="116"/>
        <v/>
      </c>
      <c r="CY223" s="23" t="str">
        <f t="shared" si="117"/>
        <v/>
      </c>
      <c r="CZ223" s="23" t="str">
        <f t="shared" si="118"/>
        <v/>
      </c>
      <c r="DA223" s="207" t="str">
        <f t="shared" si="122"/>
        <v/>
      </c>
      <c r="DB223" s="23">
        <f t="shared" si="103"/>
        <v>0</v>
      </c>
      <c r="DC223" s="16"/>
      <c r="DE223" s="192">
        <f t="shared" si="104"/>
        <v>0</v>
      </c>
      <c r="DF223" s="192">
        <f t="shared" si="105"/>
        <v>0</v>
      </c>
      <c r="DH223" s="192">
        <f t="shared" si="106"/>
        <v>0</v>
      </c>
      <c r="DI223" s="192">
        <f t="shared" si="107"/>
        <v>0</v>
      </c>
      <c r="DK223" s="203">
        <f>IF(Taula4[[#This Row],[Codi del contracte]]&lt;&gt;"",IF(Taula4[[#This Row],[Codi del contracte]]&gt;199,IF(Taula4[[#This Row],[Codi del contracte]]&lt;300,1,0),0),0)</f>
        <v>0</v>
      </c>
      <c r="DL223" s="203">
        <f>IF(Taula4[[#This Row],[Codi del contracte]]&lt;&gt;"",IF(Taula4[[#This Row],[Codi del contracte]]&gt;499,IF(Taula4[[#This Row],[Codi del contracte]]&lt;600,1,0),0),0)</f>
        <v>0</v>
      </c>
      <c r="DM223" s="203">
        <f t="shared" si="119"/>
        <v>0</v>
      </c>
      <c r="DN223" s="203">
        <f>IF(Taula4[[#This Row],[% Jornada (no posar símbol %)]]=100,IF(DM223=1,2,0),0)</f>
        <v>0</v>
      </c>
      <c r="DO223" s="203" t="str">
        <f t="shared" si="123"/>
        <v/>
      </c>
    </row>
    <row r="224" spans="1:119" ht="14.25" customHeight="1">
      <c r="A224" s="38"/>
      <c r="B224" s="83">
        <v>217</v>
      </c>
      <c r="C224" s="2"/>
      <c r="D224" s="158"/>
      <c r="E224" s="194"/>
      <c r="F224" s="153"/>
      <c r="G224" s="153"/>
      <c r="H224" s="2"/>
      <c r="I224" s="154"/>
      <c r="J224" s="210"/>
      <c r="K224" s="155"/>
      <c r="L224" s="156">
        <f t="shared" si="108"/>
        <v>0</v>
      </c>
      <c r="M224" s="340"/>
      <c r="N224" s="182" t="str">
        <f t="shared" si="120"/>
        <v/>
      </c>
      <c r="O224" s="127"/>
      <c r="P224" s="64"/>
      <c r="Q224" s="64"/>
      <c r="R224" s="64"/>
      <c r="CB224" s="78" t="str">
        <f t="shared" si="93"/>
        <v/>
      </c>
      <c r="CC224" s="79">
        <v>100</v>
      </c>
      <c r="CD224" s="79">
        <f t="shared" si="94"/>
        <v>0</v>
      </c>
      <c r="CE224" s="79">
        <f t="shared" si="95"/>
        <v>0</v>
      </c>
      <c r="CF224" s="79">
        <f t="shared" si="96"/>
        <v>0</v>
      </c>
      <c r="CG224" s="79">
        <f t="shared" si="121"/>
        <v>0</v>
      </c>
      <c r="CH224" s="80">
        <f t="shared" si="97"/>
        <v>0</v>
      </c>
      <c r="CI224" s="84">
        <f t="shared" si="98"/>
        <v>0</v>
      </c>
      <c r="CJ224" s="80">
        <f t="shared" si="109"/>
        <v>0</v>
      </c>
      <c r="CN224" s="21" t="str">
        <f t="shared" si="99"/>
        <v/>
      </c>
      <c r="CO224" s="21" t="str">
        <f t="shared" si="100"/>
        <v/>
      </c>
      <c r="CP224" s="22" t="str">
        <f t="shared" si="110"/>
        <v/>
      </c>
      <c r="CQ224" s="22" t="str">
        <f t="shared" si="111"/>
        <v/>
      </c>
      <c r="CR224" s="22" t="str">
        <f t="shared" si="112"/>
        <v/>
      </c>
      <c r="CS224" s="22" t="str">
        <f t="shared" si="113"/>
        <v/>
      </c>
      <c r="CT224" s="22" t="str">
        <f t="shared" si="114"/>
        <v/>
      </c>
      <c r="CU224" s="173" t="str">
        <f t="shared" si="101"/>
        <v/>
      </c>
      <c r="CV224" s="173" t="str">
        <f t="shared" si="102"/>
        <v/>
      </c>
      <c r="CW224" s="22" t="str">
        <f t="shared" si="115"/>
        <v/>
      </c>
      <c r="CX224" s="22" t="str">
        <f t="shared" si="116"/>
        <v/>
      </c>
      <c r="CY224" s="23" t="str">
        <f t="shared" si="117"/>
        <v/>
      </c>
      <c r="CZ224" s="23" t="str">
        <f t="shared" si="118"/>
        <v/>
      </c>
      <c r="DA224" s="207" t="str">
        <f t="shared" si="122"/>
        <v/>
      </c>
      <c r="DB224" s="23">
        <f t="shared" si="103"/>
        <v>0</v>
      </c>
      <c r="DC224" s="16"/>
      <c r="DE224" s="192">
        <f t="shared" si="104"/>
        <v>0</v>
      </c>
      <c r="DF224" s="192">
        <f t="shared" si="105"/>
        <v>0</v>
      </c>
      <c r="DH224" s="192">
        <f t="shared" si="106"/>
        <v>0</v>
      </c>
      <c r="DI224" s="192">
        <f t="shared" si="107"/>
        <v>0</v>
      </c>
      <c r="DK224" s="203">
        <f>IF(Taula4[[#This Row],[Codi del contracte]]&lt;&gt;"",IF(Taula4[[#This Row],[Codi del contracte]]&gt;199,IF(Taula4[[#This Row],[Codi del contracte]]&lt;300,1,0),0),0)</f>
        <v>0</v>
      </c>
      <c r="DL224" s="203">
        <f>IF(Taula4[[#This Row],[Codi del contracte]]&lt;&gt;"",IF(Taula4[[#This Row],[Codi del contracte]]&gt;499,IF(Taula4[[#This Row],[Codi del contracte]]&lt;600,1,0),0),0)</f>
        <v>0</v>
      </c>
      <c r="DM224" s="203">
        <f t="shared" si="119"/>
        <v>0</v>
      </c>
      <c r="DN224" s="203">
        <f>IF(Taula4[[#This Row],[% Jornada (no posar símbol %)]]=100,IF(DM224=1,2,0),0)</f>
        <v>0</v>
      </c>
      <c r="DO224" s="203" t="str">
        <f t="shared" si="123"/>
        <v/>
      </c>
    </row>
    <row r="225" spans="1:119" ht="14.25" customHeight="1">
      <c r="A225" s="38"/>
      <c r="B225" s="83">
        <v>218</v>
      </c>
      <c r="C225" s="2"/>
      <c r="D225" s="158"/>
      <c r="E225" s="194"/>
      <c r="F225" s="153"/>
      <c r="G225" s="153"/>
      <c r="H225" s="2"/>
      <c r="I225" s="154"/>
      <c r="J225" s="210"/>
      <c r="K225" s="155"/>
      <c r="L225" s="156">
        <f t="shared" si="108"/>
        <v>0</v>
      </c>
      <c r="M225" s="340"/>
      <c r="N225" s="182" t="str">
        <f t="shared" si="120"/>
        <v/>
      </c>
      <c r="O225" s="127"/>
      <c r="P225" s="64"/>
      <c r="Q225" s="64"/>
      <c r="R225" s="64"/>
      <c r="CB225" s="78" t="str">
        <f t="shared" si="93"/>
        <v/>
      </c>
      <c r="CC225" s="79">
        <v>100</v>
      </c>
      <c r="CD225" s="79">
        <f t="shared" si="94"/>
        <v>0</v>
      </c>
      <c r="CE225" s="79">
        <f t="shared" si="95"/>
        <v>0</v>
      </c>
      <c r="CF225" s="79">
        <f t="shared" si="96"/>
        <v>0</v>
      </c>
      <c r="CG225" s="79">
        <f t="shared" si="121"/>
        <v>0</v>
      </c>
      <c r="CH225" s="80">
        <f t="shared" si="97"/>
        <v>0</v>
      </c>
      <c r="CI225" s="84">
        <f t="shared" si="98"/>
        <v>0</v>
      </c>
      <c r="CJ225" s="80">
        <f t="shared" si="109"/>
        <v>0</v>
      </c>
      <c r="CN225" s="21" t="str">
        <f t="shared" si="99"/>
        <v/>
      </c>
      <c r="CO225" s="21" t="str">
        <f t="shared" si="100"/>
        <v/>
      </c>
      <c r="CP225" s="22" t="str">
        <f t="shared" si="110"/>
        <v/>
      </c>
      <c r="CQ225" s="22" t="str">
        <f t="shared" si="111"/>
        <v/>
      </c>
      <c r="CR225" s="22" t="str">
        <f t="shared" si="112"/>
        <v/>
      </c>
      <c r="CS225" s="22" t="str">
        <f t="shared" si="113"/>
        <v/>
      </c>
      <c r="CT225" s="22" t="str">
        <f t="shared" si="114"/>
        <v/>
      </c>
      <c r="CU225" s="173" t="str">
        <f t="shared" si="101"/>
        <v/>
      </c>
      <c r="CV225" s="173" t="str">
        <f t="shared" si="102"/>
        <v/>
      </c>
      <c r="CW225" s="22" t="str">
        <f t="shared" si="115"/>
        <v/>
      </c>
      <c r="CX225" s="22" t="str">
        <f t="shared" si="116"/>
        <v/>
      </c>
      <c r="CY225" s="23" t="str">
        <f t="shared" si="117"/>
        <v/>
      </c>
      <c r="CZ225" s="23" t="str">
        <f t="shared" si="118"/>
        <v/>
      </c>
      <c r="DA225" s="207" t="str">
        <f t="shared" si="122"/>
        <v/>
      </c>
      <c r="DB225" s="23">
        <f t="shared" si="103"/>
        <v>0</v>
      </c>
      <c r="DC225" s="16"/>
      <c r="DE225" s="192">
        <f t="shared" si="104"/>
        <v>0</v>
      </c>
      <c r="DF225" s="192">
        <f t="shared" si="105"/>
        <v>0</v>
      </c>
      <c r="DH225" s="192">
        <f t="shared" si="106"/>
        <v>0</v>
      </c>
      <c r="DI225" s="192">
        <f t="shared" si="107"/>
        <v>0</v>
      </c>
      <c r="DK225" s="203">
        <f>IF(Taula4[[#This Row],[Codi del contracte]]&lt;&gt;"",IF(Taula4[[#This Row],[Codi del contracte]]&gt;199,IF(Taula4[[#This Row],[Codi del contracte]]&lt;300,1,0),0),0)</f>
        <v>0</v>
      </c>
      <c r="DL225" s="203">
        <f>IF(Taula4[[#This Row],[Codi del contracte]]&lt;&gt;"",IF(Taula4[[#This Row],[Codi del contracte]]&gt;499,IF(Taula4[[#This Row],[Codi del contracte]]&lt;600,1,0),0),0)</f>
        <v>0</v>
      </c>
      <c r="DM225" s="203">
        <f t="shared" si="119"/>
        <v>0</v>
      </c>
      <c r="DN225" s="203">
        <f>IF(Taula4[[#This Row],[% Jornada (no posar símbol %)]]=100,IF(DM225=1,2,0),0)</f>
        <v>0</v>
      </c>
      <c r="DO225" s="203" t="str">
        <f t="shared" si="123"/>
        <v/>
      </c>
    </row>
    <row r="226" spans="1:119" ht="14.25" customHeight="1">
      <c r="A226" s="38"/>
      <c r="B226" s="83">
        <v>219</v>
      </c>
      <c r="C226" s="2"/>
      <c r="D226" s="158"/>
      <c r="E226" s="194"/>
      <c r="F226" s="153"/>
      <c r="G226" s="153"/>
      <c r="H226" s="2"/>
      <c r="I226" s="154"/>
      <c r="J226" s="210"/>
      <c r="K226" s="155"/>
      <c r="L226" s="156">
        <f t="shared" si="108"/>
        <v>0</v>
      </c>
      <c r="M226" s="340"/>
      <c r="N226" s="182" t="str">
        <f t="shared" si="120"/>
        <v/>
      </c>
      <c r="O226" s="127"/>
      <c r="P226" s="64"/>
      <c r="Q226" s="64"/>
      <c r="R226" s="64"/>
      <c r="CB226" s="78" t="str">
        <f t="shared" si="93"/>
        <v/>
      </c>
      <c r="CC226" s="79">
        <v>100</v>
      </c>
      <c r="CD226" s="79">
        <f t="shared" si="94"/>
        <v>0</v>
      </c>
      <c r="CE226" s="79">
        <f t="shared" si="95"/>
        <v>0</v>
      </c>
      <c r="CF226" s="79">
        <f t="shared" si="96"/>
        <v>0</v>
      </c>
      <c r="CG226" s="79">
        <f t="shared" si="121"/>
        <v>0</v>
      </c>
      <c r="CH226" s="80">
        <f t="shared" si="97"/>
        <v>0</v>
      </c>
      <c r="CI226" s="84">
        <f t="shared" si="98"/>
        <v>0</v>
      </c>
      <c r="CJ226" s="80">
        <f t="shared" si="109"/>
        <v>0</v>
      </c>
      <c r="CN226" s="21" t="str">
        <f t="shared" si="99"/>
        <v/>
      </c>
      <c r="CO226" s="21" t="str">
        <f t="shared" si="100"/>
        <v/>
      </c>
      <c r="CP226" s="22" t="str">
        <f t="shared" si="110"/>
        <v/>
      </c>
      <c r="CQ226" s="22" t="str">
        <f t="shared" si="111"/>
        <v/>
      </c>
      <c r="CR226" s="22" t="str">
        <f t="shared" si="112"/>
        <v/>
      </c>
      <c r="CS226" s="22" t="str">
        <f t="shared" si="113"/>
        <v/>
      </c>
      <c r="CT226" s="22" t="str">
        <f t="shared" si="114"/>
        <v/>
      </c>
      <c r="CU226" s="173" t="str">
        <f t="shared" si="101"/>
        <v/>
      </c>
      <c r="CV226" s="173" t="str">
        <f t="shared" si="102"/>
        <v/>
      </c>
      <c r="CW226" s="22" t="str">
        <f t="shared" si="115"/>
        <v/>
      </c>
      <c r="CX226" s="22" t="str">
        <f t="shared" si="116"/>
        <v/>
      </c>
      <c r="CY226" s="23" t="str">
        <f t="shared" si="117"/>
        <v/>
      </c>
      <c r="CZ226" s="23" t="str">
        <f t="shared" si="118"/>
        <v/>
      </c>
      <c r="DA226" s="207" t="str">
        <f t="shared" si="122"/>
        <v/>
      </c>
      <c r="DB226" s="23">
        <f t="shared" si="103"/>
        <v>0</v>
      </c>
      <c r="DC226" s="16"/>
      <c r="DE226" s="192">
        <f t="shared" si="104"/>
        <v>0</v>
      </c>
      <c r="DF226" s="192">
        <f t="shared" si="105"/>
        <v>0</v>
      </c>
      <c r="DH226" s="192">
        <f t="shared" si="106"/>
        <v>0</v>
      </c>
      <c r="DI226" s="192">
        <f t="shared" si="107"/>
        <v>0</v>
      </c>
      <c r="DK226" s="203">
        <f>IF(Taula4[[#This Row],[Codi del contracte]]&lt;&gt;"",IF(Taula4[[#This Row],[Codi del contracte]]&gt;199,IF(Taula4[[#This Row],[Codi del contracte]]&lt;300,1,0),0),0)</f>
        <v>0</v>
      </c>
      <c r="DL226" s="203">
        <f>IF(Taula4[[#This Row],[Codi del contracte]]&lt;&gt;"",IF(Taula4[[#This Row],[Codi del contracte]]&gt;499,IF(Taula4[[#This Row],[Codi del contracte]]&lt;600,1,0),0),0)</f>
        <v>0</v>
      </c>
      <c r="DM226" s="203">
        <f t="shared" si="119"/>
        <v>0</v>
      </c>
      <c r="DN226" s="203">
        <f>IF(Taula4[[#This Row],[% Jornada (no posar símbol %)]]=100,IF(DM226=1,2,0),0)</f>
        <v>0</v>
      </c>
      <c r="DO226" s="203" t="str">
        <f t="shared" si="123"/>
        <v/>
      </c>
    </row>
    <row r="227" spans="1:119" ht="14.25" customHeight="1">
      <c r="A227" s="38"/>
      <c r="B227" s="83">
        <v>220</v>
      </c>
      <c r="C227" s="2"/>
      <c r="D227" s="158"/>
      <c r="E227" s="194"/>
      <c r="F227" s="153"/>
      <c r="G227" s="153"/>
      <c r="H227" s="2"/>
      <c r="I227" s="154"/>
      <c r="J227" s="210"/>
      <c r="K227" s="155"/>
      <c r="L227" s="156">
        <f t="shared" si="108"/>
        <v>0</v>
      </c>
      <c r="M227" s="340"/>
      <c r="N227" s="182" t="str">
        <f t="shared" si="120"/>
        <v/>
      </c>
      <c r="O227" s="127"/>
      <c r="P227" s="64"/>
      <c r="Q227" s="64"/>
      <c r="R227" s="64"/>
      <c r="CB227" s="78" t="str">
        <f t="shared" si="93"/>
        <v/>
      </c>
      <c r="CC227" s="79">
        <v>100</v>
      </c>
      <c r="CD227" s="79">
        <f t="shared" si="94"/>
        <v>0</v>
      </c>
      <c r="CE227" s="79">
        <f t="shared" si="95"/>
        <v>0</v>
      </c>
      <c r="CF227" s="79">
        <f t="shared" si="96"/>
        <v>0</v>
      </c>
      <c r="CG227" s="79">
        <f t="shared" si="121"/>
        <v>0</v>
      </c>
      <c r="CH227" s="80">
        <f t="shared" si="97"/>
        <v>0</v>
      </c>
      <c r="CI227" s="84">
        <f t="shared" si="98"/>
        <v>0</v>
      </c>
      <c r="CJ227" s="80">
        <f t="shared" si="109"/>
        <v>0</v>
      </c>
      <c r="CN227" s="21" t="str">
        <f t="shared" si="99"/>
        <v/>
      </c>
      <c r="CO227" s="21" t="str">
        <f t="shared" si="100"/>
        <v/>
      </c>
      <c r="CP227" s="22" t="str">
        <f t="shared" si="110"/>
        <v/>
      </c>
      <c r="CQ227" s="22" t="str">
        <f t="shared" si="111"/>
        <v/>
      </c>
      <c r="CR227" s="22" t="str">
        <f t="shared" si="112"/>
        <v/>
      </c>
      <c r="CS227" s="22" t="str">
        <f t="shared" si="113"/>
        <v/>
      </c>
      <c r="CT227" s="22" t="str">
        <f t="shared" si="114"/>
        <v/>
      </c>
      <c r="CU227" s="173" t="str">
        <f t="shared" si="101"/>
        <v/>
      </c>
      <c r="CV227" s="173" t="str">
        <f t="shared" si="102"/>
        <v/>
      </c>
      <c r="CW227" s="22" t="str">
        <f t="shared" si="115"/>
        <v/>
      </c>
      <c r="CX227" s="22" t="str">
        <f t="shared" si="116"/>
        <v/>
      </c>
      <c r="CY227" s="23" t="str">
        <f t="shared" si="117"/>
        <v/>
      </c>
      <c r="CZ227" s="23" t="str">
        <f t="shared" si="118"/>
        <v/>
      </c>
      <c r="DA227" s="207" t="str">
        <f t="shared" si="122"/>
        <v/>
      </c>
      <c r="DB227" s="23">
        <f t="shared" si="103"/>
        <v>0</v>
      </c>
      <c r="DC227" s="16"/>
      <c r="DE227" s="192">
        <f t="shared" si="104"/>
        <v>0</v>
      </c>
      <c r="DF227" s="192">
        <f t="shared" si="105"/>
        <v>0</v>
      </c>
      <c r="DH227" s="192">
        <f t="shared" si="106"/>
        <v>0</v>
      </c>
      <c r="DI227" s="192">
        <f t="shared" si="107"/>
        <v>0</v>
      </c>
      <c r="DK227" s="203">
        <f>IF(Taula4[[#This Row],[Codi del contracte]]&lt;&gt;"",IF(Taula4[[#This Row],[Codi del contracte]]&gt;199,IF(Taula4[[#This Row],[Codi del contracte]]&lt;300,1,0),0),0)</f>
        <v>0</v>
      </c>
      <c r="DL227" s="203">
        <f>IF(Taula4[[#This Row],[Codi del contracte]]&lt;&gt;"",IF(Taula4[[#This Row],[Codi del contracte]]&gt;499,IF(Taula4[[#This Row],[Codi del contracte]]&lt;600,1,0),0),0)</f>
        <v>0</v>
      </c>
      <c r="DM227" s="203">
        <f t="shared" si="119"/>
        <v>0</v>
      </c>
      <c r="DN227" s="203">
        <f>IF(Taula4[[#This Row],[% Jornada (no posar símbol %)]]=100,IF(DM227=1,2,0),0)</f>
        <v>0</v>
      </c>
      <c r="DO227" s="203" t="str">
        <f t="shared" si="123"/>
        <v/>
      </c>
    </row>
    <row r="228" spans="1:119" ht="14.25" customHeight="1">
      <c r="A228" s="38"/>
      <c r="B228" s="83">
        <v>221</v>
      </c>
      <c r="C228" s="2"/>
      <c r="D228" s="158"/>
      <c r="E228" s="194"/>
      <c r="F228" s="153"/>
      <c r="G228" s="153"/>
      <c r="H228" s="2"/>
      <c r="I228" s="154"/>
      <c r="J228" s="210"/>
      <c r="K228" s="155"/>
      <c r="L228" s="156">
        <f t="shared" si="108"/>
        <v>0</v>
      </c>
      <c r="M228" s="340"/>
      <c r="N228" s="182" t="str">
        <f t="shared" si="120"/>
        <v/>
      </c>
      <c r="O228" s="127"/>
      <c r="P228" s="64"/>
      <c r="Q228" s="64"/>
      <c r="R228" s="64"/>
      <c r="CB228" s="78" t="str">
        <f t="shared" si="93"/>
        <v/>
      </c>
      <c r="CC228" s="79">
        <v>100</v>
      </c>
      <c r="CD228" s="79">
        <f t="shared" si="94"/>
        <v>0</v>
      </c>
      <c r="CE228" s="79">
        <f t="shared" si="95"/>
        <v>0</v>
      </c>
      <c r="CF228" s="79">
        <f t="shared" si="96"/>
        <v>0</v>
      </c>
      <c r="CG228" s="79">
        <f t="shared" si="121"/>
        <v>0</v>
      </c>
      <c r="CH228" s="80">
        <f t="shared" si="97"/>
        <v>0</v>
      </c>
      <c r="CI228" s="84">
        <f t="shared" si="98"/>
        <v>0</v>
      </c>
      <c r="CJ228" s="80">
        <f t="shared" si="109"/>
        <v>0</v>
      </c>
      <c r="CN228" s="21" t="str">
        <f t="shared" si="99"/>
        <v/>
      </c>
      <c r="CO228" s="21" t="str">
        <f t="shared" si="100"/>
        <v/>
      </c>
      <c r="CP228" s="22" t="str">
        <f t="shared" si="110"/>
        <v/>
      </c>
      <c r="CQ228" s="22" t="str">
        <f t="shared" si="111"/>
        <v/>
      </c>
      <c r="CR228" s="22" t="str">
        <f t="shared" si="112"/>
        <v/>
      </c>
      <c r="CS228" s="22" t="str">
        <f t="shared" si="113"/>
        <v/>
      </c>
      <c r="CT228" s="22" t="str">
        <f t="shared" si="114"/>
        <v/>
      </c>
      <c r="CU228" s="173" t="str">
        <f t="shared" si="101"/>
        <v/>
      </c>
      <c r="CV228" s="173" t="str">
        <f t="shared" si="102"/>
        <v/>
      </c>
      <c r="CW228" s="22" t="str">
        <f t="shared" si="115"/>
        <v/>
      </c>
      <c r="CX228" s="22" t="str">
        <f t="shared" si="116"/>
        <v/>
      </c>
      <c r="CY228" s="23" t="str">
        <f t="shared" si="117"/>
        <v/>
      </c>
      <c r="CZ228" s="23" t="str">
        <f t="shared" si="118"/>
        <v/>
      </c>
      <c r="DA228" s="207" t="str">
        <f t="shared" si="122"/>
        <v/>
      </c>
      <c r="DB228" s="23">
        <f t="shared" si="103"/>
        <v>0</v>
      </c>
      <c r="DC228" s="16"/>
      <c r="DE228" s="192">
        <f t="shared" si="104"/>
        <v>0</v>
      </c>
      <c r="DF228" s="192">
        <f t="shared" si="105"/>
        <v>0</v>
      </c>
      <c r="DH228" s="192">
        <f t="shared" si="106"/>
        <v>0</v>
      </c>
      <c r="DI228" s="192">
        <f t="shared" si="107"/>
        <v>0</v>
      </c>
      <c r="DK228" s="203">
        <f>IF(Taula4[[#This Row],[Codi del contracte]]&lt;&gt;"",IF(Taula4[[#This Row],[Codi del contracte]]&gt;199,IF(Taula4[[#This Row],[Codi del contracte]]&lt;300,1,0),0),0)</f>
        <v>0</v>
      </c>
      <c r="DL228" s="203">
        <f>IF(Taula4[[#This Row],[Codi del contracte]]&lt;&gt;"",IF(Taula4[[#This Row],[Codi del contracte]]&gt;499,IF(Taula4[[#This Row],[Codi del contracte]]&lt;600,1,0),0),0)</f>
        <v>0</v>
      </c>
      <c r="DM228" s="203">
        <f t="shared" si="119"/>
        <v>0</v>
      </c>
      <c r="DN228" s="203">
        <f>IF(Taula4[[#This Row],[% Jornada (no posar símbol %)]]=100,IF(DM228=1,2,0),0)</f>
        <v>0</v>
      </c>
      <c r="DO228" s="203" t="str">
        <f t="shared" si="123"/>
        <v/>
      </c>
    </row>
    <row r="229" spans="1:119" ht="14.25" customHeight="1">
      <c r="A229" s="38"/>
      <c r="B229" s="83">
        <v>222</v>
      </c>
      <c r="C229" s="2"/>
      <c r="D229" s="158"/>
      <c r="E229" s="194"/>
      <c r="F229" s="153"/>
      <c r="G229" s="153"/>
      <c r="H229" s="2"/>
      <c r="I229" s="154"/>
      <c r="J229" s="210"/>
      <c r="K229" s="155"/>
      <c r="L229" s="156">
        <f t="shared" si="108"/>
        <v>0</v>
      </c>
      <c r="M229" s="340"/>
      <c r="N229" s="182" t="str">
        <f t="shared" si="120"/>
        <v/>
      </c>
      <c r="O229" s="127"/>
      <c r="P229" s="64"/>
      <c r="Q229" s="64"/>
      <c r="R229" s="64"/>
      <c r="CB229" s="78" t="str">
        <f t="shared" si="93"/>
        <v/>
      </c>
      <c r="CC229" s="79">
        <v>100</v>
      </c>
      <c r="CD229" s="79">
        <f t="shared" si="94"/>
        <v>0</v>
      </c>
      <c r="CE229" s="79">
        <f t="shared" si="95"/>
        <v>0</v>
      </c>
      <c r="CF229" s="79">
        <f t="shared" si="96"/>
        <v>0</v>
      </c>
      <c r="CG229" s="79">
        <f t="shared" si="121"/>
        <v>0</v>
      </c>
      <c r="CH229" s="80">
        <f t="shared" si="97"/>
        <v>0</v>
      </c>
      <c r="CI229" s="84">
        <f t="shared" si="98"/>
        <v>0</v>
      </c>
      <c r="CJ229" s="80">
        <f t="shared" si="109"/>
        <v>0</v>
      </c>
      <c r="CN229" s="21" t="str">
        <f t="shared" si="99"/>
        <v/>
      </c>
      <c r="CO229" s="21" t="str">
        <f t="shared" si="100"/>
        <v/>
      </c>
      <c r="CP229" s="22" t="str">
        <f t="shared" si="110"/>
        <v/>
      </c>
      <c r="CQ229" s="22" t="str">
        <f t="shared" si="111"/>
        <v/>
      </c>
      <c r="CR229" s="22" t="str">
        <f t="shared" si="112"/>
        <v/>
      </c>
      <c r="CS229" s="22" t="str">
        <f t="shared" si="113"/>
        <v/>
      </c>
      <c r="CT229" s="22" t="str">
        <f t="shared" si="114"/>
        <v/>
      </c>
      <c r="CU229" s="173" t="str">
        <f t="shared" si="101"/>
        <v/>
      </c>
      <c r="CV229" s="173" t="str">
        <f t="shared" si="102"/>
        <v/>
      </c>
      <c r="CW229" s="22" t="str">
        <f t="shared" si="115"/>
        <v/>
      </c>
      <c r="CX229" s="22" t="str">
        <f t="shared" si="116"/>
        <v/>
      </c>
      <c r="CY229" s="23" t="str">
        <f t="shared" si="117"/>
        <v/>
      </c>
      <c r="CZ229" s="23" t="str">
        <f t="shared" si="118"/>
        <v/>
      </c>
      <c r="DA229" s="207" t="str">
        <f t="shared" si="122"/>
        <v/>
      </c>
      <c r="DB229" s="23">
        <f t="shared" si="103"/>
        <v>0</v>
      </c>
      <c r="DC229" s="16"/>
      <c r="DE229" s="192">
        <f t="shared" si="104"/>
        <v>0</v>
      </c>
      <c r="DF229" s="192">
        <f t="shared" si="105"/>
        <v>0</v>
      </c>
      <c r="DH229" s="192">
        <f t="shared" si="106"/>
        <v>0</v>
      </c>
      <c r="DI229" s="192">
        <f t="shared" si="107"/>
        <v>0</v>
      </c>
      <c r="DK229" s="203">
        <f>IF(Taula4[[#This Row],[Codi del contracte]]&lt;&gt;"",IF(Taula4[[#This Row],[Codi del contracte]]&gt;199,IF(Taula4[[#This Row],[Codi del contracte]]&lt;300,1,0),0),0)</f>
        <v>0</v>
      </c>
      <c r="DL229" s="203">
        <f>IF(Taula4[[#This Row],[Codi del contracte]]&lt;&gt;"",IF(Taula4[[#This Row],[Codi del contracte]]&gt;499,IF(Taula4[[#This Row],[Codi del contracte]]&lt;600,1,0),0),0)</f>
        <v>0</v>
      </c>
      <c r="DM229" s="203">
        <f t="shared" si="119"/>
        <v>0</v>
      </c>
      <c r="DN229" s="203">
        <f>IF(Taula4[[#This Row],[% Jornada (no posar símbol %)]]=100,IF(DM229=1,2,0),0)</f>
        <v>0</v>
      </c>
      <c r="DO229" s="203" t="str">
        <f t="shared" si="123"/>
        <v/>
      </c>
    </row>
    <row r="230" spans="1:119" ht="14.25" customHeight="1">
      <c r="A230" s="38"/>
      <c r="B230" s="83">
        <v>223</v>
      </c>
      <c r="C230" s="2"/>
      <c r="D230" s="158"/>
      <c r="E230" s="194"/>
      <c r="F230" s="153"/>
      <c r="G230" s="153"/>
      <c r="H230" s="2"/>
      <c r="I230" s="154"/>
      <c r="J230" s="210"/>
      <c r="K230" s="155"/>
      <c r="L230" s="156">
        <f t="shared" si="108"/>
        <v>0</v>
      </c>
      <c r="M230" s="340"/>
      <c r="N230" s="182" t="str">
        <f t="shared" si="120"/>
        <v/>
      </c>
      <c r="O230" s="127"/>
      <c r="P230" s="64"/>
      <c r="Q230" s="64"/>
      <c r="R230" s="64"/>
      <c r="CB230" s="78" t="str">
        <f t="shared" si="93"/>
        <v/>
      </c>
      <c r="CC230" s="79">
        <v>100</v>
      </c>
      <c r="CD230" s="79">
        <f t="shared" si="94"/>
        <v>0</v>
      </c>
      <c r="CE230" s="79">
        <f t="shared" si="95"/>
        <v>0</v>
      </c>
      <c r="CF230" s="79">
        <f t="shared" si="96"/>
        <v>0</v>
      </c>
      <c r="CG230" s="79">
        <f t="shared" si="121"/>
        <v>0</v>
      </c>
      <c r="CH230" s="80">
        <f t="shared" si="97"/>
        <v>0</v>
      </c>
      <c r="CI230" s="84">
        <f t="shared" si="98"/>
        <v>0</v>
      </c>
      <c r="CJ230" s="80">
        <f t="shared" si="109"/>
        <v>0</v>
      </c>
      <c r="CN230" s="21" t="str">
        <f t="shared" si="99"/>
        <v/>
      </c>
      <c r="CO230" s="21" t="str">
        <f t="shared" si="100"/>
        <v/>
      </c>
      <c r="CP230" s="22" t="str">
        <f t="shared" si="110"/>
        <v/>
      </c>
      <c r="CQ230" s="22" t="str">
        <f t="shared" si="111"/>
        <v/>
      </c>
      <c r="CR230" s="22" t="str">
        <f t="shared" si="112"/>
        <v/>
      </c>
      <c r="CS230" s="22" t="str">
        <f t="shared" si="113"/>
        <v/>
      </c>
      <c r="CT230" s="22" t="str">
        <f t="shared" si="114"/>
        <v/>
      </c>
      <c r="CU230" s="173" t="str">
        <f t="shared" si="101"/>
        <v/>
      </c>
      <c r="CV230" s="173" t="str">
        <f t="shared" si="102"/>
        <v/>
      </c>
      <c r="CW230" s="22" t="str">
        <f t="shared" si="115"/>
        <v/>
      </c>
      <c r="CX230" s="22" t="str">
        <f t="shared" si="116"/>
        <v/>
      </c>
      <c r="CY230" s="23" t="str">
        <f t="shared" si="117"/>
        <v/>
      </c>
      <c r="CZ230" s="23" t="str">
        <f t="shared" si="118"/>
        <v/>
      </c>
      <c r="DA230" s="207" t="str">
        <f t="shared" si="122"/>
        <v/>
      </c>
      <c r="DB230" s="23">
        <f t="shared" si="103"/>
        <v>0</v>
      </c>
      <c r="DC230" s="16"/>
      <c r="DE230" s="192">
        <f t="shared" si="104"/>
        <v>0</v>
      </c>
      <c r="DF230" s="192">
        <f t="shared" si="105"/>
        <v>0</v>
      </c>
      <c r="DH230" s="192">
        <f t="shared" si="106"/>
        <v>0</v>
      </c>
      <c r="DI230" s="192">
        <f t="shared" si="107"/>
        <v>0</v>
      </c>
      <c r="DK230" s="203">
        <f>IF(Taula4[[#This Row],[Codi del contracte]]&lt;&gt;"",IF(Taula4[[#This Row],[Codi del contracte]]&gt;199,IF(Taula4[[#This Row],[Codi del contracte]]&lt;300,1,0),0),0)</f>
        <v>0</v>
      </c>
      <c r="DL230" s="203">
        <f>IF(Taula4[[#This Row],[Codi del contracte]]&lt;&gt;"",IF(Taula4[[#This Row],[Codi del contracte]]&gt;499,IF(Taula4[[#This Row],[Codi del contracte]]&lt;600,1,0),0),0)</f>
        <v>0</v>
      </c>
      <c r="DM230" s="203">
        <f t="shared" si="119"/>
        <v>0</v>
      </c>
      <c r="DN230" s="203">
        <f>IF(Taula4[[#This Row],[% Jornada (no posar símbol %)]]=100,IF(DM230=1,2,0),0)</f>
        <v>0</v>
      </c>
      <c r="DO230" s="203" t="str">
        <f t="shared" si="123"/>
        <v/>
      </c>
    </row>
    <row r="231" spans="1:119" ht="14.25" customHeight="1">
      <c r="A231" s="38"/>
      <c r="B231" s="83">
        <v>224</v>
      </c>
      <c r="C231" s="2"/>
      <c r="D231" s="158"/>
      <c r="E231" s="194"/>
      <c r="F231" s="153"/>
      <c r="G231" s="153"/>
      <c r="H231" s="2"/>
      <c r="I231" s="154"/>
      <c r="J231" s="210"/>
      <c r="K231" s="155"/>
      <c r="L231" s="156">
        <f t="shared" si="108"/>
        <v>0</v>
      </c>
      <c r="M231" s="340"/>
      <c r="N231" s="182" t="str">
        <f t="shared" si="120"/>
        <v/>
      </c>
      <c r="O231" s="127"/>
      <c r="P231" s="64"/>
      <c r="Q231" s="64"/>
      <c r="R231" s="64"/>
      <c r="CB231" s="78" t="str">
        <f t="shared" si="93"/>
        <v/>
      </c>
      <c r="CC231" s="79">
        <v>100</v>
      </c>
      <c r="CD231" s="79">
        <f t="shared" si="94"/>
        <v>0</v>
      </c>
      <c r="CE231" s="79">
        <f t="shared" si="95"/>
        <v>0</v>
      </c>
      <c r="CF231" s="79">
        <f t="shared" si="96"/>
        <v>0</v>
      </c>
      <c r="CG231" s="79">
        <f t="shared" si="121"/>
        <v>0</v>
      </c>
      <c r="CH231" s="80">
        <f t="shared" si="97"/>
        <v>0</v>
      </c>
      <c r="CI231" s="84">
        <f t="shared" si="98"/>
        <v>0</v>
      </c>
      <c r="CJ231" s="80">
        <f t="shared" si="109"/>
        <v>0</v>
      </c>
      <c r="CN231" s="21" t="str">
        <f t="shared" si="99"/>
        <v/>
      </c>
      <c r="CO231" s="21" t="str">
        <f t="shared" si="100"/>
        <v/>
      </c>
      <c r="CP231" s="22" t="str">
        <f t="shared" si="110"/>
        <v/>
      </c>
      <c r="CQ231" s="22" t="str">
        <f t="shared" si="111"/>
        <v/>
      </c>
      <c r="CR231" s="22" t="str">
        <f t="shared" si="112"/>
        <v/>
      </c>
      <c r="CS231" s="22" t="str">
        <f t="shared" si="113"/>
        <v/>
      </c>
      <c r="CT231" s="22" t="str">
        <f t="shared" si="114"/>
        <v/>
      </c>
      <c r="CU231" s="173" t="str">
        <f t="shared" si="101"/>
        <v/>
      </c>
      <c r="CV231" s="173" t="str">
        <f t="shared" si="102"/>
        <v/>
      </c>
      <c r="CW231" s="22" t="str">
        <f t="shared" si="115"/>
        <v/>
      </c>
      <c r="CX231" s="22" t="str">
        <f t="shared" si="116"/>
        <v/>
      </c>
      <c r="CY231" s="23" t="str">
        <f t="shared" si="117"/>
        <v/>
      </c>
      <c r="CZ231" s="23" t="str">
        <f t="shared" si="118"/>
        <v/>
      </c>
      <c r="DA231" s="207" t="str">
        <f t="shared" si="122"/>
        <v/>
      </c>
      <c r="DB231" s="23">
        <f t="shared" si="103"/>
        <v>0</v>
      </c>
      <c r="DC231" s="16"/>
      <c r="DE231" s="192">
        <f t="shared" si="104"/>
        <v>0</v>
      </c>
      <c r="DF231" s="192">
        <f t="shared" si="105"/>
        <v>0</v>
      </c>
      <c r="DH231" s="192">
        <f t="shared" si="106"/>
        <v>0</v>
      </c>
      <c r="DI231" s="192">
        <f t="shared" si="107"/>
        <v>0</v>
      </c>
      <c r="DK231" s="203">
        <f>IF(Taula4[[#This Row],[Codi del contracte]]&lt;&gt;"",IF(Taula4[[#This Row],[Codi del contracte]]&gt;199,IF(Taula4[[#This Row],[Codi del contracte]]&lt;300,1,0),0),0)</f>
        <v>0</v>
      </c>
      <c r="DL231" s="203">
        <f>IF(Taula4[[#This Row],[Codi del contracte]]&lt;&gt;"",IF(Taula4[[#This Row],[Codi del contracte]]&gt;499,IF(Taula4[[#This Row],[Codi del contracte]]&lt;600,1,0),0),0)</f>
        <v>0</v>
      </c>
      <c r="DM231" s="203">
        <f t="shared" si="119"/>
        <v>0</v>
      </c>
      <c r="DN231" s="203">
        <f>IF(Taula4[[#This Row],[% Jornada (no posar símbol %)]]=100,IF(DM231=1,2,0),0)</f>
        <v>0</v>
      </c>
      <c r="DO231" s="203" t="str">
        <f t="shared" si="123"/>
        <v/>
      </c>
    </row>
    <row r="232" spans="1:119" ht="14.25" customHeight="1">
      <c r="A232" s="38"/>
      <c r="B232" s="83">
        <v>225</v>
      </c>
      <c r="C232" s="2"/>
      <c r="D232" s="158"/>
      <c r="E232" s="194"/>
      <c r="F232" s="153"/>
      <c r="G232" s="153"/>
      <c r="H232" s="2"/>
      <c r="I232" s="154"/>
      <c r="J232" s="210"/>
      <c r="K232" s="155"/>
      <c r="L232" s="156">
        <f t="shared" si="108"/>
        <v>0</v>
      </c>
      <c r="M232" s="340"/>
      <c r="N232" s="182" t="str">
        <f t="shared" si="120"/>
        <v/>
      </c>
      <c r="O232" s="127"/>
      <c r="P232" s="64"/>
      <c r="Q232" s="64"/>
      <c r="R232" s="64"/>
      <c r="CB232" s="78" t="str">
        <f t="shared" si="93"/>
        <v/>
      </c>
      <c r="CC232" s="79">
        <v>100</v>
      </c>
      <c r="CD232" s="79">
        <f t="shared" si="94"/>
        <v>0</v>
      </c>
      <c r="CE232" s="79">
        <f t="shared" si="95"/>
        <v>0</v>
      </c>
      <c r="CF232" s="79">
        <f t="shared" si="96"/>
        <v>0</v>
      </c>
      <c r="CG232" s="79">
        <f t="shared" si="121"/>
        <v>0</v>
      </c>
      <c r="CH232" s="80">
        <f t="shared" si="97"/>
        <v>0</v>
      </c>
      <c r="CI232" s="84">
        <f t="shared" si="98"/>
        <v>0</v>
      </c>
      <c r="CJ232" s="80">
        <f t="shared" si="109"/>
        <v>0</v>
      </c>
      <c r="CN232" s="21" t="str">
        <f t="shared" si="99"/>
        <v/>
      </c>
      <c r="CO232" s="21" t="str">
        <f t="shared" si="100"/>
        <v/>
      </c>
      <c r="CP232" s="22" t="str">
        <f t="shared" si="110"/>
        <v/>
      </c>
      <c r="CQ232" s="22" t="str">
        <f t="shared" si="111"/>
        <v/>
      </c>
      <c r="CR232" s="22" t="str">
        <f t="shared" si="112"/>
        <v/>
      </c>
      <c r="CS232" s="22" t="str">
        <f t="shared" si="113"/>
        <v/>
      </c>
      <c r="CT232" s="22" t="str">
        <f t="shared" si="114"/>
        <v/>
      </c>
      <c r="CU232" s="173" t="str">
        <f t="shared" si="101"/>
        <v/>
      </c>
      <c r="CV232" s="173" t="str">
        <f t="shared" si="102"/>
        <v/>
      </c>
      <c r="CW232" s="22" t="str">
        <f t="shared" si="115"/>
        <v/>
      </c>
      <c r="CX232" s="22" t="str">
        <f t="shared" si="116"/>
        <v/>
      </c>
      <c r="CY232" s="23" t="str">
        <f t="shared" si="117"/>
        <v/>
      </c>
      <c r="CZ232" s="23" t="str">
        <f t="shared" si="118"/>
        <v/>
      </c>
      <c r="DA232" s="207" t="str">
        <f t="shared" si="122"/>
        <v/>
      </c>
      <c r="DB232" s="23">
        <f t="shared" si="103"/>
        <v>0</v>
      </c>
      <c r="DC232" s="16"/>
      <c r="DE232" s="192">
        <f t="shared" si="104"/>
        <v>0</v>
      </c>
      <c r="DF232" s="192">
        <f t="shared" si="105"/>
        <v>0</v>
      </c>
      <c r="DH232" s="192">
        <f t="shared" si="106"/>
        <v>0</v>
      </c>
      <c r="DI232" s="192">
        <f t="shared" si="107"/>
        <v>0</v>
      </c>
      <c r="DK232" s="203">
        <f>IF(Taula4[[#This Row],[Codi del contracte]]&lt;&gt;"",IF(Taula4[[#This Row],[Codi del contracte]]&gt;199,IF(Taula4[[#This Row],[Codi del contracte]]&lt;300,1,0),0),0)</f>
        <v>0</v>
      </c>
      <c r="DL232" s="203">
        <f>IF(Taula4[[#This Row],[Codi del contracte]]&lt;&gt;"",IF(Taula4[[#This Row],[Codi del contracte]]&gt;499,IF(Taula4[[#This Row],[Codi del contracte]]&lt;600,1,0),0),0)</f>
        <v>0</v>
      </c>
      <c r="DM232" s="203">
        <f t="shared" si="119"/>
        <v>0</v>
      </c>
      <c r="DN232" s="203">
        <f>IF(Taula4[[#This Row],[% Jornada (no posar símbol %)]]=100,IF(DM232=1,2,0),0)</f>
        <v>0</v>
      </c>
      <c r="DO232" s="203" t="str">
        <f t="shared" si="123"/>
        <v/>
      </c>
    </row>
    <row r="233" spans="1:119" ht="14.25" customHeight="1">
      <c r="A233" s="38"/>
      <c r="B233" s="83">
        <v>226</v>
      </c>
      <c r="C233" s="2"/>
      <c r="D233" s="158"/>
      <c r="E233" s="194"/>
      <c r="F233" s="153"/>
      <c r="G233" s="153"/>
      <c r="H233" s="2"/>
      <c r="I233" s="154"/>
      <c r="J233" s="210"/>
      <c r="K233" s="155"/>
      <c r="L233" s="156">
        <f t="shared" si="108"/>
        <v>0</v>
      </c>
      <c r="M233" s="340"/>
      <c r="N233" s="182" t="str">
        <f t="shared" si="120"/>
        <v/>
      </c>
      <c r="O233" s="127"/>
      <c r="P233" s="64"/>
      <c r="Q233" s="64"/>
      <c r="R233" s="64"/>
      <c r="CB233" s="78" t="str">
        <f t="shared" si="93"/>
        <v/>
      </c>
      <c r="CC233" s="79">
        <v>100</v>
      </c>
      <c r="CD233" s="79">
        <f t="shared" si="94"/>
        <v>0</v>
      </c>
      <c r="CE233" s="79">
        <f t="shared" si="95"/>
        <v>0</v>
      </c>
      <c r="CF233" s="79">
        <f t="shared" si="96"/>
        <v>0</v>
      </c>
      <c r="CG233" s="79">
        <f t="shared" si="121"/>
        <v>0</v>
      </c>
      <c r="CH233" s="80">
        <f t="shared" si="97"/>
        <v>0</v>
      </c>
      <c r="CI233" s="84">
        <f t="shared" si="98"/>
        <v>0</v>
      </c>
      <c r="CJ233" s="80">
        <f t="shared" si="109"/>
        <v>0</v>
      </c>
      <c r="CN233" s="21" t="str">
        <f t="shared" si="99"/>
        <v/>
      </c>
      <c r="CO233" s="21" t="str">
        <f t="shared" si="100"/>
        <v/>
      </c>
      <c r="CP233" s="22" t="str">
        <f t="shared" si="110"/>
        <v/>
      </c>
      <c r="CQ233" s="22" t="str">
        <f t="shared" si="111"/>
        <v/>
      </c>
      <c r="CR233" s="22" t="str">
        <f t="shared" si="112"/>
        <v/>
      </c>
      <c r="CS233" s="22" t="str">
        <f t="shared" si="113"/>
        <v/>
      </c>
      <c r="CT233" s="22" t="str">
        <f t="shared" si="114"/>
        <v/>
      </c>
      <c r="CU233" s="173" t="str">
        <f t="shared" si="101"/>
        <v/>
      </c>
      <c r="CV233" s="173" t="str">
        <f t="shared" si="102"/>
        <v/>
      </c>
      <c r="CW233" s="22" t="str">
        <f t="shared" si="115"/>
        <v/>
      </c>
      <c r="CX233" s="22" t="str">
        <f t="shared" si="116"/>
        <v/>
      </c>
      <c r="CY233" s="23" t="str">
        <f t="shared" si="117"/>
        <v/>
      </c>
      <c r="CZ233" s="23" t="str">
        <f t="shared" si="118"/>
        <v/>
      </c>
      <c r="DA233" s="207" t="str">
        <f t="shared" si="122"/>
        <v/>
      </c>
      <c r="DB233" s="23">
        <f t="shared" si="103"/>
        <v>0</v>
      </c>
      <c r="DC233" s="16"/>
      <c r="DE233" s="192">
        <f t="shared" si="104"/>
        <v>0</v>
      </c>
      <c r="DF233" s="192">
        <f t="shared" si="105"/>
        <v>0</v>
      </c>
      <c r="DH233" s="192">
        <f t="shared" si="106"/>
        <v>0</v>
      </c>
      <c r="DI233" s="192">
        <f t="shared" si="107"/>
        <v>0</v>
      </c>
      <c r="DK233" s="203">
        <f>IF(Taula4[[#This Row],[Codi del contracte]]&lt;&gt;"",IF(Taula4[[#This Row],[Codi del contracte]]&gt;199,IF(Taula4[[#This Row],[Codi del contracte]]&lt;300,1,0),0),0)</f>
        <v>0</v>
      </c>
      <c r="DL233" s="203">
        <f>IF(Taula4[[#This Row],[Codi del contracte]]&lt;&gt;"",IF(Taula4[[#This Row],[Codi del contracte]]&gt;499,IF(Taula4[[#This Row],[Codi del contracte]]&lt;600,1,0),0),0)</f>
        <v>0</v>
      </c>
      <c r="DM233" s="203">
        <f t="shared" si="119"/>
        <v>0</v>
      </c>
      <c r="DN233" s="203">
        <f>IF(Taula4[[#This Row],[% Jornada (no posar símbol %)]]=100,IF(DM233=1,2,0),0)</f>
        <v>0</v>
      </c>
      <c r="DO233" s="203" t="str">
        <f t="shared" si="123"/>
        <v/>
      </c>
    </row>
    <row r="234" spans="1:119" ht="14.25" customHeight="1">
      <c r="A234" s="38"/>
      <c r="B234" s="83">
        <v>227</v>
      </c>
      <c r="C234" s="2"/>
      <c r="D234" s="158"/>
      <c r="E234" s="194"/>
      <c r="F234" s="153"/>
      <c r="G234" s="153"/>
      <c r="H234" s="2"/>
      <c r="I234" s="154"/>
      <c r="J234" s="210"/>
      <c r="K234" s="155"/>
      <c r="L234" s="156">
        <f t="shared" si="108"/>
        <v>0</v>
      </c>
      <c r="M234" s="340"/>
      <c r="N234" s="182" t="str">
        <f t="shared" si="120"/>
        <v/>
      </c>
      <c r="O234" s="127"/>
      <c r="P234" s="64"/>
      <c r="Q234" s="64"/>
      <c r="R234" s="64"/>
      <c r="CB234" s="78" t="str">
        <f t="shared" si="93"/>
        <v/>
      </c>
      <c r="CC234" s="79">
        <v>100</v>
      </c>
      <c r="CD234" s="79">
        <f t="shared" si="94"/>
        <v>0</v>
      </c>
      <c r="CE234" s="79">
        <f t="shared" si="95"/>
        <v>0</v>
      </c>
      <c r="CF234" s="79">
        <f t="shared" si="96"/>
        <v>0</v>
      </c>
      <c r="CG234" s="79">
        <f t="shared" si="121"/>
        <v>0</v>
      </c>
      <c r="CH234" s="80">
        <f t="shared" si="97"/>
        <v>0</v>
      </c>
      <c r="CI234" s="84">
        <f t="shared" si="98"/>
        <v>0</v>
      </c>
      <c r="CJ234" s="80">
        <f t="shared" si="109"/>
        <v>0</v>
      </c>
      <c r="CN234" s="21" t="str">
        <f t="shared" si="99"/>
        <v/>
      </c>
      <c r="CO234" s="21" t="str">
        <f t="shared" si="100"/>
        <v/>
      </c>
      <c r="CP234" s="22" t="str">
        <f t="shared" si="110"/>
        <v/>
      </c>
      <c r="CQ234" s="22" t="str">
        <f t="shared" si="111"/>
        <v/>
      </c>
      <c r="CR234" s="22" t="str">
        <f t="shared" si="112"/>
        <v/>
      </c>
      <c r="CS234" s="22" t="str">
        <f t="shared" si="113"/>
        <v/>
      </c>
      <c r="CT234" s="22" t="str">
        <f t="shared" si="114"/>
        <v/>
      </c>
      <c r="CU234" s="173" t="str">
        <f t="shared" si="101"/>
        <v/>
      </c>
      <c r="CV234" s="173" t="str">
        <f t="shared" si="102"/>
        <v/>
      </c>
      <c r="CW234" s="22" t="str">
        <f t="shared" si="115"/>
        <v/>
      </c>
      <c r="CX234" s="22" t="str">
        <f t="shared" si="116"/>
        <v/>
      </c>
      <c r="CY234" s="23" t="str">
        <f t="shared" si="117"/>
        <v/>
      </c>
      <c r="CZ234" s="23" t="str">
        <f t="shared" si="118"/>
        <v/>
      </c>
      <c r="DA234" s="207" t="str">
        <f t="shared" si="122"/>
        <v/>
      </c>
      <c r="DB234" s="23">
        <f t="shared" si="103"/>
        <v>0</v>
      </c>
      <c r="DC234" s="16"/>
      <c r="DE234" s="192">
        <f t="shared" si="104"/>
        <v>0</v>
      </c>
      <c r="DF234" s="192">
        <f t="shared" si="105"/>
        <v>0</v>
      </c>
      <c r="DH234" s="192">
        <f t="shared" si="106"/>
        <v>0</v>
      </c>
      <c r="DI234" s="192">
        <f t="shared" si="107"/>
        <v>0</v>
      </c>
      <c r="DK234" s="203">
        <f>IF(Taula4[[#This Row],[Codi del contracte]]&lt;&gt;"",IF(Taula4[[#This Row],[Codi del contracte]]&gt;199,IF(Taula4[[#This Row],[Codi del contracte]]&lt;300,1,0),0),0)</f>
        <v>0</v>
      </c>
      <c r="DL234" s="203">
        <f>IF(Taula4[[#This Row],[Codi del contracte]]&lt;&gt;"",IF(Taula4[[#This Row],[Codi del contracte]]&gt;499,IF(Taula4[[#This Row],[Codi del contracte]]&lt;600,1,0),0),0)</f>
        <v>0</v>
      </c>
      <c r="DM234" s="203">
        <f t="shared" si="119"/>
        <v>0</v>
      </c>
      <c r="DN234" s="203">
        <f>IF(Taula4[[#This Row],[% Jornada (no posar símbol %)]]=100,IF(DM234=1,2,0),0)</f>
        <v>0</v>
      </c>
      <c r="DO234" s="203" t="str">
        <f t="shared" si="123"/>
        <v/>
      </c>
    </row>
    <row r="235" spans="1:119" ht="14.25" customHeight="1">
      <c r="A235" s="38"/>
      <c r="B235" s="83">
        <v>228</v>
      </c>
      <c r="C235" s="2"/>
      <c r="D235" s="158"/>
      <c r="E235" s="194"/>
      <c r="F235" s="153"/>
      <c r="G235" s="153"/>
      <c r="H235" s="2"/>
      <c r="I235" s="154"/>
      <c r="J235" s="210"/>
      <c r="K235" s="155"/>
      <c r="L235" s="156">
        <f t="shared" si="108"/>
        <v>0</v>
      </c>
      <c r="M235" s="340"/>
      <c r="N235" s="182" t="str">
        <f t="shared" si="120"/>
        <v/>
      </c>
      <c r="O235" s="127"/>
      <c r="P235" s="64"/>
      <c r="Q235" s="64"/>
      <c r="R235" s="64"/>
      <c r="CB235" s="78" t="str">
        <f t="shared" si="93"/>
        <v/>
      </c>
      <c r="CC235" s="79">
        <v>100</v>
      </c>
      <c r="CD235" s="79">
        <f t="shared" si="94"/>
        <v>0</v>
      </c>
      <c r="CE235" s="79">
        <f t="shared" si="95"/>
        <v>0</v>
      </c>
      <c r="CF235" s="79">
        <f t="shared" si="96"/>
        <v>0</v>
      </c>
      <c r="CG235" s="79">
        <f t="shared" si="121"/>
        <v>0</v>
      </c>
      <c r="CH235" s="80">
        <f t="shared" si="97"/>
        <v>0</v>
      </c>
      <c r="CI235" s="84">
        <f t="shared" si="98"/>
        <v>0</v>
      </c>
      <c r="CJ235" s="80">
        <f t="shared" si="109"/>
        <v>0</v>
      </c>
      <c r="CN235" s="21" t="str">
        <f t="shared" si="99"/>
        <v/>
      </c>
      <c r="CO235" s="21" t="str">
        <f t="shared" si="100"/>
        <v/>
      </c>
      <c r="CP235" s="22" t="str">
        <f t="shared" si="110"/>
        <v/>
      </c>
      <c r="CQ235" s="22" t="str">
        <f t="shared" si="111"/>
        <v/>
      </c>
      <c r="CR235" s="22" t="str">
        <f t="shared" si="112"/>
        <v/>
      </c>
      <c r="CS235" s="22" t="str">
        <f t="shared" si="113"/>
        <v/>
      </c>
      <c r="CT235" s="22" t="str">
        <f t="shared" si="114"/>
        <v/>
      </c>
      <c r="CU235" s="173" t="str">
        <f t="shared" si="101"/>
        <v/>
      </c>
      <c r="CV235" s="173" t="str">
        <f t="shared" si="102"/>
        <v/>
      </c>
      <c r="CW235" s="22" t="str">
        <f t="shared" si="115"/>
        <v/>
      </c>
      <c r="CX235" s="22" t="str">
        <f t="shared" si="116"/>
        <v/>
      </c>
      <c r="CY235" s="23" t="str">
        <f t="shared" si="117"/>
        <v/>
      </c>
      <c r="CZ235" s="23" t="str">
        <f t="shared" si="118"/>
        <v/>
      </c>
      <c r="DA235" s="207" t="str">
        <f t="shared" si="122"/>
        <v/>
      </c>
      <c r="DB235" s="23">
        <f t="shared" si="103"/>
        <v>0</v>
      </c>
      <c r="DC235" s="16"/>
      <c r="DE235" s="192">
        <f t="shared" si="104"/>
        <v>0</v>
      </c>
      <c r="DF235" s="192">
        <f t="shared" si="105"/>
        <v>0</v>
      </c>
      <c r="DH235" s="192">
        <f t="shared" si="106"/>
        <v>0</v>
      </c>
      <c r="DI235" s="192">
        <f t="shared" si="107"/>
        <v>0</v>
      </c>
      <c r="DK235" s="203">
        <f>IF(Taula4[[#This Row],[Codi del contracte]]&lt;&gt;"",IF(Taula4[[#This Row],[Codi del contracte]]&gt;199,IF(Taula4[[#This Row],[Codi del contracte]]&lt;300,1,0),0),0)</f>
        <v>0</v>
      </c>
      <c r="DL235" s="203">
        <f>IF(Taula4[[#This Row],[Codi del contracte]]&lt;&gt;"",IF(Taula4[[#This Row],[Codi del contracte]]&gt;499,IF(Taula4[[#This Row],[Codi del contracte]]&lt;600,1,0),0),0)</f>
        <v>0</v>
      </c>
      <c r="DM235" s="203">
        <f t="shared" si="119"/>
        <v>0</v>
      </c>
      <c r="DN235" s="203">
        <f>IF(Taula4[[#This Row],[% Jornada (no posar símbol %)]]=100,IF(DM235=1,2,0),0)</f>
        <v>0</v>
      </c>
      <c r="DO235" s="203" t="str">
        <f t="shared" si="123"/>
        <v/>
      </c>
    </row>
    <row r="236" spans="1:119" ht="14.25" customHeight="1">
      <c r="A236" s="38"/>
      <c r="B236" s="83">
        <v>229</v>
      </c>
      <c r="C236" s="2"/>
      <c r="D236" s="158"/>
      <c r="E236" s="194"/>
      <c r="F236" s="153"/>
      <c r="G236" s="153"/>
      <c r="H236" s="2"/>
      <c r="I236" s="154"/>
      <c r="J236" s="210"/>
      <c r="K236" s="155"/>
      <c r="L236" s="156">
        <f t="shared" si="108"/>
        <v>0</v>
      </c>
      <c r="M236" s="340"/>
      <c r="N236" s="182" t="str">
        <f t="shared" si="120"/>
        <v/>
      </c>
      <c r="O236" s="127"/>
      <c r="P236" s="64"/>
      <c r="Q236" s="64"/>
      <c r="R236" s="64"/>
      <c r="CB236" s="78" t="str">
        <f t="shared" si="93"/>
        <v/>
      </c>
      <c r="CC236" s="79">
        <v>100</v>
      </c>
      <c r="CD236" s="79">
        <f t="shared" si="94"/>
        <v>0</v>
      </c>
      <c r="CE236" s="79">
        <f t="shared" si="95"/>
        <v>0</v>
      </c>
      <c r="CF236" s="79">
        <f t="shared" si="96"/>
        <v>0</v>
      </c>
      <c r="CG236" s="79">
        <f t="shared" si="121"/>
        <v>0</v>
      </c>
      <c r="CH236" s="80">
        <f t="shared" si="97"/>
        <v>0</v>
      </c>
      <c r="CI236" s="84">
        <f t="shared" si="98"/>
        <v>0</v>
      </c>
      <c r="CJ236" s="80">
        <f t="shared" si="109"/>
        <v>0</v>
      </c>
      <c r="CN236" s="21" t="str">
        <f t="shared" si="99"/>
        <v/>
      </c>
      <c r="CO236" s="21" t="str">
        <f t="shared" si="100"/>
        <v/>
      </c>
      <c r="CP236" s="22" t="str">
        <f t="shared" si="110"/>
        <v/>
      </c>
      <c r="CQ236" s="22" t="str">
        <f t="shared" si="111"/>
        <v/>
      </c>
      <c r="CR236" s="22" t="str">
        <f t="shared" si="112"/>
        <v/>
      </c>
      <c r="CS236" s="22" t="str">
        <f t="shared" si="113"/>
        <v/>
      </c>
      <c r="CT236" s="22" t="str">
        <f t="shared" si="114"/>
        <v/>
      </c>
      <c r="CU236" s="173" t="str">
        <f t="shared" si="101"/>
        <v/>
      </c>
      <c r="CV236" s="173" t="str">
        <f t="shared" si="102"/>
        <v/>
      </c>
      <c r="CW236" s="22" t="str">
        <f t="shared" si="115"/>
        <v/>
      </c>
      <c r="CX236" s="22" t="str">
        <f t="shared" si="116"/>
        <v/>
      </c>
      <c r="CY236" s="23" t="str">
        <f t="shared" si="117"/>
        <v/>
      </c>
      <c r="CZ236" s="23" t="str">
        <f t="shared" si="118"/>
        <v/>
      </c>
      <c r="DA236" s="207" t="str">
        <f t="shared" si="122"/>
        <v/>
      </c>
      <c r="DB236" s="23">
        <f t="shared" si="103"/>
        <v>0</v>
      </c>
      <c r="DC236" s="16"/>
      <c r="DE236" s="192">
        <f t="shared" si="104"/>
        <v>0</v>
      </c>
      <c r="DF236" s="192">
        <f t="shared" si="105"/>
        <v>0</v>
      </c>
      <c r="DH236" s="192">
        <f t="shared" si="106"/>
        <v>0</v>
      </c>
      <c r="DI236" s="192">
        <f t="shared" si="107"/>
        <v>0</v>
      </c>
      <c r="DK236" s="203">
        <f>IF(Taula4[[#This Row],[Codi del contracte]]&lt;&gt;"",IF(Taula4[[#This Row],[Codi del contracte]]&gt;199,IF(Taula4[[#This Row],[Codi del contracte]]&lt;300,1,0),0),0)</f>
        <v>0</v>
      </c>
      <c r="DL236" s="203">
        <f>IF(Taula4[[#This Row],[Codi del contracte]]&lt;&gt;"",IF(Taula4[[#This Row],[Codi del contracte]]&gt;499,IF(Taula4[[#This Row],[Codi del contracte]]&lt;600,1,0),0),0)</f>
        <v>0</v>
      </c>
      <c r="DM236" s="203">
        <f t="shared" si="119"/>
        <v>0</v>
      </c>
      <c r="DN236" s="203">
        <f>IF(Taula4[[#This Row],[% Jornada (no posar símbol %)]]=100,IF(DM236=1,2,0),0)</f>
        <v>0</v>
      </c>
      <c r="DO236" s="203" t="str">
        <f t="shared" si="123"/>
        <v/>
      </c>
    </row>
    <row r="237" spans="1:119" ht="14.25" customHeight="1">
      <c r="A237" s="38"/>
      <c r="B237" s="83">
        <v>230</v>
      </c>
      <c r="C237" s="2"/>
      <c r="D237" s="158"/>
      <c r="E237" s="194"/>
      <c r="F237" s="153"/>
      <c r="G237" s="153"/>
      <c r="H237" s="2"/>
      <c r="I237" s="154"/>
      <c r="J237" s="210"/>
      <c r="K237" s="155"/>
      <c r="L237" s="156">
        <f t="shared" si="108"/>
        <v>0</v>
      </c>
      <c r="M237" s="340"/>
      <c r="N237" s="182" t="str">
        <f t="shared" si="120"/>
        <v/>
      </c>
      <c r="O237" s="127"/>
      <c r="P237" s="64"/>
      <c r="Q237" s="64"/>
      <c r="R237" s="64"/>
      <c r="CB237" s="78" t="str">
        <f t="shared" si="93"/>
        <v/>
      </c>
      <c r="CC237" s="79">
        <v>100</v>
      </c>
      <c r="CD237" s="79">
        <f t="shared" si="94"/>
        <v>0</v>
      </c>
      <c r="CE237" s="79">
        <f t="shared" si="95"/>
        <v>0</v>
      </c>
      <c r="CF237" s="79">
        <f t="shared" si="96"/>
        <v>0</v>
      </c>
      <c r="CG237" s="79">
        <f t="shared" si="121"/>
        <v>0</v>
      </c>
      <c r="CH237" s="80">
        <f t="shared" si="97"/>
        <v>0</v>
      </c>
      <c r="CI237" s="84">
        <f t="shared" si="98"/>
        <v>0</v>
      </c>
      <c r="CJ237" s="80">
        <f t="shared" si="109"/>
        <v>0</v>
      </c>
      <c r="CN237" s="21" t="str">
        <f t="shared" si="99"/>
        <v/>
      </c>
      <c r="CO237" s="21" t="str">
        <f t="shared" si="100"/>
        <v/>
      </c>
      <c r="CP237" s="22" t="str">
        <f t="shared" si="110"/>
        <v/>
      </c>
      <c r="CQ237" s="22" t="str">
        <f t="shared" si="111"/>
        <v/>
      </c>
      <c r="CR237" s="22" t="str">
        <f t="shared" si="112"/>
        <v/>
      </c>
      <c r="CS237" s="22" t="str">
        <f t="shared" si="113"/>
        <v/>
      </c>
      <c r="CT237" s="22" t="str">
        <f t="shared" si="114"/>
        <v/>
      </c>
      <c r="CU237" s="173" t="str">
        <f t="shared" si="101"/>
        <v/>
      </c>
      <c r="CV237" s="173" t="str">
        <f t="shared" si="102"/>
        <v/>
      </c>
      <c r="CW237" s="22" t="str">
        <f t="shared" si="115"/>
        <v/>
      </c>
      <c r="CX237" s="22" t="str">
        <f t="shared" si="116"/>
        <v/>
      </c>
      <c r="CY237" s="23" t="str">
        <f t="shared" si="117"/>
        <v/>
      </c>
      <c r="CZ237" s="23" t="str">
        <f t="shared" si="118"/>
        <v/>
      </c>
      <c r="DA237" s="207" t="str">
        <f t="shared" si="122"/>
        <v/>
      </c>
      <c r="DB237" s="23">
        <f t="shared" si="103"/>
        <v>0</v>
      </c>
      <c r="DC237" s="16"/>
      <c r="DE237" s="192">
        <f t="shared" si="104"/>
        <v>0</v>
      </c>
      <c r="DF237" s="192">
        <f t="shared" si="105"/>
        <v>0</v>
      </c>
      <c r="DH237" s="192">
        <f t="shared" si="106"/>
        <v>0</v>
      </c>
      <c r="DI237" s="192">
        <f t="shared" si="107"/>
        <v>0</v>
      </c>
      <c r="DK237" s="203">
        <f>IF(Taula4[[#This Row],[Codi del contracte]]&lt;&gt;"",IF(Taula4[[#This Row],[Codi del contracte]]&gt;199,IF(Taula4[[#This Row],[Codi del contracte]]&lt;300,1,0),0),0)</f>
        <v>0</v>
      </c>
      <c r="DL237" s="203">
        <f>IF(Taula4[[#This Row],[Codi del contracte]]&lt;&gt;"",IF(Taula4[[#This Row],[Codi del contracte]]&gt;499,IF(Taula4[[#This Row],[Codi del contracte]]&lt;600,1,0),0),0)</f>
        <v>0</v>
      </c>
      <c r="DM237" s="203">
        <f t="shared" si="119"/>
        <v>0</v>
      </c>
      <c r="DN237" s="203">
        <f>IF(Taula4[[#This Row],[% Jornada (no posar símbol %)]]=100,IF(DM237=1,2,0),0)</f>
        <v>0</v>
      </c>
      <c r="DO237" s="203" t="str">
        <f t="shared" si="123"/>
        <v/>
      </c>
    </row>
    <row r="238" spans="1:119" ht="14.25" customHeight="1">
      <c r="A238" s="38"/>
      <c r="B238" s="83">
        <v>231</v>
      </c>
      <c r="C238" s="2"/>
      <c r="D238" s="158"/>
      <c r="E238" s="194"/>
      <c r="F238" s="153"/>
      <c r="G238" s="153"/>
      <c r="H238" s="2"/>
      <c r="I238" s="154"/>
      <c r="J238" s="210"/>
      <c r="K238" s="155"/>
      <c r="L238" s="156">
        <f t="shared" si="108"/>
        <v>0</v>
      </c>
      <c r="M238" s="340"/>
      <c r="N238" s="182" t="str">
        <f t="shared" si="120"/>
        <v/>
      </c>
      <c r="O238" s="127"/>
      <c r="P238" s="64"/>
      <c r="Q238" s="64"/>
      <c r="R238" s="64"/>
      <c r="CB238" s="78" t="str">
        <f t="shared" si="93"/>
        <v/>
      </c>
      <c r="CC238" s="79">
        <v>100</v>
      </c>
      <c r="CD238" s="79">
        <f t="shared" si="94"/>
        <v>0</v>
      </c>
      <c r="CE238" s="79">
        <f t="shared" si="95"/>
        <v>0</v>
      </c>
      <c r="CF238" s="79">
        <f t="shared" si="96"/>
        <v>0</v>
      </c>
      <c r="CG238" s="79">
        <f t="shared" si="121"/>
        <v>0</v>
      </c>
      <c r="CH238" s="80">
        <f t="shared" si="97"/>
        <v>0</v>
      </c>
      <c r="CI238" s="84">
        <f t="shared" si="98"/>
        <v>0</v>
      </c>
      <c r="CJ238" s="80">
        <f t="shared" si="109"/>
        <v>0</v>
      </c>
      <c r="CN238" s="21" t="str">
        <f t="shared" si="99"/>
        <v/>
      </c>
      <c r="CO238" s="21" t="str">
        <f t="shared" si="100"/>
        <v/>
      </c>
      <c r="CP238" s="22" t="str">
        <f t="shared" si="110"/>
        <v/>
      </c>
      <c r="CQ238" s="22" t="str">
        <f t="shared" si="111"/>
        <v/>
      </c>
      <c r="CR238" s="22" t="str">
        <f t="shared" si="112"/>
        <v/>
      </c>
      <c r="CS238" s="22" t="str">
        <f t="shared" si="113"/>
        <v/>
      </c>
      <c r="CT238" s="22" t="str">
        <f t="shared" si="114"/>
        <v/>
      </c>
      <c r="CU238" s="173" t="str">
        <f t="shared" si="101"/>
        <v/>
      </c>
      <c r="CV238" s="173" t="str">
        <f t="shared" si="102"/>
        <v/>
      </c>
      <c r="CW238" s="22" t="str">
        <f t="shared" si="115"/>
        <v/>
      </c>
      <c r="CX238" s="22" t="str">
        <f t="shared" si="116"/>
        <v/>
      </c>
      <c r="CY238" s="23" t="str">
        <f t="shared" si="117"/>
        <v/>
      </c>
      <c r="CZ238" s="23" t="str">
        <f t="shared" si="118"/>
        <v/>
      </c>
      <c r="DA238" s="207" t="str">
        <f t="shared" si="122"/>
        <v/>
      </c>
      <c r="DB238" s="23">
        <f t="shared" si="103"/>
        <v>0</v>
      </c>
      <c r="DC238" s="16"/>
      <c r="DE238" s="192">
        <f t="shared" si="104"/>
        <v>0</v>
      </c>
      <c r="DF238" s="192">
        <f t="shared" si="105"/>
        <v>0</v>
      </c>
      <c r="DH238" s="192">
        <f t="shared" si="106"/>
        <v>0</v>
      </c>
      <c r="DI238" s="192">
        <f t="shared" si="107"/>
        <v>0</v>
      </c>
      <c r="DK238" s="203">
        <f>IF(Taula4[[#This Row],[Codi del contracte]]&lt;&gt;"",IF(Taula4[[#This Row],[Codi del contracte]]&gt;199,IF(Taula4[[#This Row],[Codi del contracte]]&lt;300,1,0),0),0)</f>
        <v>0</v>
      </c>
      <c r="DL238" s="203">
        <f>IF(Taula4[[#This Row],[Codi del contracte]]&lt;&gt;"",IF(Taula4[[#This Row],[Codi del contracte]]&gt;499,IF(Taula4[[#This Row],[Codi del contracte]]&lt;600,1,0),0),0)</f>
        <v>0</v>
      </c>
      <c r="DM238" s="203">
        <f t="shared" si="119"/>
        <v>0</v>
      </c>
      <c r="DN238" s="203">
        <f>IF(Taula4[[#This Row],[% Jornada (no posar símbol %)]]=100,IF(DM238=1,2,0),0)</f>
        <v>0</v>
      </c>
      <c r="DO238" s="203" t="str">
        <f t="shared" si="123"/>
        <v/>
      </c>
    </row>
    <row r="239" spans="1:119" ht="14.25" customHeight="1">
      <c r="A239" s="38"/>
      <c r="B239" s="83">
        <v>232</v>
      </c>
      <c r="C239" s="2"/>
      <c r="D239" s="158"/>
      <c r="E239" s="194"/>
      <c r="F239" s="153"/>
      <c r="G239" s="153"/>
      <c r="H239" s="2"/>
      <c r="I239" s="154"/>
      <c r="J239" s="210"/>
      <c r="K239" s="155"/>
      <c r="L239" s="156">
        <f t="shared" si="108"/>
        <v>0</v>
      </c>
      <c r="M239" s="340"/>
      <c r="N239" s="182" t="str">
        <f t="shared" si="120"/>
        <v/>
      </c>
      <c r="O239" s="127"/>
      <c r="P239" s="64"/>
      <c r="Q239" s="64"/>
      <c r="R239" s="64"/>
      <c r="CB239" s="78" t="str">
        <f t="shared" si="93"/>
        <v/>
      </c>
      <c r="CC239" s="79">
        <v>100</v>
      </c>
      <c r="CD239" s="79">
        <f t="shared" si="94"/>
        <v>0</v>
      </c>
      <c r="CE239" s="79">
        <f t="shared" si="95"/>
        <v>0</v>
      </c>
      <c r="CF239" s="79">
        <f t="shared" si="96"/>
        <v>0</v>
      </c>
      <c r="CG239" s="79">
        <f t="shared" si="121"/>
        <v>0</v>
      </c>
      <c r="CH239" s="80">
        <f t="shared" si="97"/>
        <v>0</v>
      </c>
      <c r="CI239" s="84">
        <f t="shared" si="98"/>
        <v>0</v>
      </c>
      <c r="CJ239" s="80">
        <f t="shared" si="109"/>
        <v>0</v>
      </c>
      <c r="CN239" s="21" t="str">
        <f t="shared" si="99"/>
        <v/>
      </c>
      <c r="CO239" s="21" t="str">
        <f t="shared" si="100"/>
        <v/>
      </c>
      <c r="CP239" s="22" t="str">
        <f t="shared" si="110"/>
        <v/>
      </c>
      <c r="CQ239" s="22" t="str">
        <f t="shared" si="111"/>
        <v/>
      </c>
      <c r="CR239" s="22" t="str">
        <f t="shared" si="112"/>
        <v/>
      </c>
      <c r="CS239" s="22" t="str">
        <f t="shared" si="113"/>
        <v/>
      </c>
      <c r="CT239" s="22" t="str">
        <f t="shared" si="114"/>
        <v/>
      </c>
      <c r="CU239" s="173" t="str">
        <f t="shared" si="101"/>
        <v/>
      </c>
      <c r="CV239" s="173" t="str">
        <f t="shared" si="102"/>
        <v/>
      </c>
      <c r="CW239" s="22" t="str">
        <f t="shared" si="115"/>
        <v/>
      </c>
      <c r="CX239" s="22" t="str">
        <f t="shared" si="116"/>
        <v/>
      </c>
      <c r="CY239" s="23" t="str">
        <f t="shared" si="117"/>
        <v/>
      </c>
      <c r="CZ239" s="23" t="str">
        <f t="shared" si="118"/>
        <v/>
      </c>
      <c r="DA239" s="207" t="str">
        <f t="shared" si="122"/>
        <v/>
      </c>
      <c r="DB239" s="23">
        <f t="shared" si="103"/>
        <v>0</v>
      </c>
      <c r="DC239" s="16"/>
      <c r="DE239" s="192">
        <f t="shared" si="104"/>
        <v>0</v>
      </c>
      <c r="DF239" s="192">
        <f t="shared" si="105"/>
        <v>0</v>
      </c>
      <c r="DH239" s="192">
        <f t="shared" si="106"/>
        <v>0</v>
      </c>
      <c r="DI239" s="192">
        <f t="shared" si="107"/>
        <v>0</v>
      </c>
      <c r="DK239" s="203">
        <f>IF(Taula4[[#This Row],[Codi del contracte]]&lt;&gt;"",IF(Taula4[[#This Row],[Codi del contracte]]&gt;199,IF(Taula4[[#This Row],[Codi del contracte]]&lt;300,1,0),0),0)</f>
        <v>0</v>
      </c>
      <c r="DL239" s="203">
        <f>IF(Taula4[[#This Row],[Codi del contracte]]&lt;&gt;"",IF(Taula4[[#This Row],[Codi del contracte]]&gt;499,IF(Taula4[[#This Row],[Codi del contracte]]&lt;600,1,0),0),0)</f>
        <v>0</v>
      </c>
      <c r="DM239" s="203">
        <f t="shared" si="119"/>
        <v>0</v>
      </c>
      <c r="DN239" s="203">
        <f>IF(Taula4[[#This Row],[% Jornada (no posar símbol %)]]=100,IF(DM239=1,2,0),0)</f>
        <v>0</v>
      </c>
      <c r="DO239" s="203" t="str">
        <f t="shared" si="123"/>
        <v/>
      </c>
    </row>
    <row r="240" spans="1:119" ht="14.25" customHeight="1">
      <c r="A240" s="38"/>
      <c r="B240" s="83">
        <v>233</v>
      </c>
      <c r="C240" s="2"/>
      <c r="D240" s="158"/>
      <c r="E240" s="194"/>
      <c r="F240" s="153"/>
      <c r="G240" s="153"/>
      <c r="H240" s="2"/>
      <c r="I240" s="154"/>
      <c r="J240" s="210"/>
      <c r="K240" s="155"/>
      <c r="L240" s="156">
        <f t="shared" si="108"/>
        <v>0</v>
      </c>
      <c r="M240" s="340"/>
      <c r="N240" s="182" t="str">
        <f t="shared" si="120"/>
        <v/>
      </c>
      <c r="O240" s="127"/>
      <c r="P240" s="64"/>
      <c r="Q240" s="64"/>
      <c r="R240" s="64"/>
      <c r="CB240" s="78" t="str">
        <f t="shared" si="93"/>
        <v/>
      </c>
      <c r="CC240" s="79">
        <v>100</v>
      </c>
      <c r="CD240" s="79">
        <f t="shared" si="94"/>
        <v>0</v>
      </c>
      <c r="CE240" s="79">
        <f t="shared" si="95"/>
        <v>0</v>
      </c>
      <c r="CF240" s="79">
        <f t="shared" si="96"/>
        <v>0</v>
      </c>
      <c r="CG240" s="79">
        <f t="shared" si="121"/>
        <v>0</v>
      </c>
      <c r="CH240" s="80">
        <f t="shared" si="97"/>
        <v>0</v>
      </c>
      <c r="CI240" s="84">
        <f t="shared" si="98"/>
        <v>0</v>
      </c>
      <c r="CJ240" s="80">
        <f t="shared" si="109"/>
        <v>0</v>
      </c>
      <c r="CN240" s="21" t="str">
        <f t="shared" si="99"/>
        <v/>
      </c>
      <c r="CO240" s="21" t="str">
        <f t="shared" si="100"/>
        <v/>
      </c>
      <c r="CP240" s="22" t="str">
        <f t="shared" si="110"/>
        <v/>
      </c>
      <c r="CQ240" s="22" t="str">
        <f t="shared" si="111"/>
        <v/>
      </c>
      <c r="CR240" s="22" t="str">
        <f t="shared" si="112"/>
        <v/>
      </c>
      <c r="CS240" s="22" t="str">
        <f t="shared" si="113"/>
        <v/>
      </c>
      <c r="CT240" s="22" t="str">
        <f t="shared" si="114"/>
        <v/>
      </c>
      <c r="CU240" s="173" t="str">
        <f t="shared" si="101"/>
        <v/>
      </c>
      <c r="CV240" s="173" t="str">
        <f t="shared" si="102"/>
        <v/>
      </c>
      <c r="CW240" s="22" t="str">
        <f t="shared" si="115"/>
        <v/>
      </c>
      <c r="CX240" s="22" t="str">
        <f t="shared" si="116"/>
        <v/>
      </c>
      <c r="CY240" s="23" t="str">
        <f t="shared" si="117"/>
        <v/>
      </c>
      <c r="CZ240" s="23" t="str">
        <f t="shared" si="118"/>
        <v/>
      </c>
      <c r="DA240" s="207" t="str">
        <f t="shared" si="122"/>
        <v/>
      </c>
      <c r="DB240" s="23">
        <f t="shared" si="103"/>
        <v>0</v>
      </c>
      <c r="DC240" s="16"/>
      <c r="DE240" s="192">
        <f t="shared" si="104"/>
        <v>0</v>
      </c>
      <c r="DF240" s="192">
        <f t="shared" si="105"/>
        <v>0</v>
      </c>
      <c r="DH240" s="192">
        <f t="shared" si="106"/>
        <v>0</v>
      </c>
      <c r="DI240" s="192">
        <f t="shared" si="107"/>
        <v>0</v>
      </c>
      <c r="DK240" s="203">
        <f>IF(Taula4[[#This Row],[Codi del contracte]]&lt;&gt;"",IF(Taula4[[#This Row],[Codi del contracte]]&gt;199,IF(Taula4[[#This Row],[Codi del contracte]]&lt;300,1,0),0),0)</f>
        <v>0</v>
      </c>
      <c r="DL240" s="203">
        <f>IF(Taula4[[#This Row],[Codi del contracte]]&lt;&gt;"",IF(Taula4[[#This Row],[Codi del contracte]]&gt;499,IF(Taula4[[#This Row],[Codi del contracte]]&lt;600,1,0),0),0)</f>
        <v>0</v>
      </c>
      <c r="DM240" s="203">
        <f t="shared" si="119"/>
        <v>0</v>
      </c>
      <c r="DN240" s="203">
        <f>IF(Taula4[[#This Row],[% Jornada (no posar símbol %)]]=100,IF(DM240=1,2,0),0)</f>
        <v>0</v>
      </c>
      <c r="DO240" s="203" t="str">
        <f t="shared" si="123"/>
        <v/>
      </c>
    </row>
    <row r="241" spans="1:119" ht="14.25" customHeight="1">
      <c r="A241" s="38"/>
      <c r="B241" s="83">
        <v>234</v>
      </c>
      <c r="C241" s="2"/>
      <c r="D241" s="158"/>
      <c r="E241" s="194"/>
      <c r="F241" s="153"/>
      <c r="G241" s="153"/>
      <c r="H241" s="2"/>
      <c r="I241" s="154"/>
      <c r="J241" s="210"/>
      <c r="K241" s="155"/>
      <c r="L241" s="156">
        <f t="shared" si="108"/>
        <v>0</v>
      </c>
      <c r="M241" s="340"/>
      <c r="N241" s="182" t="str">
        <f t="shared" si="120"/>
        <v/>
      </c>
      <c r="O241" s="127"/>
      <c r="P241" s="64"/>
      <c r="Q241" s="64"/>
      <c r="R241" s="64"/>
      <c r="CB241" s="78" t="str">
        <f t="shared" si="93"/>
        <v/>
      </c>
      <c r="CC241" s="79">
        <v>100</v>
      </c>
      <c r="CD241" s="79">
        <f t="shared" si="94"/>
        <v>0</v>
      </c>
      <c r="CE241" s="79">
        <f t="shared" si="95"/>
        <v>0</v>
      </c>
      <c r="CF241" s="79">
        <f t="shared" si="96"/>
        <v>0</v>
      </c>
      <c r="CG241" s="79">
        <f t="shared" si="121"/>
        <v>0</v>
      </c>
      <c r="CH241" s="80">
        <f t="shared" si="97"/>
        <v>0</v>
      </c>
      <c r="CI241" s="84">
        <f t="shared" si="98"/>
        <v>0</v>
      </c>
      <c r="CJ241" s="80">
        <f t="shared" si="109"/>
        <v>0</v>
      </c>
      <c r="CN241" s="21" t="str">
        <f t="shared" si="99"/>
        <v/>
      </c>
      <c r="CO241" s="21" t="str">
        <f t="shared" si="100"/>
        <v/>
      </c>
      <c r="CP241" s="22" t="str">
        <f t="shared" si="110"/>
        <v/>
      </c>
      <c r="CQ241" s="22" t="str">
        <f t="shared" si="111"/>
        <v/>
      </c>
      <c r="CR241" s="22" t="str">
        <f t="shared" si="112"/>
        <v/>
      </c>
      <c r="CS241" s="22" t="str">
        <f t="shared" si="113"/>
        <v/>
      </c>
      <c r="CT241" s="22" t="str">
        <f t="shared" si="114"/>
        <v/>
      </c>
      <c r="CU241" s="173" t="str">
        <f t="shared" si="101"/>
        <v/>
      </c>
      <c r="CV241" s="173" t="str">
        <f t="shared" si="102"/>
        <v/>
      </c>
      <c r="CW241" s="22" t="str">
        <f t="shared" si="115"/>
        <v/>
      </c>
      <c r="CX241" s="22" t="str">
        <f t="shared" si="116"/>
        <v/>
      </c>
      <c r="CY241" s="23" t="str">
        <f t="shared" si="117"/>
        <v/>
      </c>
      <c r="CZ241" s="23" t="str">
        <f t="shared" si="118"/>
        <v/>
      </c>
      <c r="DA241" s="207" t="str">
        <f t="shared" si="122"/>
        <v/>
      </c>
      <c r="DB241" s="23">
        <f t="shared" si="103"/>
        <v>0</v>
      </c>
      <c r="DC241" s="16"/>
      <c r="DE241" s="192">
        <f t="shared" si="104"/>
        <v>0</v>
      </c>
      <c r="DF241" s="192">
        <f t="shared" si="105"/>
        <v>0</v>
      </c>
      <c r="DH241" s="192">
        <f t="shared" si="106"/>
        <v>0</v>
      </c>
      <c r="DI241" s="192">
        <f t="shared" si="107"/>
        <v>0</v>
      </c>
      <c r="DK241" s="203">
        <f>IF(Taula4[[#This Row],[Codi del contracte]]&lt;&gt;"",IF(Taula4[[#This Row],[Codi del contracte]]&gt;199,IF(Taula4[[#This Row],[Codi del contracte]]&lt;300,1,0),0),0)</f>
        <v>0</v>
      </c>
      <c r="DL241" s="203">
        <f>IF(Taula4[[#This Row],[Codi del contracte]]&lt;&gt;"",IF(Taula4[[#This Row],[Codi del contracte]]&gt;499,IF(Taula4[[#This Row],[Codi del contracte]]&lt;600,1,0),0),0)</f>
        <v>0</v>
      </c>
      <c r="DM241" s="203">
        <f t="shared" si="119"/>
        <v>0</v>
      </c>
      <c r="DN241" s="203">
        <f>IF(Taula4[[#This Row],[% Jornada (no posar símbol %)]]=100,IF(DM241=1,2,0),0)</f>
        <v>0</v>
      </c>
      <c r="DO241" s="203" t="str">
        <f t="shared" si="123"/>
        <v/>
      </c>
    </row>
    <row r="242" spans="1:119" ht="14.25" customHeight="1">
      <c r="A242" s="38"/>
      <c r="B242" s="83">
        <v>235</v>
      </c>
      <c r="C242" s="2"/>
      <c r="D242" s="158"/>
      <c r="E242" s="194"/>
      <c r="F242" s="153"/>
      <c r="G242" s="153"/>
      <c r="H242" s="2"/>
      <c r="I242" s="154"/>
      <c r="J242" s="210"/>
      <c r="K242" s="155"/>
      <c r="L242" s="156">
        <f t="shared" si="108"/>
        <v>0</v>
      </c>
      <c r="M242" s="340"/>
      <c r="N242" s="182" t="str">
        <f t="shared" si="120"/>
        <v/>
      </c>
      <c r="O242" s="127"/>
      <c r="P242" s="64"/>
      <c r="Q242" s="64"/>
      <c r="R242" s="64"/>
      <c r="CB242" s="78" t="str">
        <f t="shared" si="93"/>
        <v/>
      </c>
      <c r="CC242" s="79">
        <v>100</v>
      </c>
      <c r="CD242" s="79">
        <f t="shared" si="94"/>
        <v>0</v>
      </c>
      <c r="CE242" s="79">
        <f t="shared" si="95"/>
        <v>0</v>
      </c>
      <c r="CF242" s="79">
        <f t="shared" si="96"/>
        <v>0</v>
      </c>
      <c r="CG242" s="79">
        <f t="shared" si="121"/>
        <v>0</v>
      </c>
      <c r="CH242" s="80">
        <f t="shared" si="97"/>
        <v>0</v>
      </c>
      <c r="CI242" s="84">
        <f t="shared" si="98"/>
        <v>0</v>
      </c>
      <c r="CJ242" s="80">
        <f t="shared" si="109"/>
        <v>0</v>
      </c>
      <c r="CN242" s="21" t="str">
        <f t="shared" si="99"/>
        <v/>
      </c>
      <c r="CO242" s="21" t="str">
        <f t="shared" si="100"/>
        <v/>
      </c>
      <c r="CP242" s="22" t="str">
        <f t="shared" si="110"/>
        <v/>
      </c>
      <c r="CQ242" s="22" t="str">
        <f t="shared" si="111"/>
        <v/>
      </c>
      <c r="CR242" s="22" t="str">
        <f t="shared" si="112"/>
        <v/>
      </c>
      <c r="CS242" s="22" t="str">
        <f t="shared" si="113"/>
        <v/>
      </c>
      <c r="CT242" s="22" t="str">
        <f t="shared" si="114"/>
        <v/>
      </c>
      <c r="CU242" s="173" t="str">
        <f t="shared" si="101"/>
        <v/>
      </c>
      <c r="CV242" s="173" t="str">
        <f t="shared" si="102"/>
        <v/>
      </c>
      <c r="CW242" s="22" t="str">
        <f t="shared" si="115"/>
        <v/>
      </c>
      <c r="CX242" s="22" t="str">
        <f t="shared" si="116"/>
        <v/>
      </c>
      <c r="CY242" s="23" t="str">
        <f t="shared" si="117"/>
        <v/>
      </c>
      <c r="CZ242" s="23" t="str">
        <f t="shared" si="118"/>
        <v/>
      </c>
      <c r="DA242" s="207" t="str">
        <f t="shared" si="122"/>
        <v/>
      </c>
      <c r="DB242" s="23">
        <f t="shared" si="103"/>
        <v>0</v>
      </c>
      <c r="DC242" s="16"/>
      <c r="DE242" s="192">
        <f t="shared" si="104"/>
        <v>0</v>
      </c>
      <c r="DF242" s="192">
        <f t="shared" si="105"/>
        <v>0</v>
      </c>
      <c r="DH242" s="192">
        <f t="shared" si="106"/>
        <v>0</v>
      </c>
      <c r="DI242" s="192">
        <f t="shared" si="107"/>
        <v>0</v>
      </c>
      <c r="DK242" s="203">
        <f>IF(Taula4[[#This Row],[Codi del contracte]]&lt;&gt;"",IF(Taula4[[#This Row],[Codi del contracte]]&gt;199,IF(Taula4[[#This Row],[Codi del contracte]]&lt;300,1,0),0),0)</f>
        <v>0</v>
      </c>
      <c r="DL242" s="203">
        <f>IF(Taula4[[#This Row],[Codi del contracte]]&lt;&gt;"",IF(Taula4[[#This Row],[Codi del contracte]]&gt;499,IF(Taula4[[#This Row],[Codi del contracte]]&lt;600,1,0),0),0)</f>
        <v>0</v>
      </c>
      <c r="DM242" s="203">
        <f t="shared" si="119"/>
        <v>0</v>
      </c>
      <c r="DN242" s="203">
        <f>IF(Taula4[[#This Row],[% Jornada (no posar símbol %)]]=100,IF(DM242=1,2,0),0)</f>
        <v>0</v>
      </c>
      <c r="DO242" s="203" t="str">
        <f t="shared" si="123"/>
        <v/>
      </c>
    </row>
    <row r="243" spans="1:119" ht="14.25" customHeight="1">
      <c r="A243" s="38"/>
      <c r="B243" s="83">
        <v>236</v>
      </c>
      <c r="C243" s="2"/>
      <c r="D243" s="158"/>
      <c r="E243" s="194"/>
      <c r="F243" s="153"/>
      <c r="G243" s="153"/>
      <c r="H243" s="2"/>
      <c r="I243" s="154"/>
      <c r="J243" s="210"/>
      <c r="K243" s="155"/>
      <c r="L243" s="156">
        <f t="shared" si="108"/>
        <v>0</v>
      </c>
      <c r="M243" s="340"/>
      <c r="N243" s="182" t="str">
        <f t="shared" si="120"/>
        <v/>
      </c>
      <c r="O243" s="127"/>
      <c r="P243" s="64"/>
      <c r="Q243" s="64"/>
      <c r="R243" s="64"/>
      <c r="CB243" s="78" t="str">
        <f t="shared" si="93"/>
        <v/>
      </c>
      <c r="CC243" s="79">
        <v>100</v>
      </c>
      <c r="CD243" s="79">
        <f t="shared" si="94"/>
        <v>0</v>
      </c>
      <c r="CE243" s="79">
        <f t="shared" si="95"/>
        <v>0</v>
      </c>
      <c r="CF243" s="79">
        <f t="shared" si="96"/>
        <v>0</v>
      </c>
      <c r="CG243" s="79">
        <f t="shared" si="121"/>
        <v>0</v>
      </c>
      <c r="CH243" s="80">
        <f t="shared" si="97"/>
        <v>0</v>
      </c>
      <c r="CI243" s="84">
        <f t="shared" si="98"/>
        <v>0</v>
      </c>
      <c r="CJ243" s="80">
        <f t="shared" si="109"/>
        <v>0</v>
      </c>
      <c r="CN243" s="21" t="str">
        <f t="shared" si="99"/>
        <v/>
      </c>
      <c r="CO243" s="21" t="str">
        <f t="shared" si="100"/>
        <v/>
      </c>
      <c r="CP243" s="22" t="str">
        <f t="shared" si="110"/>
        <v/>
      </c>
      <c r="CQ243" s="22" t="str">
        <f t="shared" si="111"/>
        <v/>
      </c>
      <c r="CR243" s="22" t="str">
        <f t="shared" si="112"/>
        <v/>
      </c>
      <c r="CS243" s="22" t="str">
        <f t="shared" si="113"/>
        <v/>
      </c>
      <c r="CT243" s="22" t="str">
        <f t="shared" si="114"/>
        <v/>
      </c>
      <c r="CU243" s="173" t="str">
        <f t="shared" si="101"/>
        <v/>
      </c>
      <c r="CV243" s="173" t="str">
        <f t="shared" si="102"/>
        <v/>
      </c>
      <c r="CW243" s="22" t="str">
        <f t="shared" si="115"/>
        <v/>
      </c>
      <c r="CX243" s="22" t="str">
        <f t="shared" si="116"/>
        <v/>
      </c>
      <c r="CY243" s="23" t="str">
        <f t="shared" si="117"/>
        <v/>
      </c>
      <c r="CZ243" s="23" t="str">
        <f t="shared" si="118"/>
        <v/>
      </c>
      <c r="DA243" s="207" t="str">
        <f t="shared" si="122"/>
        <v/>
      </c>
      <c r="DB243" s="23">
        <f t="shared" si="103"/>
        <v>0</v>
      </c>
      <c r="DC243" s="16"/>
      <c r="DE243" s="192">
        <f t="shared" si="104"/>
        <v>0</v>
      </c>
      <c r="DF243" s="192">
        <f t="shared" si="105"/>
        <v>0</v>
      </c>
      <c r="DH243" s="192">
        <f t="shared" si="106"/>
        <v>0</v>
      </c>
      <c r="DI243" s="192">
        <f t="shared" si="107"/>
        <v>0</v>
      </c>
      <c r="DK243" s="203">
        <f>IF(Taula4[[#This Row],[Codi del contracte]]&lt;&gt;"",IF(Taula4[[#This Row],[Codi del contracte]]&gt;199,IF(Taula4[[#This Row],[Codi del contracte]]&lt;300,1,0),0),0)</f>
        <v>0</v>
      </c>
      <c r="DL243" s="203">
        <f>IF(Taula4[[#This Row],[Codi del contracte]]&lt;&gt;"",IF(Taula4[[#This Row],[Codi del contracte]]&gt;499,IF(Taula4[[#This Row],[Codi del contracte]]&lt;600,1,0),0),0)</f>
        <v>0</v>
      </c>
      <c r="DM243" s="203">
        <f t="shared" si="119"/>
        <v>0</v>
      </c>
      <c r="DN243" s="203">
        <f>IF(Taula4[[#This Row],[% Jornada (no posar símbol %)]]=100,IF(DM243=1,2,0),0)</f>
        <v>0</v>
      </c>
      <c r="DO243" s="203" t="str">
        <f t="shared" si="123"/>
        <v/>
      </c>
    </row>
    <row r="244" spans="1:119" ht="14.25" customHeight="1">
      <c r="A244" s="38"/>
      <c r="B244" s="83">
        <v>237</v>
      </c>
      <c r="C244" s="2"/>
      <c r="D244" s="158"/>
      <c r="E244" s="194"/>
      <c r="F244" s="153"/>
      <c r="G244" s="153"/>
      <c r="H244" s="2"/>
      <c r="I244" s="154"/>
      <c r="J244" s="210"/>
      <c r="K244" s="155"/>
      <c r="L244" s="156">
        <f t="shared" si="108"/>
        <v>0</v>
      </c>
      <c r="M244" s="340"/>
      <c r="N244" s="182" t="str">
        <f t="shared" si="120"/>
        <v/>
      </c>
      <c r="O244" s="127"/>
      <c r="P244" s="64"/>
      <c r="Q244" s="64"/>
      <c r="R244" s="64"/>
      <c r="CB244" s="78" t="str">
        <f t="shared" si="93"/>
        <v/>
      </c>
      <c r="CC244" s="79">
        <v>100</v>
      </c>
      <c r="CD244" s="79">
        <f t="shared" si="94"/>
        <v>0</v>
      </c>
      <c r="CE244" s="79">
        <f t="shared" si="95"/>
        <v>0</v>
      </c>
      <c r="CF244" s="79">
        <f t="shared" si="96"/>
        <v>0</v>
      </c>
      <c r="CG244" s="79">
        <f t="shared" si="121"/>
        <v>0</v>
      </c>
      <c r="CH244" s="80">
        <f t="shared" si="97"/>
        <v>0</v>
      </c>
      <c r="CI244" s="84">
        <f t="shared" si="98"/>
        <v>0</v>
      </c>
      <c r="CJ244" s="80">
        <f t="shared" si="109"/>
        <v>0</v>
      </c>
      <c r="CN244" s="21" t="str">
        <f t="shared" si="99"/>
        <v/>
      </c>
      <c r="CO244" s="21" t="str">
        <f t="shared" si="100"/>
        <v/>
      </c>
      <c r="CP244" s="22" t="str">
        <f t="shared" si="110"/>
        <v/>
      </c>
      <c r="CQ244" s="22" t="str">
        <f t="shared" si="111"/>
        <v/>
      </c>
      <c r="CR244" s="22" t="str">
        <f t="shared" si="112"/>
        <v/>
      </c>
      <c r="CS244" s="22" t="str">
        <f t="shared" si="113"/>
        <v/>
      </c>
      <c r="CT244" s="22" t="str">
        <f t="shared" si="114"/>
        <v/>
      </c>
      <c r="CU244" s="173" t="str">
        <f t="shared" si="101"/>
        <v/>
      </c>
      <c r="CV244" s="173" t="str">
        <f t="shared" si="102"/>
        <v/>
      </c>
      <c r="CW244" s="22" t="str">
        <f t="shared" si="115"/>
        <v/>
      </c>
      <c r="CX244" s="22" t="str">
        <f t="shared" si="116"/>
        <v/>
      </c>
      <c r="CY244" s="23" t="str">
        <f t="shared" si="117"/>
        <v/>
      </c>
      <c r="CZ244" s="23" t="str">
        <f t="shared" si="118"/>
        <v/>
      </c>
      <c r="DA244" s="207" t="str">
        <f t="shared" si="122"/>
        <v/>
      </c>
      <c r="DB244" s="23">
        <f t="shared" si="103"/>
        <v>0</v>
      </c>
      <c r="DC244" s="16"/>
      <c r="DE244" s="192">
        <f t="shared" si="104"/>
        <v>0</v>
      </c>
      <c r="DF244" s="192">
        <f t="shared" si="105"/>
        <v>0</v>
      </c>
      <c r="DH244" s="192">
        <f t="shared" si="106"/>
        <v>0</v>
      </c>
      <c r="DI244" s="192">
        <f t="shared" si="107"/>
        <v>0</v>
      </c>
      <c r="DK244" s="203">
        <f>IF(Taula4[[#This Row],[Codi del contracte]]&lt;&gt;"",IF(Taula4[[#This Row],[Codi del contracte]]&gt;199,IF(Taula4[[#This Row],[Codi del contracte]]&lt;300,1,0),0),0)</f>
        <v>0</v>
      </c>
      <c r="DL244" s="203">
        <f>IF(Taula4[[#This Row],[Codi del contracte]]&lt;&gt;"",IF(Taula4[[#This Row],[Codi del contracte]]&gt;499,IF(Taula4[[#This Row],[Codi del contracte]]&lt;600,1,0),0),0)</f>
        <v>0</v>
      </c>
      <c r="DM244" s="203">
        <f t="shared" si="119"/>
        <v>0</v>
      </c>
      <c r="DN244" s="203">
        <f>IF(Taula4[[#This Row],[% Jornada (no posar símbol %)]]=100,IF(DM244=1,2,0),0)</f>
        <v>0</v>
      </c>
      <c r="DO244" s="203" t="str">
        <f t="shared" si="123"/>
        <v/>
      </c>
    </row>
    <row r="245" spans="1:119" ht="14.25" customHeight="1">
      <c r="A245" s="38"/>
      <c r="B245" s="83">
        <v>238</v>
      </c>
      <c r="C245" s="2"/>
      <c r="D245" s="158"/>
      <c r="E245" s="194"/>
      <c r="F245" s="153"/>
      <c r="G245" s="153"/>
      <c r="H245" s="2"/>
      <c r="I245" s="154"/>
      <c r="J245" s="210"/>
      <c r="K245" s="155"/>
      <c r="L245" s="156">
        <f t="shared" si="108"/>
        <v>0</v>
      </c>
      <c r="M245" s="340"/>
      <c r="N245" s="182" t="str">
        <f t="shared" si="120"/>
        <v/>
      </c>
      <c r="O245" s="127"/>
      <c r="P245" s="64"/>
      <c r="Q245" s="64"/>
      <c r="R245" s="64"/>
      <c r="CB245" s="78" t="str">
        <f t="shared" si="93"/>
        <v/>
      </c>
      <c r="CC245" s="79">
        <v>100</v>
      </c>
      <c r="CD245" s="79">
        <f t="shared" si="94"/>
        <v>0</v>
      </c>
      <c r="CE245" s="79">
        <f t="shared" si="95"/>
        <v>0</v>
      </c>
      <c r="CF245" s="79">
        <f t="shared" si="96"/>
        <v>0</v>
      </c>
      <c r="CG245" s="79">
        <f t="shared" si="121"/>
        <v>0</v>
      </c>
      <c r="CH245" s="80">
        <f t="shared" si="97"/>
        <v>0</v>
      </c>
      <c r="CI245" s="84">
        <f t="shared" si="98"/>
        <v>0</v>
      </c>
      <c r="CJ245" s="80">
        <f t="shared" si="109"/>
        <v>0</v>
      </c>
      <c r="CN245" s="21" t="str">
        <f t="shared" si="99"/>
        <v/>
      </c>
      <c r="CO245" s="21" t="str">
        <f t="shared" si="100"/>
        <v/>
      </c>
      <c r="CP245" s="22" t="str">
        <f t="shared" si="110"/>
        <v/>
      </c>
      <c r="CQ245" s="22" t="str">
        <f t="shared" si="111"/>
        <v/>
      </c>
      <c r="CR245" s="22" t="str">
        <f t="shared" si="112"/>
        <v/>
      </c>
      <c r="CS245" s="22" t="str">
        <f t="shared" si="113"/>
        <v/>
      </c>
      <c r="CT245" s="22" t="str">
        <f t="shared" si="114"/>
        <v/>
      </c>
      <c r="CU245" s="173" t="str">
        <f t="shared" si="101"/>
        <v/>
      </c>
      <c r="CV245" s="173" t="str">
        <f t="shared" si="102"/>
        <v/>
      </c>
      <c r="CW245" s="22" t="str">
        <f t="shared" si="115"/>
        <v/>
      </c>
      <c r="CX245" s="22" t="str">
        <f t="shared" si="116"/>
        <v/>
      </c>
      <c r="CY245" s="23" t="str">
        <f t="shared" si="117"/>
        <v/>
      </c>
      <c r="CZ245" s="23" t="str">
        <f t="shared" si="118"/>
        <v/>
      </c>
      <c r="DA245" s="207" t="str">
        <f t="shared" si="122"/>
        <v/>
      </c>
      <c r="DB245" s="23">
        <f t="shared" si="103"/>
        <v>0</v>
      </c>
      <c r="DC245" s="16"/>
      <c r="DE245" s="192">
        <f t="shared" si="104"/>
        <v>0</v>
      </c>
      <c r="DF245" s="192">
        <f t="shared" si="105"/>
        <v>0</v>
      </c>
      <c r="DH245" s="192">
        <f t="shared" si="106"/>
        <v>0</v>
      </c>
      <c r="DI245" s="192">
        <f t="shared" si="107"/>
        <v>0</v>
      </c>
      <c r="DK245" s="203">
        <f>IF(Taula4[[#This Row],[Codi del contracte]]&lt;&gt;"",IF(Taula4[[#This Row],[Codi del contracte]]&gt;199,IF(Taula4[[#This Row],[Codi del contracte]]&lt;300,1,0),0),0)</f>
        <v>0</v>
      </c>
      <c r="DL245" s="203">
        <f>IF(Taula4[[#This Row],[Codi del contracte]]&lt;&gt;"",IF(Taula4[[#This Row],[Codi del contracte]]&gt;499,IF(Taula4[[#This Row],[Codi del contracte]]&lt;600,1,0),0),0)</f>
        <v>0</v>
      </c>
      <c r="DM245" s="203">
        <f t="shared" si="119"/>
        <v>0</v>
      </c>
      <c r="DN245" s="203">
        <f>IF(Taula4[[#This Row],[% Jornada (no posar símbol %)]]=100,IF(DM245=1,2,0),0)</f>
        <v>0</v>
      </c>
      <c r="DO245" s="203" t="str">
        <f t="shared" si="123"/>
        <v/>
      </c>
    </row>
    <row r="246" spans="1:119" ht="14.25" customHeight="1">
      <c r="A246" s="38"/>
      <c r="B246" s="83">
        <v>239</v>
      </c>
      <c r="C246" s="2"/>
      <c r="D246" s="158"/>
      <c r="E246" s="194"/>
      <c r="F246" s="153"/>
      <c r="G246" s="153"/>
      <c r="H246" s="2"/>
      <c r="I246" s="154"/>
      <c r="J246" s="210"/>
      <c r="K246" s="155"/>
      <c r="L246" s="156">
        <f t="shared" si="108"/>
        <v>0</v>
      </c>
      <c r="M246" s="340"/>
      <c r="N246" s="182" t="str">
        <f t="shared" si="120"/>
        <v/>
      </c>
      <c r="O246" s="127"/>
      <c r="P246" s="64"/>
      <c r="Q246" s="64"/>
      <c r="R246" s="64"/>
      <c r="CB246" s="78" t="str">
        <f t="shared" si="93"/>
        <v/>
      </c>
      <c r="CC246" s="79">
        <v>100</v>
      </c>
      <c r="CD246" s="79">
        <f t="shared" si="94"/>
        <v>0</v>
      </c>
      <c r="CE246" s="79">
        <f t="shared" si="95"/>
        <v>0</v>
      </c>
      <c r="CF246" s="79">
        <f t="shared" si="96"/>
        <v>0</v>
      </c>
      <c r="CG246" s="79">
        <f t="shared" si="121"/>
        <v>0</v>
      </c>
      <c r="CH246" s="80">
        <f t="shared" si="97"/>
        <v>0</v>
      </c>
      <c r="CI246" s="84">
        <f t="shared" si="98"/>
        <v>0</v>
      </c>
      <c r="CJ246" s="80">
        <f t="shared" si="109"/>
        <v>0</v>
      </c>
      <c r="CN246" s="21" t="str">
        <f t="shared" si="99"/>
        <v/>
      </c>
      <c r="CO246" s="21" t="str">
        <f t="shared" si="100"/>
        <v/>
      </c>
      <c r="CP246" s="22" t="str">
        <f t="shared" si="110"/>
        <v/>
      </c>
      <c r="CQ246" s="22" t="str">
        <f t="shared" si="111"/>
        <v/>
      </c>
      <c r="CR246" s="22" t="str">
        <f t="shared" si="112"/>
        <v/>
      </c>
      <c r="CS246" s="22" t="str">
        <f t="shared" si="113"/>
        <v/>
      </c>
      <c r="CT246" s="22" t="str">
        <f t="shared" si="114"/>
        <v/>
      </c>
      <c r="CU246" s="173" t="str">
        <f t="shared" si="101"/>
        <v/>
      </c>
      <c r="CV246" s="173" t="str">
        <f t="shared" si="102"/>
        <v/>
      </c>
      <c r="CW246" s="22" t="str">
        <f t="shared" si="115"/>
        <v/>
      </c>
      <c r="CX246" s="22" t="str">
        <f t="shared" si="116"/>
        <v/>
      </c>
      <c r="CY246" s="23" t="str">
        <f t="shared" si="117"/>
        <v/>
      </c>
      <c r="CZ246" s="23" t="str">
        <f t="shared" si="118"/>
        <v/>
      </c>
      <c r="DA246" s="207" t="str">
        <f t="shared" si="122"/>
        <v/>
      </c>
      <c r="DB246" s="23">
        <f t="shared" si="103"/>
        <v>0</v>
      </c>
      <c r="DC246" s="16"/>
      <c r="DE246" s="192">
        <f t="shared" si="104"/>
        <v>0</v>
      </c>
      <c r="DF246" s="192">
        <f t="shared" si="105"/>
        <v>0</v>
      </c>
      <c r="DH246" s="192">
        <f t="shared" si="106"/>
        <v>0</v>
      </c>
      <c r="DI246" s="192">
        <f t="shared" si="107"/>
        <v>0</v>
      </c>
      <c r="DK246" s="203">
        <f>IF(Taula4[[#This Row],[Codi del contracte]]&lt;&gt;"",IF(Taula4[[#This Row],[Codi del contracte]]&gt;199,IF(Taula4[[#This Row],[Codi del contracte]]&lt;300,1,0),0),0)</f>
        <v>0</v>
      </c>
      <c r="DL246" s="203">
        <f>IF(Taula4[[#This Row],[Codi del contracte]]&lt;&gt;"",IF(Taula4[[#This Row],[Codi del contracte]]&gt;499,IF(Taula4[[#This Row],[Codi del contracte]]&lt;600,1,0),0),0)</f>
        <v>0</v>
      </c>
      <c r="DM246" s="203">
        <f t="shared" si="119"/>
        <v>0</v>
      </c>
      <c r="DN246" s="203">
        <f>IF(Taula4[[#This Row],[% Jornada (no posar símbol %)]]=100,IF(DM246=1,2,0),0)</f>
        <v>0</v>
      </c>
      <c r="DO246" s="203" t="str">
        <f t="shared" si="123"/>
        <v/>
      </c>
    </row>
    <row r="247" spans="1:119" ht="14.25" customHeight="1">
      <c r="A247" s="38"/>
      <c r="B247" s="83">
        <v>240</v>
      </c>
      <c r="C247" s="2"/>
      <c r="D247" s="158"/>
      <c r="E247" s="194"/>
      <c r="F247" s="153"/>
      <c r="G247" s="153"/>
      <c r="H247" s="2"/>
      <c r="I247" s="154"/>
      <c r="J247" s="210"/>
      <c r="K247" s="155"/>
      <c r="L247" s="156">
        <f t="shared" si="108"/>
        <v>0</v>
      </c>
      <c r="M247" s="340"/>
      <c r="N247" s="182" t="str">
        <f t="shared" si="120"/>
        <v/>
      </c>
      <c r="O247" s="127"/>
      <c r="P247" s="64"/>
      <c r="Q247" s="64"/>
      <c r="R247" s="64"/>
      <c r="CB247" s="78" t="str">
        <f t="shared" si="93"/>
        <v/>
      </c>
      <c r="CC247" s="79">
        <v>100</v>
      </c>
      <c r="CD247" s="79">
        <f t="shared" si="94"/>
        <v>0</v>
      </c>
      <c r="CE247" s="79">
        <f t="shared" si="95"/>
        <v>0</v>
      </c>
      <c r="CF247" s="79">
        <f t="shared" si="96"/>
        <v>0</v>
      </c>
      <c r="CG247" s="79">
        <f t="shared" si="121"/>
        <v>0</v>
      </c>
      <c r="CH247" s="80">
        <f t="shared" si="97"/>
        <v>0</v>
      </c>
      <c r="CI247" s="84">
        <f t="shared" si="98"/>
        <v>0</v>
      </c>
      <c r="CJ247" s="80">
        <f t="shared" si="109"/>
        <v>0</v>
      </c>
      <c r="CN247" s="21" t="str">
        <f t="shared" si="99"/>
        <v/>
      </c>
      <c r="CO247" s="21" t="str">
        <f t="shared" si="100"/>
        <v/>
      </c>
      <c r="CP247" s="22" t="str">
        <f t="shared" si="110"/>
        <v/>
      </c>
      <c r="CQ247" s="22" t="str">
        <f t="shared" si="111"/>
        <v/>
      </c>
      <c r="CR247" s="22" t="str">
        <f t="shared" si="112"/>
        <v/>
      </c>
      <c r="CS247" s="22" t="str">
        <f t="shared" si="113"/>
        <v/>
      </c>
      <c r="CT247" s="22" t="str">
        <f t="shared" si="114"/>
        <v/>
      </c>
      <c r="CU247" s="173" t="str">
        <f t="shared" si="101"/>
        <v/>
      </c>
      <c r="CV247" s="173" t="str">
        <f t="shared" si="102"/>
        <v/>
      </c>
      <c r="CW247" s="22" t="str">
        <f t="shared" si="115"/>
        <v/>
      </c>
      <c r="CX247" s="22" t="str">
        <f t="shared" si="116"/>
        <v/>
      </c>
      <c r="CY247" s="23" t="str">
        <f t="shared" si="117"/>
        <v/>
      </c>
      <c r="CZ247" s="23" t="str">
        <f t="shared" si="118"/>
        <v/>
      </c>
      <c r="DA247" s="207" t="str">
        <f t="shared" si="122"/>
        <v/>
      </c>
      <c r="DB247" s="23">
        <f t="shared" si="103"/>
        <v>0</v>
      </c>
      <c r="DC247" s="16"/>
      <c r="DE247" s="192">
        <f t="shared" si="104"/>
        <v>0</v>
      </c>
      <c r="DF247" s="192">
        <f t="shared" si="105"/>
        <v>0</v>
      </c>
      <c r="DH247" s="192">
        <f t="shared" si="106"/>
        <v>0</v>
      </c>
      <c r="DI247" s="192">
        <f t="shared" si="107"/>
        <v>0</v>
      </c>
      <c r="DK247" s="203">
        <f>IF(Taula4[[#This Row],[Codi del contracte]]&lt;&gt;"",IF(Taula4[[#This Row],[Codi del contracte]]&gt;199,IF(Taula4[[#This Row],[Codi del contracte]]&lt;300,1,0),0),0)</f>
        <v>0</v>
      </c>
      <c r="DL247" s="203">
        <f>IF(Taula4[[#This Row],[Codi del contracte]]&lt;&gt;"",IF(Taula4[[#This Row],[Codi del contracte]]&gt;499,IF(Taula4[[#This Row],[Codi del contracte]]&lt;600,1,0),0),0)</f>
        <v>0</v>
      </c>
      <c r="DM247" s="203">
        <f t="shared" si="119"/>
        <v>0</v>
      </c>
      <c r="DN247" s="203">
        <f>IF(Taula4[[#This Row],[% Jornada (no posar símbol %)]]=100,IF(DM247=1,2,0),0)</f>
        <v>0</v>
      </c>
      <c r="DO247" s="203" t="str">
        <f t="shared" si="123"/>
        <v/>
      </c>
    </row>
    <row r="248" spans="1:119" ht="14.25" customHeight="1">
      <c r="A248" s="38"/>
      <c r="B248" s="83">
        <v>241</v>
      </c>
      <c r="C248" s="2"/>
      <c r="D248" s="158"/>
      <c r="E248" s="194"/>
      <c r="F248" s="153"/>
      <c r="G248" s="153"/>
      <c r="H248" s="2"/>
      <c r="I248" s="154"/>
      <c r="J248" s="210"/>
      <c r="K248" s="155"/>
      <c r="L248" s="156">
        <f t="shared" si="108"/>
        <v>0</v>
      </c>
      <c r="M248" s="340"/>
      <c r="N248" s="182" t="str">
        <f t="shared" si="120"/>
        <v/>
      </c>
      <c r="O248" s="127"/>
      <c r="P248" s="64"/>
      <c r="Q248" s="64"/>
      <c r="R248" s="64"/>
      <c r="CB248" s="78" t="str">
        <f t="shared" si="93"/>
        <v/>
      </c>
      <c r="CC248" s="79">
        <v>100</v>
      </c>
      <c r="CD248" s="79">
        <f t="shared" si="94"/>
        <v>0</v>
      </c>
      <c r="CE248" s="79">
        <f t="shared" si="95"/>
        <v>0</v>
      </c>
      <c r="CF248" s="79">
        <f t="shared" si="96"/>
        <v>0</v>
      </c>
      <c r="CG248" s="79">
        <f t="shared" si="121"/>
        <v>0</v>
      </c>
      <c r="CH248" s="80">
        <f t="shared" si="97"/>
        <v>0</v>
      </c>
      <c r="CI248" s="84">
        <f t="shared" si="98"/>
        <v>0</v>
      </c>
      <c r="CJ248" s="80">
        <f t="shared" si="109"/>
        <v>0</v>
      </c>
      <c r="CN248" s="21" t="str">
        <f t="shared" si="99"/>
        <v/>
      </c>
      <c r="CO248" s="21" t="str">
        <f t="shared" si="100"/>
        <v/>
      </c>
      <c r="CP248" s="22" t="str">
        <f t="shared" si="110"/>
        <v/>
      </c>
      <c r="CQ248" s="22" t="str">
        <f t="shared" si="111"/>
        <v/>
      </c>
      <c r="CR248" s="22" t="str">
        <f t="shared" si="112"/>
        <v/>
      </c>
      <c r="CS248" s="22" t="str">
        <f t="shared" si="113"/>
        <v/>
      </c>
      <c r="CT248" s="22" t="str">
        <f t="shared" si="114"/>
        <v/>
      </c>
      <c r="CU248" s="173" t="str">
        <f t="shared" si="101"/>
        <v/>
      </c>
      <c r="CV248" s="173" t="str">
        <f t="shared" si="102"/>
        <v/>
      </c>
      <c r="CW248" s="22" t="str">
        <f t="shared" si="115"/>
        <v/>
      </c>
      <c r="CX248" s="22" t="str">
        <f t="shared" si="116"/>
        <v/>
      </c>
      <c r="CY248" s="23" t="str">
        <f t="shared" si="117"/>
        <v/>
      </c>
      <c r="CZ248" s="23" t="str">
        <f t="shared" si="118"/>
        <v/>
      </c>
      <c r="DA248" s="207" t="str">
        <f t="shared" si="122"/>
        <v/>
      </c>
      <c r="DB248" s="23">
        <f t="shared" si="103"/>
        <v>0</v>
      </c>
      <c r="DC248" s="16"/>
      <c r="DE248" s="192">
        <f t="shared" si="104"/>
        <v>0</v>
      </c>
      <c r="DF248" s="192">
        <f t="shared" si="105"/>
        <v>0</v>
      </c>
      <c r="DH248" s="192">
        <f t="shared" si="106"/>
        <v>0</v>
      </c>
      <c r="DI248" s="192">
        <f t="shared" si="107"/>
        <v>0</v>
      </c>
      <c r="DK248" s="203">
        <f>IF(Taula4[[#This Row],[Codi del contracte]]&lt;&gt;"",IF(Taula4[[#This Row],[Codi del contracte]]&gt;199,IF(Taula4[[#This Row],[Codi del contracte]]&lt;300,1,0),0),0)</f>
        <v>0</v>
      </c>
      <c r="DL248" s="203">
        <f>IF(Taula4[[#This Row],[Codi del contracte]]&lt;&gt;"",IF(Taula4[[#This Row],[Codi del contracte]]&gt;499,IF(Taula4[[#This Row],[Codi del contracte]]&lt;600,1,0),0),0)</f>
        <v>0</v>
      </c>
      <c r="DM248" s="203">
        <f t="shared" si="119"/>
        <v>0</v>
      </c>
      <c r="DN248" s="203">
        <f>IF(Taula4[[#This Row],[% Jornada (no posar símbol %)]]=100,IF(DM248=1,2,0),0)</f>
        <v>0</v>
      </c>
      <c r="DO248" s="203" t="str">
        <f t="shared" si="123"/>
        <v/>
      </c>
    </row>
    <row r="249" spans="1:119" ht="14.25" customHeight="1">
      <c r="A249" s="38"/>
      <c r="B249" s="83">
        <v>242</v>
      </c>
      <c r="C249" s="2"/>
      <c r="D249" s="158"/>
      <c r="E249" s="194"/>
      <c r="F249" s="153"/>
      <c r="G249" s="153"/>
      <c r="H249" s="2"/>
      <c r="I249" s="154"/>
      <c r="J249" s="210"/>
      <c r="K249" s="155"/>
      <c r="L249" s="156">
        <f t="shared" si="108"/>
        <v>0</v>
      </c>
      <c r="M249" s="340"/>
      <c r="N249" s="182" t="str">
        <f t="shared" si="120"/>
        <v/>
      </c>
      <c r="O249" s="127"/>
      <c r="P249" s="64"/>
      <c r="Q249" s="64"/>
      <c r="R249" s="64"/>
      <c r="CB249" s="78" t="str">
        <f t="shared" si="93"/>
        <v/>
      </c>
      <c r="CC249" s="79">
        <v>100</v>
      </c>
      <c r="CD249" s="79">
        <f t="shared" si="94"/>
        <v>0</v>
      </c>
      <c r="CE249" s="79">
        <f t="shared" si="95"/>
        <v>0</v>
      </c>
      <c r="CF249" s="79">
        <f t="shared" si="96"/>
        <v>0</v>
      </c>
      <c r="CG249" s="79">
        <f t="shared" si="121"/>
        <v>0</v>
      </c>
      <c r="CH249" s="80">
        <f t="shared" si="97"/>
        <v>0</v>
      </c>
      <c r="CI249" s="84">
        <f t="shared" si="98"/>
        <v>0</v>
      </c>
      <c r="CJ249" s="80">
        <f t="shared" si="109"/>
        <v>0</v>
      </c>
      <c r="CN249" s="21" t="str">
        <f t="shared" si="99"/>
        <v/>
      </c>
      <c r="CO249" s="21" t="str">
        <f t="shared" si="100"/>
        <v/>
      </c>
      <c r="CP249" s="22" t="str">
        <f t="shared" si="110"/>
        <v/>
      </c>
      <c r="CQ249" s="22" t="str">
        <f t="shared" si="111"/>
        <v/>
      </c>
      <c r="CR249" s="22" t="str">
        <f t="shared" si="112"/>
        <v/>
      </c>
      <c r="CS249" s="22" t="str">
        <f t="shared" si="113"/>
        <v/>
      </c>
      <c r="CT249" s="22" t="str">
        <f t="shared" si="114"/>
        <v/>
      </c>
      <c r="CU249" s="173" t="str">
        <f t="shared" si="101"/>
        <v/>
      </c>
      <c r="CV249" s="173" t="str">
        <f t="shared" si="102"/>
        <v/>
      </c>
      <c r="CW249" s="22" t="str">
        <f t="shared" si="115"/>
        <v/>
      </c>
      <c r="CX249" s="22" t="str">
        <f t="shared" si="116"/>
        <v/>
      </c>
      <c r="CY249" s="23" t="str">
        <f t="shared" si="117"/>
        <v/>
      </c>
      <c r="CZ249" s="23" t="str">
        <f t="shared" si="118"/>
        <v/>
      </c>
      <c r="DA249" s="207" t="str">
        <f t="shared" si="122"/>
        <v/>
      </c>
      <c r="DB249" s="23">
        <f t="shared" si="103"/>
        <v>0</v>
      </c>
      <c r="DC249" s="16"/>
      <c r="DE249" s="192">
        <f t="shared" si="104"/>
        <v>0</v>
      </c>
      <c r="DF249" s="192">
        <f t="shared" si="105"/>
        <v>0</v>
      </c>
      <c r="DH249" s="192">
        <f t="shared" si="106"/>
        <v>0</v>
      </c>
      <c r="DI249" s="192">
        <f t="shared" si="107"/>
        <v>0</v>
      </c>
      <c r="DK249" s="203">
        <f>IF(Taula4[[#This Row],[Codi del contracte]]&lt;&gt;"",IF(Taula4[[#This Row],[Codi del contracte]]&gt;199,IF(Taula4[[#This Row],[Codi del contracte]]&lt;300,1,0),0),0)</f>
        <v>0</v>
      </c>
      <c r="DL249" s="203">
        <f>IF(Taula4[[#This Row],[Codi del contracte]]&lt;&gt;"",IF(Taula4[[#This Row],[Codi del contracte]]&gt;499,IF(Taula4[[#This Row],[Codi del contracte]]&lt;600,1,0),0),0)</f>
        <v>0</v>
      </c>
      <c r="DM249" s="203">
        <f t="shared" si="119"/>
        <v>0</v>
      </c>
      <c r="DN249" s="203">
        <f>IF(Taula4[[#This Row],[% Jornada (no posar símbol %)]]=100,IF(DM249=1,2,0),0)</f>
        <v>0</v>
      </c>
      <c r="DO249" s="203" t="str">
        <f t="shared" si="123"/>
        <v/>
      </c>
    </row>
    <row r="250" spans="1:119" ht="14.25" customHeight="1">
      <c r="A250" s="38"/>
      <c r="B250" s="83">
        <v>243</v>
      </c>
      <c r="C250" s="2"/>
      <c r="D250" s="158"/>
      <c r="E250" s="194"/>
      <c r="F250" s="153"/>
      <c r="G250" s="153"/>
      <c r="H250" s="2"/>
      <c r="I250" s="154"/>
      <c r="J250" s="210"/>
      <c r="K250" s="155"/>
      <c r="L250" s="156">
        <f t="shared" si="108"/>
        <v>0</v>
      </c>
      <c r="M250" s="340"/>
      <c r="N250" s="182" t="str">
        <f t="shared" si="120"/>
        <v/>
      </c>
      <c r="O250" s="127"/>
      <c r="P250" s="64"/>
      <c r="Q250" s="64"/>
      <c r="R250" s="64"/>
      <c r="CB250" s="78" t="str">
        <f t="shared" si="93"/>
        <v/>
      </c>
      <c r="CC250" s="79">
        <v>100</v>
      </c>
      <c r="CD250" s="79">
        <f t="shared" si="94"/>
        <v>0</v>
      </c>
      <c r="CE250" s="79">
        <f t="shared" si="95"/>
        <v>0</v>
      </c>
      <c r="CF250" s="79">
        <f t="shared" si="96"/>
        <v>0</v>
      </c>
      <c r="CG250" s="79">
        <f t="shared" si="121"/>
        <v>0</v>
      </c>
      <c r="CH250" s="80">
        <f t="shared" si="97"/>
        <v>0</v>
      </c>
      <c r="CI250" s="84">
        <f t="shared" si="98"/>
        <v>0</v>
      </c>
      <c r="CJ250" s="80">
        <f t="shared" si="109"/>
        <v>0</v>
      </c>
      <c r="CN250" s="21" t="str">
        <f t="shared" si="99"/>
        <v/>
      </c>
      <c r="CO250" s="21" t="str">
        <f t="shared" si="100"/>
        <v/>
      </c>
      <c r="CP250" s="22" t="str">
        <f t="shared" si="110"/>
        <v/>
      </c>
      <c r="CQ250" s="22" t="str">
        <f t="shared" si="111"/>
        <v/>
      </c>
      <c r="CR250" s="22" t="str">
        <f t="shared" si="112"/>
        <v/>
      </c>
      <c r="CS250" s="22" t="str">
        <f t="shared" si="113"/>
        <v/>
      </c>
      <c r="CT250" s="22" t="str">
        <f t="shared" si="114"/>
        <v/>
      </c>
      <c r="CU250" s="173" t="str">
        <f t="shared" si="101"/>
        <v/>
      </c>
      <c r="CV250" s="173" t="str">
        <f t="shared" si="102"/>
        <v/>
      </c>
      <c r="CW250" s="22" t="str">
        <f t="shared" si="115"/>
        <v/>
      </c>
      <c r="CX250" s="22" t="str">
        <f t="shared" si="116"/>
        <v/>
      </c>
      <c r="CY250" s="23" t="str">
        <f t="shared" si="117"/>
        <v/>
      </c>
      <c r="CZ250" s="23" t="str">
        <f t="shared" si="118"/>
        <v/>
      </c>
      <c r="DA250" s="207" t="str">
        <f t="shared" si="122"/>
        <v/>
      </c>
      <c r="DB250" s="23">
        <f t="shared" si="103"/>
        <v>0</v>
      </c>
      <c r="DC250" s="16"/>
      <c r="DE250" s="192">
        <f t="shared" si="104"/>
        <v>0</v>
      </c>
      <c r="DF250" s="192">
        <f t="shared" si="105"/>
        <v>0</v>
      </c>
      <c r="DH250" s="192">
        <f t="shared" si="106"/>
        <v>0</v>
      </c>
      <c r="DI250" s="192">
        <f t="shared" si="107"/>
        <v>0</v>
      </c>
      <c r="DK250" s="203">
        <f>IF(Taula4[[#This Row],[Codi del contracte]]&lt;&gt;"",IF(Taula4[[#This Row],[Codi del contracte]]&gt;199,IF(Taula4[[#This Row],[Codi del contracte]]&lt;300,1,0),0),0)</f>
        <v>0</v>
      </c>
      <c r="DL250" s="203">
        <f>IF(Taula4[[#This Row],[Codi del contracte]]&lt;&gt;"",IF(Taula4[[#This Row],[Codi del contracte]]&gt;499,IF(Taula4[[#This Row],[Codi del contracte]]&lt;600,1,0),0),0)</f>
        <v>0</v>
      </c>
      <c r="DM250" s="203">
        <f t="shared" si="119"/>
        <v>0</v>
      </c>
      <c r="DN250" s="203">
        <f>IF(Taula4[[#This Row],[% Jornada (no posar símbol %)]]=100,IF(DM250=1,2,0),0)</f>
        <v>0</v>
      </c>
      <c r="DO250" s="203" t="str">
        <f t="shared" si="123"/>
        <v/>
      </c>
    </row>
    <row r="251" spans="1:119" ht="14.25" customHeight="1">
      <c r="A251" s="38"/>
      <c r="B251" s="83">
        <v>244</v>
      </c>
      <c r="C251" s="2"/>
      <c r="D251" s="158"/>
      <c r="E251" s="194"/>
      <c r="F251" s="153"/>
      <c r="G251" s="153"/>
      <c r="H251" s="2"/>
      <c r="I251" s="154"/>
      <c r="J251" s="210"/>
      <c r="K251" s="155"/>
      <c r="L251" s="156">
        <f t="shared" si="108"/>
        <v>0</v>
      </c>
      <c r="M251" s="340"/>
      <c r="N251" s="182" t="str">
        <f t="shared" si="120"/>
        <v/>
      </c>
      <c r="O251" s="127"/>
      <c r="P251" s="64"/>
      <c r="Q251" s="64"/>
      <c r="R251" s="64"/>
      <c r="CB251" s="78" t="str">
        <f t="shared" si="93"/>
        <v/>
      </c>
      <c r="CC251" s="79">
        <v>100</v>
      </c>
      <c r="CD251" s="79">
        <f t="shared" si="94"/>
        <v>0</v>
      </c>
      <c r="CE251" s="79">
        <f t="shared" si="95"/>
        <v>0</v>
      </c>
      <c r="CF251" s="79">
        <f t="shared" si="96"/>
        <v>0</v>
      </c>
      <c r="CG251" s="79">
        <f t="shared" si="121"/>
        <v>0</v>
      </c>
      <c r="CH251" s="80">
        <f t="shared" si="97"/>
        <v>0</v>
      </c>
      <c r="CI251" s="84">
        <f t="shared" si="98"/>
        <v>0</v>
      </c>
      <c r="CJ251" s="80">
        <f t="shared" si="109"/>
        <v>0</v>
      </c>
      <c r="CN251" s="21" t="str">
        <f t="shared" si="99"/>
        <v/>
      </c>
      <c r="CO251" s="21" t="str">
        <f t="shared" si="100"/>
        <v/>
      </c>
      <c r="CP251" s="22" t="str">
        <f t="shared" si="110"/>
        <v/>
      </c>
      <c r="CQ251" s="22" t="str">
        <f t="shared" si="111"/>
        <v/>
      </c>
      <c r="CR251" s="22" t="str">
        <f t="shared" si="112"/>
        <v/>
      </c>
      <c r="CS251" s="22" t="str">
        <f t="shared" si="113"/>
        <v/>
      </c>
      <c r="CT251" s="22" t="str">
        <f t="shared" si="114"/>
        <v/>
      </c>
      <c r="CU251" s="173" t="str">
        <f t="shared" si="101"/>
        <v/>
      </c>
      <c r="CV251" s="173" t="str">
        <f t="shared" si="102"/>
        <v/>
      </c>
      <c r="CW251" s="22" t="str">
        <f t="shared" si="115"/>
        <v/>
      </c>
      <c r="CX251" s="22" t="str">
        <f t="shared" si="116"/>
        <v/>
      </c>
      <c r="CY251" s="23" t="str">
        <f t="shared" si="117"/>
        <v/>
      </c>
      <c r="CZ251" s="23" t="str">
        <f t="shared" si="118"/>
        <v/>
      </c>
      <c r="DA251" s="207" t="str">
        <f t="shared" si="122"/>
        <v/>
      </c>
      <c r="DB251" s="23">
        <f t="shared" si="103"/>
        <v>0</v>
      </c>
      <c r="DC251" s="16"/>
      <c r="DE251" s="192">
        <f t="shared" si="104"/>
        <v>0</v>
      </c>
      <c r="DF251" s="192">
        <f t="shared" si="105"/>
        <v>0</v>
      </c>
      <c r="DH251" s="192">
        <f t="shared" si="106"/>
        <v>0</v>
      </c>
      <c r="DI251" s="192">
        <f t="shared" si="107"/>
        <v>0</v>
      </c>
      <c r="DK251" s="203">
        <f>IF(Taula4[[#This Row],[Codi del contracte]]&lt;&gt;"",IF(Taula4[[#This Row],[Codi del contracte]]&gt;199,IF(Taula4[[#This Row],[Codi del contracte]]&lt;300,1,0),0),0)</f>
        <v>0</v>
      </c>
      <c r="DL251" s="203">
        <f>IF(Taula4[[#This Row],[Codi del contracte]]&lt;&gt;"",IF(Taula4[[#This Row],[Codi del contracte]]&gt;499,IF(Taula4[[#This Row],[Codi del contracte]]&lt;600,1,0),0),0)</f>
        <v>0</v>
      </c>
      <c r="DM251" s="203">
        <f t="shared" si="119"/>
        <v>0</v>
      </c>
      <c r="DN251" s="203">
        <f>IF(Taula4[[#This Row],[% Jornada (no posar símbol %)]]=100,IF(DM251=1,2,0),0)</f>
        <v>0</v>
      </c>
      <c r="DO251" s="203" t="str">
        <f t="shared" si="123"/>
        <v/>
      </c>
    </row>
    <row r="252" spans="1:119" ht="14.25" customHeight="1">
      <c r="A252" s="38"/>
      <c r="B252" s="83">
        <v>245</v>
      </c>
      <c r="C252" s="2"/>
      <c r="D252" s="158"/>
      <c r="E252" s="194"/>
      <c r="F252" s="153"/>
      <c r="G252" s="153"/>
      <c r="H252" s="2"/>
      <c r="I252" s="154"/>
      <c r="J252" s="210"/>
      <c r="K252" s="155"/>
      <c r="L252" s="156">
        <f t="shared" si="108"/>
        <v>0</v>
      </c>
      <c r="M252" s="340"/>
      <c r="N252" s="182" t="str">
        <f t="shared" si="120"/>
        <v/>
      </c>
      <c r="O252" s="127"/>
      <c r="P252" s="64"/>
      <c r="Q252" s="64"/>
      <c r="R252" s="64"/>
      <c r="CB252" s="78" t="str">
        <f t="shared" si="93"/>
        <v/>
      </c>
      <c r="CC252" s="79">
        <v>100</v>
      </c>
      <c r="CD252" s="79">
        <f t="shared" si="94"/>
        <v>0</v>
      </c>
      <c r="CE252" s="79">
        <f t="shared" si="95"/>
        <v>0</v>
      </c>
      <c r="CF252" s="79">
        <f t="shared" si="96"/>
        <v>0</v>
      </c>
      <c r="CG252" s="79">
        <f t="shared" si="121"/>
        <v>0</v>
      </c>
      <c r="CH252" s="80">
        <f t="shared" si="97"/>
        <v>0</v>
      </c>
      <c r="CI252" s="84">
        <f t="shared" si="98"/>
        <v>0</v>
      </c>
      <c r="CJ252" s="80">
        <f t="shared" si="109"/>
        <v>0</v>
      </c>
      <c r="CN252" s="21" t="str">
        <f t="shared" si="99"/>
        <v/>
      </c>
      <c r="CO252" s="21" t="str">
        <f t="shared" si="100"/>
        <v/>
      </c>
      <c r="CP252" s="22" t="str">
        <f t="shared" si="110"/>
        <v/>
      </c>
      <c r="CQ252" s="22" t="str">
        <f t="shared" si="111"/>
        <v/>
      </c>
      <c r="CR252" s="22" t="str">
        <f t="shared" si="112"/>
        <v/>
      </c>
      <c r="CS252" s="22" t="str">
        <f t="shared" si="113"/>
        <v/>
      </c>
      <c r="CT252" s="22" t="str">
        <f t="shared" si="114"/>
        <v/>
      </c>
      <c r="CU252" s="173" t="str">
        <f t="shared" si="101"/>
        <v/>
      </c>
      <c r="CV252" s="173" t="str">
        <f t="shared" si="102"/>
        <v/>
      </c>
      <c r="CW252" s="22" t="str">
        <f t="shared" si="115"/>
        <v/>
      </c>
      <c r="CX252" s="22" t="str">
        <f t="shared" si="116"/>
        <v/>
      </c>
      <c r="CY252" s="23" t="str">
        <f t="shared" si="117"/>
        <v/>
      </c>
      <c r="CZ252" s="23" t="str">
        <f t="shared" si="118"/>
        <v/>
      </c>
      <c r="DA252" s="207" t="str">
        <f t="shared" si="122"/>
        <v/>
      </c>
      <c r="DB252" s="23">
        <f t="shared" si="103"/>
        <v>0</v>
      </c>
      <c r="DC252" s="16"/>
      <c r="DE252" s="192">
        <f t="shared" si="104"/>
        <v>0</v>
      </c>
      <c r="DF252" s="192">
        <f t="shared" si="105"/>
        <v>0</v>
      </c>
      <c r="DH252" s="192">
        <f t="shared" si="106"/>
        <v>0</v>
      </c>
      <c r="DI252" s="192">
        <f t="shared" si="107"/>
        <v>0</v>
      </c>
      <c r="DK252" s="203">
        <f>IF(Taula4[[#This Row],[Codi del contracte]]&lt;&gt;"",IF(Taula4[[#This Row],[Codi del contracte]]&gt;199,IF(Taula4[[#This Row],[Codi del contracte]]&lt;300,1,0),0),0)</f>
        <v>0</v>
      </c>
      <c r="DL252" s="203">
        <f>IF(Taula4[[#This Row],[Codi del contracte]]&lt;&gt;"",IF(Taula4[[#This Row],[Codi del contracte]]&gt;499,IF(Taula4[[#This Row],[Codi del contracte]]&lt;600,1,0),0),0)</f>
        <v>0</v>
      </c>
      <c r="DM252" s="203">
        <f t="shared" si="119"/>
        <v>0</v>
      </c>
      <c r="DN252" s="203">
        <f>IF(Taula4[[#This Row],[% Jornada (no posar símbol %)]]=100,IF(DM252=1,2,0),0)</f>
        <v>0</v>
      </c>
      <c r="DO252" s="203" t="str">
        <f t="shared" si="123"/>
        <v/>
      </c>
    </row>
    <row r="253" spans="1:119" ht="14.25" customHeight="1">
      <c r="A253" s="38"/>
      <c r="B253" s="83">
        <v>246</v>
      </c>
      <c r="C253" s="2"/>
      <c r="D253" s="158"/>
      <c r="E253" s="194"/>
      <c r="F253" s="153"/>
      <c r="G253" s="153"/>
      <c r="H253" s="2"/>
      <c r="I253" s="154"/>
      <c r="J253" s="210"/>
      <c r="K253" s="155"/>
      <c r="L253" s="156">
        <f t="shared" si="108"/>
        <v>0</v>
      </c>
      <c r="M253" s="340"/>
      <c r="N253" s="182" t="str">
        <f t="shared" si="120"/>
        <v/>
      </c>
      <c r="O253" s="127"/>
      <c r="P253" s="64"/>
      <c r="Q253" s="64"/>
      <c r="R253" s="64"/>
      <c r="CB253" s="78" t="str">
        <f t="shared" si="93"/>
        <v/>
      </c>
      <c r="CC253" s="79">
        <v>100</v>
      </c>
      <c r="CD253" s="79">
        <f t="shared" si="94"/>
        <v>0</v>
      </c>
      <c r="CE253" s="79">
        <f t="shared" si="95"/>
        <v>0</v>
      </c>
      <c r="CF253" s="79">
        <f t="shared" si="96"/>
        <v>0</v>
      </c>
      <c r="CG253" s="79">
        <f t="shared" si="121"/>
        <v>0</v>
      </c>
      <c r="CH253" s="80">
        <f t="shared" si="97"/>
        <v>0</v>
      </c>
      <c r="CI253" s="84">
        <f t="shared" si="98"/>
        <v>0</v>
      </c>
      <c r="CJ253" s="80">
        <f t="shared" si="109"/>
        <v>0</v>
      </c>
      <c r="CN253" s="21" t="str">
        <f t="shared" si="99"/>
        <v/>
      </c>
      <c r="CO253" s="21" t="str">
        <f t="shared" si="100"/>
        <v/>
      </c>
      <c r="CP253" s="22" t="str">
        <f t="shared" si="110"/>
        <v/>
      </c>
      <c r="CQ253" s="22" t="str">
        <f t="shared" si="111"/>
        <v/>
      </c>
      <c r="CR253" s="22" t="str">
        <f t="shared" si="112"/>
        <v/>
      </c>
      <c r="CS253" s="22" t="str">
        <f t="shared" si="113"/>
        <v/>
      </c>
      <c r="CT253" s="22" t="str">
        <f t="shared" si="114"/>
        <v/>
      </c>
      <c r="CU253" s="173" t="str">
        <f t="shared" si="101"/>
        <v/>
      </c>
      <c r="CV253" s="173" t="str">
        <f t="shared" si="102"/>
        <v/>
      </c>
      <c r="CW253" s="22" t="str">
        <f t="shared" si="115"/>
        <v/>
      </c>
      <c r="CX253" s="22" t="str">
        <f t="shared" si="116"/>
        <v/>
      </c>
      <c r="CY253" s="23" t="str">
        <f t="shared" si="117"/>
        <v/>
      </c>
      <c r="CZ253" s="23" t="str">
        <f t="shared" si="118"/>
        <v/>
      </c>
      <c r="DA253" s="207" t="str">
        <f t="shared" si="122"/>
        <v/>
      </c>
      <c r="DB253" s="23">
        <f t="shared" si="103"/>
        <v>0</v>
      </c>
      <c r="DC253" s="16"/>
      <c r="DE253" s="192">
        <f t="shared" si="104"/>
        <v>0</v>
      </c>
      <c r="DF253" s="192">
        <f t="shared" si="105"/>
        <v>0</v>
      </c>
      <c r="DH253" s="192">
        <f t="shared" si="106"/>
        <v>0</v>
      </c>
      <c r="DI253" s="192">
        <f t="shared" si="107"/>
        <v>0</v>
      </c>
      <c r="DK253" s="203">
        <f>IF(Taula4[[#This Row],[Codi del contracte]]&lt;&gt;"",IF(Taula4[[#This Row],[Codi del contracte]]&gt;199,IF(Taula4[[#This Row],[Codi del contracte]]&lt;300,1,0),0),0)</f>
        <v>0</v>
      </c>
      <c r="DL253" s="203">
        <f>IF(Taula4[[#This Row],[Codi del contracte]]&lt;&gt;"",IF(Taula4[[#This Row],[Codi del contracte]]&gt;499,IF(Taula4[[#This Row],[Codi del contracte]]&lt;600,1,0),0),0)</f>
        <v>0</v>
      </c>
      <c r="DM253" s="203">
        <f t="shared" si="119"/>
        <v>0</v>
      </c>
      <c r="DN253" s="203">
        <f>IF(Taula4[[#This Row],[% Jornada (no posar símbol %)]]=100,IF(DM253=1,2,0),0)</f>
        <v>0</v>
      </c>
      <c r="DO253" s="203" t="str">
        <f t="shared" si="123"/>
        <v/>
      </c>
    </row>
    <row r="254" spans="1:119" ht="14.25" customHeight="1">
      <c r="A254" s="38"/>
      <c r="B254" s="83">
        <v>247</v>
      </c>
      <c r="C254" s="2"/>
      <c r="D254" s="158"/>
      <c r="E254" s="194"/>
      <c r="F254" s="153"/>
      <c r="G254" s="153"/>
      <c r="H254" s="2"/>
      <c r="I254" s="154"/>
      <c r="J254" s="210"/>
      <c r="K254" s="155"/>
      <c r="L254" s="156">
        <f t="shared" si="108"/>
        <v>0</v>
      </c>
      <c r="M254" s="340"/>
      <c r="N254" s="182" t="str">
        <f t="shared" si="120"/>
        <v/>
      </c>
      <c r="O254" s="127"/>
      <c r="P254" s="64"/>
      <c r="Q254" s="64"/>
      <c r="R254" s="64"/>
      <c r="CB254" s="78" t="str">
        <f t="shared" si="93"/>
        <v/>
      </c>
      <c r="CC254" s="79">
        <v>100</v>
      </c>
      <c r="CD254" s="79">
        <f t="shared" si="94"/>
        <v>0</v>
      </c>
      <c r="CE254" s="79">
        <f t="shared" si="95"/>
        <v>0</v>
      </c>
      <c r="CF254" s="79">
        <f t="shared" si="96"/>
        <v>0</v>
      </c>
      <c r="CG254" s="79">
        <f t="shared" si="121"/>
        <v>0</v>
      </c>
      <c r="CH254" s="80">
        <f t="shared" si="97"/>
        <v>0</v>
      </c>
      <c r="CI254" s="84">
        <f t="shared" si="98"/>
        <v>0</v>
      </c>
      <c r="CJ254" s="80">
        <f t="shared" si="109"/>
        <v>0</v>
      </c>
      <c r="CN254" s="21" t="str">
        <f t="shared" si="99"/>
        <v/>
      </c>
      <c r="CO254" s="21" t="str">
        <f t="shared" si="100"/>
        <v/>
      </c>
      <c r="CP254" s="22" t="str">
        <f t="shared" si="110"/>
        <v/>
      </c>
      <c r="CQ254" s="22" t="str">
        <f t="shared" si="111"/>
        <v/>
      </c>
      <c r="CR254" s="22" t="str">
        <f t="shared" si="112"/>
        <v/>
      </c>
      <c r="CS254" s="22" t="str">
        <f t="shared" si="113"/>
        <v/>
      </c>
      <c r="CT254" s="22" t="str">
        <f t="shared" si="114"/>
        <v/>
      </c>
      <c r="CU254" s="173" t="str">
        <f t="shared" si="101"/>
        <v/>
      </c>
      <c r="CV254" s="173" t="str">
        <f t="shared" si="102"/>
        <v/>
      </c>
      <c r="CW254" s="22" t="str">
        <f t="shared" si="115"/>
        <v/>
      </c>
      <c r="CX254" s="22" t="str">
        <f t="shared" si="116"/>
        <v/>
      </c>
      <c r="CY254" s="23" t="str">
        <f t="shared" si="117"/>
        <v/>
      </c>
      <c r="CZ254" s="23" t="str">
        <f t="shared" si="118"/>
        <v/>
      </c>
      <c r="DA254" s="207" t="str">
        <f t="shared" si="122"/>
        <v/>
      </c>
      <c r="DB254" s="23">
        <f t="shared" si="103"/>
        <v>0</v>
      </c>
      <c r="DC254" s="16"/>
      <c r="DE254" s="192">
        <f t="shared" si="104"/>
        <v>0</v>
      </c>
      <c r="DF254" s="192">
        <f t="shared" si="105"/>
        <v>0</v>
      </c>
      <c r="DH254" s="192">
        <f t="shared" si="106"/>
        <v>0</v>
      </c>
      <c r="DI254" s="192">
        <f t="shared" si="107"/>
        <v>0</v>
      </c>
      <c r="DK254" s="203">
        <f>IF(Taula4[[#This Row],[Codi del contracte]]&lt;&gt;"",IF(Taula4[[#This Row],[Codi del contracte]]&gt;199,IF(Taula4[[#This Row],[Codi del contracte]]&lt;300,1,0),0),0)</f>
        <v>0</v>
      </c>
      <c r="DL254" s="203">
        <f>IF(Taula4[[#This Row],[Codi del contracte]]&lt;&gt;"",IF(Taula4[[#This Row],[Codi del contracte]]&gt;499,IF(Taula4[[#This Row],[Codi del contracte]]&lt;600,1,0),0),0)</f>
        <v>0</v>
      </c>
      <c r="DM254" s="203">
        <f t="shared" si="119"/>
        <v>0</v>
      </c>
      <c r="DN254" s="203">
        <f>IF(Taula4[[#This Row],[% Jornada (no posar símbol %)]]=100,IF(DM254=1,2,0),0)</f>
        <v>0</v>
      </c>
      <c r="DO254" s="203" t="str">
        <f t="shared" si="123"/>
        <v/>
      </c>
    </row>
    <row r="255" spans="1:119" ht="14.25" customHeight="1">
      <c r="A255" s="38"/>
      <c r="B255" s="83">
        <v>248</v>
      </c>
      <c r="C255" s="2"/>
      <c r="D255" s="158"/>
      <c r="E255" s="194"/>
      <c r="F255" s="153"/>
      <c r="G255" s="153"/>
      <c r="H255" s="2"/>
      <c r="I255" s="154"/>
      <c r="J255" s="210"/>
      <c r="K255" s="155"/>
      <c r="L255" s="156">
        <f t="shared" si="108"/>
        <v>0</v>
      </c>
      <c r="M255" s="340"/>
      <c r="N255" s="182" t="str">
        <f t="shared" si="120"/>
        <v/>
      </c>
      <c r="O255" s="127"/>
      <c r="P255" s="64"/>
      <c r="Q255" s="64"/>
      <c r="R255" s="64"/>
      <c r="CB255" s="78" t="str">
        <f t="shared" si="93"/>
        <v/>
      </c>
      <c r="CC255" s="79">
        <v>100</v>
      </c>
      <c r="CD255" s="79">
        <f t="shared" si="94"/>
        <v>0</v>
      </c>
      <c r="CE255" s="79">
        <f t="shared" si="95"/>
        <v>0</v>
      </c>
      <c r="CF255" s="79">
        <f t="shared" si="96"/>
        <v>0</v>
      </c>
      <c r="CG255" s="79">
        <f t="shared" si="121"/>
        <v>0</v>
      </c>
      <c r="CH255" s="80">
        <f t="shared" si="97"/>
        <v>0</v>
      </c>
      <c r="CI255" s="84">
        <f t="shared" si="98"/>
        <v>0</v>
      </c>
      <c r="CJ255" s="80">
        <f t="shared" si="109"/>
        <v>0</v>
      </c>
      <c r="CN255" s="21" t="str">
        <f t="shared" si="99"/>
        <v/>
      </c>
      <c r="CO255" s="21" t="str">
        <f t="shared" si="100"/>
        <v/>
      </c>
      <c r="CP255" s="22" t="str">
        <f t="shared" si="110"/>
        <v/>
      </c>
      <c r="CQ255" s="22" t="str">
        <f t="shared" si="111"/>
        <v/>
      </c>
      <c r="CR255" s="22" t="str">
        <f t="shared" si="112"/>
        <v/>
      </c>
      <c r="CS255" s="22" t="str">
        <f t="shared" si="113"/>
        <v/>
      </c>
      <c r="CT255" s="22" t="str">
        <f t="shared" si="114"/>
        <v/>
      </c>
      <c r="CU255" s="173" t="str">
        <f t="shared" si="101"/>
        <v/>
      </c>
      <c r="CV255" s="173" t="str">
        <f t="shared" si="102"/>
        <v/>
      </c>
      <c r="CW255" s="22" t="str">
        <f t="shared" si="115"/>
        <v/>
      </c>
      <c r="CX255" s="22" t="str">
        <f t="shared" si="116"/>
        <v/>
      </c>
      <c r="CY255" s="23" t="str">
        <f t="shared" si="117"/>
        <v/>
      </c>
      <c r="CZ255" s="23" t="str">
        <f t="shared" si="118"/>
        <v/>
      </c>
      <c r="DA255" s="207" t="str">
        <f t="shared" si="122"/>
        <v/>
      </c>
      <c r="DB255" s="23">
        <f t="shared" si="103"/>
        <v>0</v>
      </c>
      <c r="DC255" s="16"/>
      <c r="DE255" s="192">
        <f t="shared" si="104"/>
        <v>0</v>
      </c>
      <c r="DF255" s="192">
        <f t="shared" si="105"/>
        <v>0</v>
      </c>
      <c r="DH255" s="192">
        <f t="shared" si="106"/>
        <v>0</v>
      </c>
      <c r="DI255" s="192">
        <f t="shared" si="107"/>
        <v>0</v>
      </c>
      <c r="DK255" s="203">
        <f>IF(Taula4[[#This Row],[Codi del contracte]]&lt;&gt;"",IF(Taula4[[#This Row],[Codi del contracte]]&gt;199,IF(Taula4[[#This Row],[Codi del contracte]]&lt;300,1,0),0),0)</f>
        <v>0</v>
      </c>
      <c r="DL255" s="203">
        <f>IF(Taula4[[#This Row],[Codi del contracte]]&lt;&gt;"",IF(Taula4[[#This Row],[Codi del contracte]]&gt;499,IF(Taula4[[#This Row],[Codi del contracte]]&lt;600,1,0),0),0)</f>
        <v>0</v>
      </c>
      <c r="DM255" s="203">
        <f t="shared" si="119"/>
        <v>0</v>
      </c>
      <c r="DN255" s="203">
        <f>IF(Taula4[[#This Row],[% Jornada (no posar símbol %)]]=100,IF(DM255=1,2,0),0)</f>
        <v>0</v>
      </c>
      <c r="DO255" s="203" t="str">
        <f t="shared" si="123"/>
        <v/>
      </c>
    </row>
    <row r="256" spans="1:119" ht="14.25" customHeight="1">
      <c r="A256" s="38"/>
      <c r="B256" s="83">
        <v>249</v>
      </c>
      <c r="C256" s="2"/>
      <c r="D256" s="158"/>
      <c r="E256" s="194"/>
      <c r="F256" s="153"/>
      <c r="G256" s="153"/>
      <c r="H256" s="2"/>
      <c r="I256" s="154"/>
      <c r="J256" s="210"/>
      <c r="K256" s="155"/>
      <c r="L256" s="156">
        <f t="shared" si="108"/>
        <v>0</v>
      </c>
      <c r="M256" s="340"/>
      <c r="N256" s="182" t="str">
        <f t="shared" si="120"/>
        <v/>
      </c>
      <c r="O256" s="127"/>
      <c r="P256" s="64"/>
      <c r="Q256" s="64"/>
      <c r="R256" s="64"/>
      <c r="CB256" s="78" t="str">
        <f t="shared" si="93"/>
        <v/>
      </c>
      <c r="CC256" s="79">
        <v>100</v>
      </c>
      <c r="CD256" s="79">
        <f t="shared" si="94"/>
        <v>0</v>
      </c>
      <c r="CE256" s="79">
        <f t="shared" si="95"/>
        <v>0</v>
      </c>
      <c r="CF256" s="79">
        <f t="shared" si="96"/>
        <v>0</v>
      </c>
      <c r="CG256" s="79">
        <f t="shared" si="121"/>
        <v>0</v>
      </c>
      <c r="CH256" s="80">
        <f t="shared" si="97"/>
        <v>0</v>
      </c>
      <c r="CI256" s="84">
        <f t="shared" si="98"/>
        <v>0</v>
      </c>
      <c r="CJ256" s="80">
        <f t="shared" si="109"/>
        <v>0</v>
      </c>
      <c r="CN256" s="21" t="str">
        <f t="shared" si="99"/>
        <v/>
      </c>
      <c r="CO256" s="21" t="str">
        <f t="shared" si="100"/>
        <v/>
      </c>
      <c r="CP256" s="22" t="str">
        <f t="shared" si="110"/>
        <v/>
      </c>
      <c r="CQ256" s="22" t="str">
        <f t="shared" si="111"/>
        <v/>
      </c>
      <c r="CR256" s="22" t="str">
        <f t="shared" si="112"/>
        <v/>
      </c>
      <c r="CS256" s="22" t="str">
        <f t="shared" si="113"/>
        <v/>
      </c>
      <c r="CT256" s="22" t="str">
        <f t="shared" si="114"/>
        <v/>
      </c>
      <c r="CU256" s="173" t="str">
        <f t="shared" si="101"/>
        <v/>
      </c>
      <c r="CV256" s="173" t="str">
        <f t="shared" si="102"/>
        <v/>
      </c>
      <c r="CW256" s="22" t="str">
        <f t="shared" si="115"/>
        <v/>
      </c>
      <c r="CX256" s="22" t="str">
        <f t="shared" si="116"/>
        <v/>
      </c>
      <c r="CY256" s="23" t="str">
        <f t="shared" si="117"/>
        <v/>
      </c>
      <c r="CZ256" s="23" t="str">
        <f t="shared" si="118"/>
        <v/>
      </c>
      <c r="DA256" s="207" t="str">
        <f t="shared" si="122"/>
        <v/>
      </c>
      <c r="DB256" s="23">
        <f t="shared" si="103"/>
        <v>0</v>
      </c>
      <c r="DC256" s="16"/>
      <c r="DE256" s="192">
        <f t="shared" si="104"/>
        <v>0</v>
      </c>
      <c r="DF256" s="192">
        <f t="shared" si="105"/>
        <v>0</v>
      </c>
      <c r="DH256" s="192">
        <f t="shared" si="106"/>
        <v>0</v>
      </c>
      <c r="DI256" s="192">
        <f t="shared" si="107"/>
        <v>0</v>
      </c>
      <c r="DK256" s="203">
        <f>IF(Taula4[[#This Row],[Codi del contracte]]&lt;&gt;"",IF(Taula4[[#This Row],[Codi del contracte]]&gt;199,IF(Taula4[[#This Row],[Codi del contracte]]&lt;300,1,0),0),0)</f>
        <v>0</v>
      </c>
      <c r="DL256" s="203">
        <f>IF(Taula4[[#This Row],[Codi del contracte]]&lt;&gt;"",IF(Taula4[[#This Row],[Codi del contracte]]&gt;499,IF(Taula4[[#This Row],[Codi del contracte]]&lt;600,1,0),0),0)</f>
        <v>0</v>
      </c>
      <c r="DM256" s="203">
        <f t="shared" si="119"/>
        <v>0</v>
      </c>
      <c r="DN256" s="203">
        <f>IF(Taula4[[#This Row],[% Jornada (no posar símbol %)]]=100,IF(DM256=1,2,0),0)</f>
        <v>0</v>
      </c>
      <c r="DO256" s="203" t="str">
        <f t="shared" si="123"/>
        <v/>
      </c>
    </row>
    <row r="257" spans="1:119" ht="14.25" customHeight="1">
      <c r="A257" s="38"/>
      <c r="B257" s="83">
        <v>250</v>
      </c>
      <c r="C257" s="2"/>
      <c r="D257" s="158"/>
      <c r="E257" s="194"/>
      <c r="F257" s="153"/>
      <c r="G257" s="153"/>
      <c r="H257" s="2"/>
      <c r="I257" s="154"/>
      <c r="J257" s="210"/>
      <c r="K257" s="155"/>
      <c r="L257" s="156">
        <f t="shared" si="108"/>
        <v>0</v>
      </c>
      <c r="M257" s="340"/>
      <c r="N257" s="182" t="str">
        <f t="shared" si="120"/>
        <v/>
      </c>
      <c r="O257" s="127"/>
      <c r="P257" s="64"/>
      <c r="Q257" s="64"/>
      <c r="R257" s="64"/>
      <c r="CB257" s="78" t="str">
        <f t="shared" si="93"/>
        <v/>
      </c>
      <c r="CC257" s="79">
        <v>100</v>
      </c>
      <c r="CD257" s="79">
        <f t="shared" si="94"/>
        <v>0</v>
      </c>
      <c r="CE257" s="79">
        <f t="shared" si="95"/>
        <v>0</v>
      </c>
      <c r="CF257" s="79">
        <f t="shared" si="96"/>
        <v>0</v>
      </c>
      <c r="CG257" s="79">
        <f t="shared" si="121"/>
        <v>0</v>
      </c>
      <c r="CH257" s="80">
        <f t="shared" si="97"/>
        <v>0</v>
      </c>
      <c r="CI257" s="84">
        <f t="shared" si="98"/>
        <v>0</v>
      </c>
      <c r="CJ257" s="80">
        <f t="shared" si="109"/>
        <v>0</v>
      </c>
      <c r="CN257" s="21" t="str">
        <f t="shared" si="99"/>
        <v/>
      </c>
      <c r="CO257" s="21" t="str">
        <f t="shared" si="100"/>
        <v/>
      </c>
      <c r="CP257" s="22" t="str">
        <f t="shared" si="110"/>
        <v/>
      </c>
      <c r="CQ257" s="22" t="str">
        <f t="shared" si="111"/>
        <v/>
      </c>
      <c r="CR257" s="22" t="str">
        <f t="shared" si="112"/>
        <v/>
      </c>
      <c r="CS257" s="22" t="str">
        <f t="shared" si="113"/>
        <v/>
      </c>
      <c r="CT257" s="22" t="str">
        <f t="shared" si="114"/>
        <v/>
      </c>
      <c r="CU257" s="173" t="str">
        <f t="shared" si="101"/>
        <v/>
      </c>
      <c r="CV257" s="173" t="str">
        <f t="shared" si="102"/>
        <v/>
      </c>
      <c r="CW257" s="22" t="str">
        <f t="shared" si="115"/>
        <v/>
      </c>
      <c r="CX257" s="22" t="str">
        <f t="shared" si="116"/>
        <v/>
      </c>
      <c r="CY257" s="23" t="str">
        <f t="shared" si="117"/>
        <v/>
      </c>
      <c r="CZ257" s="23" t="str">
        <f t="shared" si="118"/>
        <v/>
      </c>
      <c r="DA257" s="207" t="str">
        <f t="shared" si="122"/>
        <v/>
      </c>
      <c r="DB257" s="23">
        <f t="shared" si="103"/>
        <v>0</v>
      </c>
      <c r="DC257" s="16"/>
      <c r="DE257" s="192">
        <f t="shared" si="104"/>
        <v>0</v>
      </c>
      <c r="DF257" s="192">
        <f t="shared" si="105"/>
        <v>0</v>
      </c>
      <c r="DH257" s="192">
        <f t="shared" si="106"/>
        <v>0</v>
      </c>
      <c r="DI257" s="192">
        <f t="shared" si="107"/>
        <v>0</v>
      </c>
      <c r="DK257" s="203">
        <f>IF(Taula4[[#This Row],[Codi del contracte]]&lt;&gt;"",IF(Taula4[[#This Row],[Codi del contracte]]&gt;199,IF(Taula4[[#This Row],[Codi del contracte]]&lt;300,1,0),0),0)</f>
        <v>0</v>
      </c>
      <c r="DL257" s="203">
        <f>IF(Taula4[[#This Row],[Codi del contracte]]&lt;&gt;"",IF(Taula4[[#This Row],[Codi del contracte]]&gt;499,IF(Taula4[[#This Row],[Codi del contracte]]&lt;600,1,0),0),0)</f>
        <v>0</v>
      </c>
      <c r="DM257" s="203">
        <f t="shared" si="119"/>
        <v>0</v>
      </c>
      <c r="DN257" s="203">
        <f>IF(Taula4[[#This Row],[% Jornada (no posar símbol %)]]=100,IF(DM257=1,2,0),0)</f>
        <v>0</v>
      </c>
      <c r="DO257" s="203" t="str">
        <f t="shared" si="123"/>
        <v/>
      </c>
    </row>
    <row r="258" spans="1:119" ht="14.25" customHeight="1">
      <c r="A258" s="38"/>
      <c r="B258" s="83">
        <v>251</v>
      </c>
      <c r="C258" s="2"/>
      <c r="D258" s="158"/>
      <c r="E258" s="194"/>
      <c r="F258" s="153"/>
      <c r="G258" s="153"/>
      <c r="H258" s="2"/>
      <c r="I258" s="154"/>
      <c r="J258" s="210"/>
      <c r="K258" s="155"/>
      <c r="L258" s="156">
        <f t="shared" si="108"/>
        <v>0</v>
      </c>
      <c r="M258" s="340"/>
      <c r="N258" s="182" t="str">
        <f t="shared" si="120"/>
        <v/>
      </c>
      <c r="O258" s="127"/>
      <c r="P258" s="64"/>
      <c r="Q258" s="64"/>
      <c r="R258" s="64"/>
      <c r="CB258" s="78" t="str">
        <f t="shared" si="93"/>
        <v/>
      </c>
      <c r="CC258" s="79">
        <v>100</v>
      </c>
      <c r="CD258" s="79">
        <f t="shared" si="94"/>
        <v>0</v>
      </c>
      <c r="CE258" s="79">
        <f t="shared" si="95"/>
        <v>0</v>
      </c>
      <c r="CF258" s="79">
        <f t="shared" si="96"/>
        <v>0</v>
      </c>
      <c r="CG258" s="79">
        <f t="shared" si="121"/>
        <v>0</v>
      </c>
      <c r="CH258" s="80">
        <f t="shared" si="97"/>
        <v>0</v>
      </c>
      <c r="CI258" s="84">
        <f t="shared" si="98"/>
        <v>0</v>
      </c>
      <c r="CJ258" s="80">
        <f t="shared" si="109"/>
        <v>0</v>
      </c>
      <c r="CN258" s="21" t="str">
        <f t="shared" si="99"/>
        <v/>
      </c>
      <c r="CO258" s="21" t="str">
        <f t="shared" si="100"/>
        <v/>
      </c>
      <c r="CP258" s="22" t="str">
        <f t="shared" si="110"/>
        <v/>
      </c>
      <c r="CQ258" s="22" t="str">
        <f t="shared" si="111"/>
        <v/>
      </c>
      <c r="CR258" s="22" t="str">
        <f t="shared" si="112"/>
        <v/>
      </c>
      <c r="CS258" s="22" t="str">
        <f t="shared" si="113"/>
        <v/>
      </c>
      <c r="CT258" s="22" t="str">
        <f t="shared" si="114"/>
        <v/>
      </c>
      <c r="CU258" s="173" t="str">
        <f t="shared" si="101"/>
        <v/>
      </c>
      <c r="CV258" s="173" t="str">
        <f t="shared" si="102"/>
        <v/>
      </c>
      <c r="CW258" s="22" t="str">
        <f t="shared" si="115"/>
        <v/>
      </c>
      <c r="CX258" s="22" t="str">
        <f t="shared" si="116"/>
        <v/>
      </c>
      <c r="CY258" s="23" t="str">
        <f t="shared" si="117"/>
        <v/>
      </c>
      <c r="CZ258" s="23" t="str">
        <f t="shared" si="118"/>
        <v/>
      </c>
      <c r="DA258" s="207" t="str">
        <f t="shared" si="122"/>
        <v/>
      </c>
      <c r="DB258" s="23">
        <f t="shared" si="103"/>
        <v>0</v>
      </c>
      <c r="DC258" s="16"/>
      <c r="DE258" s="192">
        <f t="shared" si="104"/>
        <v>0</v>
      </c>
      <c r="DF258" s="192">
        <f t="shared" si="105"/>
        <v>0</v>
      </c>
      <c r="DH258" s="192">
        <f t="shared" si="106"/>
        <v>0</v>
      </c>
      <c r="DI258" s="192">
        <f t="shared" si="107"/>
        <v>0</v>
      </c>
      <c r="DK258" s="203">
        <f>IF(Taula4[[#This Row],[Codi del contracte]]&lt;&gt;"",IF(Taula4[[#This Row],[Codi del contracte]]&gt;199,IF(Taula4[[#This Row],[Codi del contracte]]&lt;300,1,0),0),0)</f>
        <v>0</v>
      </c>
      <c r="DL258" s="203">
        <f>IF(Taula4[[#This Row],[Codi del contracte]]&lt;&gt;"",IF(Taula4[[#This Row],[Codi del contracte]]&gt;499,IF(Taula4[[#This Row],[Codi del contracte]]&lt;600,1,0),0),0)</f>
        <v>0</v>
      </c>
      <c r="DM258" s="203">
        <f t="shared" si="119"/>
        <v>0</v>
      </c>
      <c r="DN258" s="203">
        <f>IF(Taula4[[#This Row],[% Jornada (no posar símbol %)]]=100,IF(DM258=1,2,0),0)</f>
        <v>0</v>
      </c>
      <c r="DO258" s="203" t="str">
        <f t="shared" si="123"/>
        <v/>
      </c>
    </row>
    <row r="259" spans="1:119" ht="14.25" customHeight="1">
      <c r="A259" s="38"/>
      <c r="B259" s="83">
        <v>252</v>
      </c>
      <c r="C259" s="2"/>
      <c r="D259" s="158"/>
      <c r="E259" s="194"/>
      <c r="F259" s="153"/>
      <c r="G259" s="153"/>
      <c r="H259" s="2"/>
      <c r="I259" s="154"/>
      <c r="J259" s="210"/>
      <c r="K259" s="155"/>
      <c r="L259" s="156">
        <f t="shared" si="108"/>
        <v>0</v>
      </c>
      <c r="M259" s="340"/>
      <c r="N259" s="182" t="str">
        <f t="shared" si="120"/>
        <v/>
      </c>
      <c r="O259" s="127"/>
      <c r="P259" s="64"/>
      <c r="Q259" s="64"/>
      <c r="R259" s="64"/>
      <c r="CB259" s="78" t="str">
        <f t="shared" si="93"/>
        <v/>
      </c>
      <c r="CC259" s="79">
        <v>100</v>
      </c>
      <c r="CD259" s="79">
        <f t="shared" si="94"/>
        <v>0</v>
      </c>
      <c r="CE259" s="79">
        <f t="shared" si="95"/>
        <v>0</v>
      </c>
      <c r="CF259" s="79">
        <f t="shared" si="96"/>
        <v>0</v>
      </c>
      <c r="CG259" s="79">
        <f t="shared" si="121"/>
        <v>0</v>
      </c>
      <c r="CH259" s="80">
        <f t="shared" si="97"/>
        <v>0</v>
      </c>
      <c r="CI259" s="84">
        <f t="shared" si="98"/>
        <v>0</v>
      </c>
      <c r="CJ259" s="80">
        <f t="shared" si="109"/>
        <v>0</v>
      </c>
      <c r="CN259" s="21" t="str">
        <f t="shared" si="99"/>
        <v/>
      </c>
      <c r="CO259" s="21" t="str">
        <f t="shared" si="100"/>
        <v/>
      </c>
      <c r="CP259" s="22" t="str">
        <f t="shared" si="110"/>
        <v/>
      </c>
      <c r="CQ259" s="22" t="str">
        <f t="shared" si="111"/>
        <v/>
      </c>
      <c r="CR259" s="22" t="str">
        <f t="shared" si="112"/>
        <v/>
      </c>
      <c r="CS259" s="22" t="str">
        <f t="shared" si="113"/>
        <v/>
      </c>
      <c r="CT259" s="22" t="str">
        <f t="shared" si="114"/>
        <v/>
      </c>
      <c r="CU259" s="173" t="str">
        <f t="shared" si="101"/>
        <v/>
      </c>
      <c r="CV259" s="173" t="str">
        <f t="shared" si="102"/>
        <v/>
      </c>
      <c r="CW259" s="22" t="str">
        <f t="shared" si="115"/>
        <v/>
      </c>
      <c r="CX259" s="22" t="str">
        <f t="shared" si="116"/>
        <v/>
      </c>
      <c r="CY259" s="23" t="str">
        <f t="shared" si="117"/>
        <v/>
      </c>
      <c r="CZ259" s="23" t="str">
        <f t="shared" si="118"/>
        <v/>
      </c>
      <c r="DA259" s="207" t="str">
        <f t="shared" si="122"/>
        <v/>
      </c>
      <c r="DB259" s="23">
        <f t="shared" si="103"/>
        <v>0</v>
      </c>
      <c r="DC259" s="16"/>
      <c r="DE259" s="192">
        <f t="shared" si="104"/>
        <v>0</v>
      </c>
      <c r="DF259" s="192">
        <f t="shared" si="105"/>
        <v>0</v>
      </c>
      <c r="DH259" s="192">
        <f t="shared" si="106"/>
        <v>0</v>
      </c>
      <c r="DI259" s="192">
        <f t="shared" si="107"/>
        <v>0</v>
      </c>
      <c r="DK259" s="203">
        <f>IF(Taula4[[#This Row],[Codi del contracte]]&lt;&gt;"",IF(Taula4[[#This Row],[Codi del contracte]]&gt;199,IF(Taula4[[#This Row],[Codi del contracte]]&lt;300,1,0),0),0)</f>
        <v>0</v>
      </c>
      <c r="DL259" s="203">
        <f>IF(Taula4[[#This Row],[Codi del contracte]]&lt;&gt;"",IF(Taula4[[#This Row],[Codi del contracte]]&gt;499,IF(Taula4[[#This Row],[Codi del contracte]]&lt;600,1,0),0),0)</f>
        <v>0</v>
      </c>
      <c r="DM259" s="203">
        <f t="shared" si="119"/>
        <v>0</v>
      </c>
      <c r="DN259" s="203">
        <f>IF(Taula4[[#This Row],[% Jornada (no posar símbol %)]]=100,IF(DM259=1,2,0),0)</f>
        <v>0</v>
      </c>
      <c r="DO259" s="203" t="str">
        <f t="shared" si="123"/>
        <v/>
      </c>
    </row>
    <row r="260" spans="1:119" ht="14.25" customHeight="1">
      <c r="A260" s="38"/>
      <c r="B260" s="83">
        <v>253</v>
      </c>
      <c r="C260" s="2"/>
      <c r="D260" s="158"/>
      <c r="E260" s="194"/>
      <c r="F260" s="153"/>
      <c r="G260" s="153"/>
      <c r="H260" s="2"/>
      <c r="I260" s="154"/>
      <c r="J260" s="210"/>
      <c r="K260" s="155"/>
      <c r="L260" s="156">
        <f t="shared" si="108"/>
        <v>0</v>
      </c>
      <c r="M260" s="340"/>
      <c r="N260" s="182" t="str">
        <f t="shared" si="120"/>
        <v/>
      </c>
      <c r="O260" s="127"/>
      <c r="P260" s="64"/>
      <c r="Q260" s="64"/>
      <c r="R260" s="64"/>
      <c r="CB260" s="78" t="str">
        <f t="shared" si="93"/>
        <v/>
      </c>
      <c r="CC260" s="79">
        <v>100</v>
      </c>
      <c r="CD260" s="79">
        <f t="shared" si="94"/>
        <v>0</v>
      </c>
      <c r="CE260" s="79">
        <f t="shared" si="95"/>
        <v>0</v>
      </c>
      <c r="CF260" s="79">
        <f t="shared" si="96"/>
        <v>0</v>
      </c>
      <c r="CG260" s="79">
        <f t="shared" si="121"/>
        <v>0</v>
      </c>
      <c r="CH260" s="80">
        <f t="shared" si="97"/>
        <v>0</v>
      </c>
      <c r="CI260" s="84">
        <f t="shared" si="98"/>
        <v>0</v>
      </c>
      <c r="CJ260" s="80">
        <f t="shared" si="109"/>
        <v>0</v>
      </c>
      <c r="CN260" s="21" t="str">
        <f t="shared" si="99"/>
        <v/>
      </c>
      <c r="CO260" s="21" t="str">
        <f t="shared" si="100"/>
        <v/>
      </c>
      <c r="CP260" s="22" t="str">
        <f t="shared" si="110"/>
        <v/>
      </c>
      <c r="CQ260" s="22" t="str">
        <f t="shared" si="111"/>
        <v/>
      </c>
      <c r="CR260" s="22" t="str">
        <f t="shared" si="112"/>
        <v/>
      </c>
      <c r="CS260" s="22" t="str">
        <f t="shared" si="113"/>
        <v/>
      </c>
      <c r="CT260" s="22" t="str">
        <f t="shared" si="114"/>
        <v/>
      </c>
      <c r="CU260" s="173" t="str">
        <f t="shared" si="101"/>
        <v/>
      </c>
      <c r="CV260" s="173" t="str">
        <f t="shared" si="102"/>
        <v/>
      </c>
      <c r="CW260" s="22" t="str">
        <f t="shared" si="115"/>
        <v/>
      </c>
      <c r="CX260" s="22" t="str">
        <f t="shared" si="116"/>
        <v/>
      </c>
      <c r="CY260" s="23" t="str">
        <f t="shared" si="117"/>
        <v/>
      </c>
      <c r="CZ260" s="23" t="str">
        <f t="shared" si="118"/>
        <v/>
      </c>
      <c r="DA260" s="207" t="str">
        <f t="shared" si="122"/>
        <v/>
      </c>
      <c r="DB260" s="23">
        <f t="shared" si="103"/>
        <v>0</v>
      </c>
      <c r="DC260" s="16"/>
      <c r="DE260" s="192">
        <f t="shared" si="104"/>
        <v>0</v>
      </c>
      <c r="DF260" s="192">
        <f t="shared" si="105"/>
        <v>0</v>
      </c>
      <c r="DH260" s="192">
        <f t="shared" si="106"/>
        <v>0</v>
      </c>
      <c r="DI260" s="192">
        <f t="shared" si="107"/>
        <v>0</v>
      </c>
      <c r="DK260" s="203">
        <f>IF(Taula4[[#This Row],[Codi del contracte]]&lt;&gt;"",IF(Taula4[[#This Row],[Codi del contracte]]&gt;199,IF(Taula4[[#This Row],[Codi del contracte]]&lt;300,1,0),0),0)</f>
        <v>0</v>
      </c>
      <c r="DL260" s="203">
        <f>IF(Taula4[[#This Row],[Codi del contracte]]&lt;&gt;"",IF(Taula4[[#This Row],[Codi del contracte]]&gt;499,IF(Taula4[[#This Row],[Codi del contracte]]&lt;600,1,0),0),0)</f>
        <v>0</v>
      </c>
      <c r="DM260" s="203">
        <f t="shared" si="119"/>
        <v>0</v>
      </c>
      <c r="DN260" s="203">
        <f>IF(Taula4[[#This Row],[% Jornada (no posar símbol %)]]=100,IF(DM260=1,2,0),0)</f>
        <v>0</v>
      </c>
      <c r="DO260" s="203" t="str">
        <f t="shared" si="123"/>
        <v/>
      </c>
    </row>
    <row r="261" spans="1:119" ht="14.25" customHeight="1">
      <c r="A261" s="38"/>
      <c r="B261" s="83">
        <v>254</v>
      </c>
      <c r="C261" s="2"/>
      <c r="D261" s="158"/>
      <c r="E261" s="194"/>
      <c r="F261" s="153"/>
      <c r="G261" s="153"/>
      <c r="H261" s="2"/>
      <c r="I261" s="154"/>
      <c r="J261" s="210"/>
      <c r="K261" s="155"/>
      <c r="L261" s="156">
        <f t="shared" si="108"/>
        <v>0</v>
      </c>
      <c r="M261" s="340"/>
      <c r="N261" s="182" t="str">
        <f t="shared" si="120"/>
        <v/>
      </c>
      <c r="O261" s="127"/>
      <c r="P261" s="64"/>
      <c r="Q261" s="64"/>
      <c r="R261" s="64"/>
      <c r="CB261" s="78" t="str">
        <f t="shared" si="93"/>
        <v/>
      </c>
      <c r="CC261" s="79">
        <v>100</v>
      </c>
      <c r="CD261" s="79">
        <f t="shared" si="94"/>
        <v>0</v>
      </c>
      <c r="CE261" s="79">
        <f t="shared" si="95"/>
        <v>0</v>
      </c>
      <c r="CF261" s="79">
        <f t="shared" si="96"/>
        <v>0</v>
      </c>
      <c r="CG261" s="79">
        <f t="shared" si="121"/>
        <v>0</v>
      </c>
      <c r="CH261" s="80">
        <f t="shared" si="97"/>
        <v>0</v>
      </c>
      <c r="CI261" s="84">
        <f t="shared" si="98"/>
        <v>0</v>
      </c>
      <c r="CJ261" s="80">
        <f t="shared" si="109"/>
        <v>0</v>
      </c>
      <c r="CN261" s="21" t="str">
        <f t="shared" si="99"/>
        <v/>
      </c>
      <c r="CO261" s="21" t="str">
        <f t="shared" si="100"/>
        <v/>
      </c>
      <c r="CP261" s="22" t="str">
        <f t="shared" si="110"/>
        <v/>
      </c>
      <c r="CQ261" s="22" t="str">
        <f t="shared" si="111"/>
        <v/>
      </c>
      <c r="CR261" s="22" t="str">
        <f t="shared" si="112"/>
        <v/>
      </c>
      <c r="CS261" s="22" t="str">
        <f t="shared" si="113"/>
        <v/>
      </c>
      <c r="CT261" s="22" t="str">
        <f t="shared" si="114"/>
        <v/>
      </c>
      <c r="CU261" s="173" t="str">
        <f t="shared" si="101"/>
        <v/>
      </c>
      <c r="CV261" s="173" t="str">
        <f t="shared" si="102"/>
        <v/>
      </c>
      <c r="CW261" s="22" t="str">
        <f t="shared" si="115"/>
        <v/>
      </c>
      <c r="CX261" s="22" t="str">
        <f t="shared" si="116"/>
        <v/>
      </c>
      <c r="CY261" s="23" t="str">
        <f t="shared" si="117"/>
        <v/>
      </c>
      <c r="CZ261" s="23" t="str">
        <f t="shared" si="118"/>
        <v/>
      </c>
      <c r="DA261" s="207" t="str">
        <f t="shared" si="122"/>
        <v/>
      </c>
      <c r="DB261" s="23">
        <f t="shared" si="103"/>
        <v>0</v>
      </c>
      <c r="DC261" s="16"/>
      <c r="DE261" s="192">
        <f t="shared" si="104"/>
        <v>0</v>
      </c>
      <c r="DF261" s="192">
        <f t="shared" si="105"/>
        <v>0</v>
      </c>
      <c r="DH261" s="192">
        <f t="shared" si="106"/>
        <v>0</v>
      </c>
      <c r="DI261" s="192">
        <f t="shared" si="107"/>
        <v>0</v>
      </c>
      <c r="DK261" s="203">
        <f>IF(Taula4[[#This Row],[Codi del contracte]]&lt;&gt;"",IF(Taula4[[#This Row],[Codi del contracte]]&gt;199,IF(Taula4[[#This Row],[Codi del contracte]]&lt;300,1,0),0),0)</f>
        <v>0</v>
      </c>
      <c r="DL261" s="203">
        <f>IF(Taula4[[#This Row],[Codi del contracte]]&lt;&gt;"",IF(Taula4[[#This Row],[Codi del contracte]]&gt;499,IF(Taula4[[#This Row],[Codi del contracte]]&lt;600,1,0),0),0)</f>
        <v>0</v>
      </c>
      <c r="DM261" s="203">
        <f t="shared" si="119"/>
        <v>0</v>
      </c>
      <c r="DN261" s="203">
        <f>IF(Taula4[[#This Row],[% Jornada (no posar símbol %)]]=100,IF(DM261=1,2,0),0)</f>
        <v>0</v>
      </c>
      <c r="DO261" s="203" t="str">
        <f t="shared" si="123"/>
        <v/>
      </c>
    </row>
    <row r="262" spans="1:119" ht="14.25" customHeight="1">
      <c r="A262" s="38"/>
      <c r="B262" s="83">
        <v>255</v>
      </c>
      <c r="C262" s="2"/>
      <c r="D262" s="158"/>
      <c r="E262" s="194"/>
      <c r="F262" s="153"/>
      <c r="G262" s="153"/>
      <c r="H262" s="2"/>
      <c r="I262" s="154"/>
      <c r="J262" s="210"/>
      <c r="K262" s="155"/>
      <c r="L262" s="156">
        <f t="shared" si="108"/>
        <v>0</v>
      </c>
      <c r="M262" s="340"/>
      <c r="N262" s="182" t="str">
        <f t="shared" si="120"/>
        <v/>
      </c>
      <c r="O262" s="127"/>
      <c r="P262" s="64"/>
      <c r="Q262" s="64"/>
      <c r="R262" s="64"/>
      <c r="CB262" s="78" t="str">
        <f t="shared" si="93"/>
        <v/>
      </c>
      <c r="CC262" s="79">
        <v>100</v>
      </c>
      <c r="CD262" s="79">
        <f t="shared" si="94"/>
        <v>0</v>
      </c>
      <c r="CE262" s="79">
        <f t="shared" si="95"/>
        <v>0</v>
      </c>
      <c r="CF262" s="79">
        <f t="shared" si="96"/>
        <v>0</v>
      </c>
      <c r="CG262" s="79">
        <f t="shared" si="121"/>
        <v>0</v>
      </c>
      <c r="CH262" s="80">
        <f t="shared" si="97"/>
        <v>0</v>
      </c>
      <c r="CI262" s="84">
        <f t="shared" si="98"/>
        <v>0</v>
      </c>
      <c r="CJ262" s="80">
        <f t="shared" si="109"/>
        <v>0</v>
      </c>
      <c r="CN262" s="21" t="str">
        <f t="shared" si="99"/>
        <v/>
      </c>
      <c r="CO262" s="21" t="str">
        <f t="shared" si="100"/>
        <v/>
      </c>
      <c r="CP262" s="22" t="str">
        <f t="shared" si="110"/>
        <v/>
      </c>
      <c r="CQ262" s="22" t="str">
        <f t="shared" si="111"/>
        <v/>
      </c>
      <c r="CR262" s="22" t="str">
        <f t="shared" si="112"/>
        <v/>
      </c>
      <c r="CS262" s="22" t="str">
        <f t="shared" si="113"/>
        <v/>
      </c>
      <c r="CT262" s="22" t="str">
        <f t="shared" si="114"/>
        <v/>
      </c>
      <c r="CU262" s="173" t="str">
        <f t="shared" si="101"/>
        <v/>
      </c>
      <c r="CV262" s="173" t="str">
        <f t="shared" si="102"/>
        <v/>
      </c>
      <c r="CW262" s="22" t="str">
        <f t="shared" si="115"/>
        <v/>
      </c>
      <c r="CX262" s="22" t="str">
        <f t="shared" si="116"/>
        <v/>
      </c>
      <c r="CY262" s="23" t="str">
        <f t="shared" si="117"/>
        <v/>
      </c>
      <c r="CZ262" s="23" t="str">
        <f t="shared" si="118"/>
        <v/>
      </c>
      <c r="DA262" s="207" t="str">
        <f t="shared" si="122"/>
        <v/>
      </c>
      <c r="DB262" s="23">
        <f t="shared" si="103"/>
        <v>0</v>
      </c>
      <c r="DC262" s="16"/>
      <c r="DE262" s="192">
        <f t="shared" si="104"/>
        <v>0</v>
      </c>
      <c r="DF262" s="192">
        <f t="shared" si="105"/>
        <v>0</v>
      </c>
      <c r="DH262" s="192">
        <f t="shared" si="106"/>
        <v>0</v>
      </c>
      <c r="DI262" s="192">
        <f t="shared" si="107"/>
        <v>0</v>
      </c>
      <c r="DK262" s="203">
        <f>IF(Taula4[[#This Row],[Codi del contracte]]&lt;&gt;"",IF(Taula4[[#This Row],[Codi del contracte]]&gt;199,IF(Taula4[[#This Row],[Codi del contracte]]&lt;300,1,0),0),0)</f>
        <v>0</v>
      </c>
      <c r="DL262" s="203">
        <f>IF(Taula4[[#This Row],[Codi del contracte]]&lt;&gt;"",IF(Taula4[[#This Row],[Codi del contracte]]&gt;499,IF(Taula4[[#This Row],[Codi del contracte]]&lt;600,1,0),0),0)</f>
        <v>0</v>
      </c>
      <c r="DM262" s="203">
        <f t="shared" si="119"/>
        <v>0</v>
      </c>
      <c r="DN262" s="203">
        <f>IF(Taula4[[#This Row],[% Jornada (no posar símbol %)]]=100,IF(DM262=1,2,0),0)</f>
        <v>0</v>
      </c>
      <c r="DO262" s="203" t="str">
        <f t="shared" si="123"/>
        <v/>
      </c>
    </row>
    <row r="263" spans="1:119" ht="14.25" customHeight="1">
      <c r="A263" s="38"/>
      <c r="B263" s="83">
        <v>256</v>
      </c>
      <c r="C263" s="2"/>
      <c r="D263" s="158"/>
      <c r="E263" s="194"/>
      <c r="F263" s="153"/>
      <c r="G263" s="153"/>
      <c r="H263" s="2"/>
      <c r="I263" s="154"/>
      <c r="J263" s="210"/>
      <c r="K263" s="155"/>
      <c r="L263" s="156">
        <f t="shared" si="108"/>
        <v>0</v>
      </c>
      <c r="M263" s="340"/>
      <c r="N263" s="182" t="str">
        <f t="shared" si="120"/>
        <v/>
      </c>
      <c r="O263" s="127"/>
      <c r="P263" s="64"/>
      <c r="Q263" s="64"/>
      <c r="R263" s="64"/>
      <c r="CB263" s="78" t="str">
        <f t="shared" si="93"/>
        <v/>
      </c>
      <c r="CC263" s="79">
        <v>100</v>
      </c>
      <c r="CD263" s="79">
        <f t="shared" si="94"/>
        <v>0</v>
      </c>
      <c r="CE263" s="79">
        <f t="shared" si="95"/>
        <v>0</v>
      </c>
      <c r="CF263" s="79">
        <f t="shared" si="96"/>
        <v>0</v>
      </c>
      <c r="CG263" s="79">
        <f t="shared" si="121"/>
        <v>0</v>
      </c>
      <c r="CH263" s="80">
        <f t="shared" si="97"/>
        <v>0</v>
      </c>
      <c r="CI263" s="84">
        <f t="shared" si="98"/>
        <v>0</v>
      </c>
      <c r="CJ263" s="80">
        <f t="shared" si="109"/>
        <v>0</v>
      </c>
      <c r="CN263" s="21" t="str">
        <f t="shared" si="99"/>
        <v/>
      </c>
      <c r="CO263" s="21" t="str">
        <f t="shared" si="100"/>
        <v/>
      </c>
      <c r="CP263" s="22" t="str">
        <f t="shared" si="110"/>
        <v/>
      </c>
      <c r="CQ263" s="22" t="str">
        <f t="shared" si="111"/>
        <v/>
      </c>
      <c r="CR263" s="22" t="str">
        <f t="shared" si="112"/>
        <v/>
      </c>
      <c r="CS263" s="22" t="str">
        <f t="shared" si="113"/>
        <v/>
      </c>
      <c r="CT263" s="22" t="str">
        <f t="shared" si="114"/>
        <v/>
      </c>
      <c r="CU263" s="173" t="str">
        <f t="shared" si="101"/>
        <v/>
      </c>
      <c r="CV263" s="173" t="str">
        <f t="shared" si="102"/>
        <v/>
      </c>
      <c r="CW263" s="22" t="str">
        <f t="shared" si="115"/>
        <v/>
      </c>
      <c r="CX263" s="22" t="str">
        <f t="shared" si="116"/>
        <v/>
      </c>
      <c r="CY263" s="23" t="str">
        <f t="shared" si="117"/>
        <v/>
      </c>
      <c r="CZ263" s="23" t="str">
        <f t="shared" si="118"/>
        <v/>
      </c>
      <c r="DA263" s="207" t="str">
        <f t="shared" si="122"/>
        <v/>
      </c>
      <c r="DB263" s="23">
        <f t="shared" si="103"/>
        <v>0</v>
      </c>
      <c r="DC263" s="16"/>
      <c r="DE263" s="192">
        <f t="shared" si="104"/>
        <v>0</v>
      </c>
      <c r="DF263" s="192">
        <f t="shared" si="105"/>
        <v>0</v>
      </c>
      <c r="DH263" s="192">
        <f t="shared" si="106"/>
        <v>0</v>
      </c>
      <c r="DI263" s="192">
        <f t="shared" si="107"/>
        <v>0</v>
      </c>
      <c r="DK263" s="203">
        <f>IF(Taula4[[#This Row],[Codi del contracte]]&lt;&gt;"",IF(Taula4[[#This Row],[Codi del contracte]]&gt;199,IF(Taula4[[#This Row],[Codi del contracte]]&lt;300,1,0),0),0)</f>
        <v>0</v>
      </c>
      <c r="DL263" s="203">
        <f>IF(Taula4[[#This Row],[Codi del contracte]]&lt;&gt;"",IF(Taula4[[#This Row],[Codi del contracte]]&gt;499,IF(Taula4[[#This Row],[Codi del contracte]]&lt;600,1,0),0),0)</f>
        <v>0</v>
      </c>
      <c r="DM263" s="203">
        <f t="shared" si="119"/>
        <v>0</v>
      </c>
      <c r="DN263" s="203">
        <f>IF(Taula4[[#This Row],[% Jornada (no posar símbol %)]]=100,IF(DM263=1,2,0),0)</f>
        <v>0</v>
      </c>
      <c r="DO263" s="203" t="str">
        <f t="shared" si="123"/>
        <v/>
      </c>
    </row>
    <row r="264" spans="1:119" ht="14.25" customHeight="1">
      <c r="A264" s="38"/>
      <c r="B264" s="83">
        <v>257</v>
      </c>
      <c r="C264" s="2"/>
      <c r="D264" s="158"/>
      <c r="E264" s="194"/>
      <c r="F264" s="153"/>
      <c r="G264" s="153"/>
      <c r="H264" s="2"/>
      <c r="I264" s="154"/>
      <c r="J264" s="210"/>
      <c r="K264" s="155"/>
      <c r="L264" s="156">
        <f t="shared" si="108"/>
        <v>0</v>
      </c>
      <c r="M264" s="340"/>
      <c r="N264" s="182" t="str">
        <f t="shared" si="120"/>
        <v/>
      </c>
      <c r="O264" s="127"/>
      <c r="P264" s="64"/>
      <c r="Q264" s="64"/>
      <c r="R264" s="64"/>
      <c r="CB264" s="78" t="str">
        <f t="shared" ref="CB264:CB327" si="124">IF(H264="F - Física",1,IF(H264="A - Sensorial Auditiva",1,IF(H264="V - Sensorial Visual",1,IF(H264="","",IF(H264="M - M. Mental",0,IF(H264="P - Psíquica",0,IF(H264="PC - Paràlisi Cerebral",0)))))))</f>
        <v/>
      </c>
      <c r="CC264" s="79">
        <v>100</v>
      </c>
      <c r="CD264" s="79">
        <f t="shared" ref="CD264:CD327" si="125">ROUND((K264*CC264)/100,2)</f>
        <v>0</v>
      </c>
      <c r="CE264" s="79">
        <f t="shared" ref="CE264:CE327" si="126">IF(CB264=0,IF(I264&lt;33,0,CD264),0)</f>
        <v>0</v>
      </c>
      <c r="CF264" s="79">
        <f t="shared" ref="CF264:CF327" si="127">IF(CB264=1,IF(I264&lt;65,0,CD264),0)</f>
        <v>0</v>
      </c>
      <c r="CG264" s="79">
        <f t="shared" si="121"/>
        <v>0</v>
      </c>
      <c r="CH264" s="80">
        <f t="shared" ref="CH264:CH327" si="128">IF(L264&gt;0,1,0)</f>
        <v>0</v>
      </c>
      <c r="CI264" s="84">
        <f t="shared" ref="CI264:CI327" si="129">IF(M264&lt;&gt;"",M264,L264)</f>
        <v>0</v>
      </c>
      <c r="CJ264" s="80">
        <f t="shared" si="109"/>
        <v>0</v>
      </c>
      <c r="CN264" s="21" t="str">
        <f t="shared" ref="CN264:CN327" si="130">IF(H264="","",IF(H264="M - M. Mental","",IF(H264="F - Física","",IF(H264="P - Psíquica","",IF(H264="PC - Paràlisi Cerebral","",IF(H264="A - Sensorial Auditiva","",IF(H264="V - Sensorial Visual","","1) Tipus de discapacitat: Fer servir llista desplegable")))))))</f>
        <v/>
      </c>
      <c r="CO264" s="21" t="str">
        <f t="shared" ref="CO264:CO327" si="131">IF(I264="","",IF(I264&gt;0,IF(H264="M - M. Mental","",IF(H264="F - Física","",IF(H264="P - Psíquica","",IF(H264="PC - Paràlisi Cerebral","",IF(H264="A - Sensorial Auditiva","",IF(H264="V - Sensorial Visual","",IF(H264="","2) Tipus de discapacitat: Manca seleccionar","")))))))))</f>
        <v/>
      </c>
      <c r="CP264" s="22" t="str">
        <f t="shared" si="110"/>
        <v/>
      </c>
      <c r="CQ264" s="22" t="str">
        <f t="shared" si="111"/>
        <v/>
      </c>
      <c r="CR264" s="22" t="str">
        <f t="shared" si="112"/>
        <v/>
      </c>
      <c r="CS264" s="22" t="str">
        <f t="shared" si="113"/>
        <v/>
      </c>
      <c r="CT264" s="22" t="str">
        <f t="shared" si="114"/>
        <v/>
      </c>
      <c r="CU264" s="173" t="str">
        <f t="shared" ref="CU264:CU327" si="132">IF(CB264=0,IF(I264&lt;33,IF(I264&lt;&gt;"","4) M.Mental, Psíquica ó P. Cerebral &lt; 33% (No subvencionable)",""),""),"")</f>
        <v/>
      </c>
      <c r="CV264" s="173" t="str">
        <f t="shared" ref="CV264:CV327" si="133">IF(CB264=1,IF(I264&lt;65,IF(I264&lt;&gt;"","3) Físic ó Sensorial &lt; 65% (No és subvencionable)",""),""),"")</f>
        <v/>
      </c>
      <c r="CW264" s="22" t="str">
        <f t="shared" si="115"/>
        <v/>
      </c>
      <c r="CX264" s="22" t="str">
        <f t="shared" si="116"/>
        <v/>
      </c>
      <c r="CY264" s="23" t="str">
        <f t="shared" si="117"/>
        <v/>
      </c>
      <c r="CZ264" s="23" t="str">
        <f t="shared" si="118"/>
        <v/>
      </c>
      <c r="DA264" s="207" t="str">
        <f t="shared" si="122"/>
        <v/>
      </c>
      <c r="DB264" s="23">
        <f t="shared" ref="DB264:DB327" si="134">IF(N264&lt;&gt;"",1,0)</f>
        <v>0</v>
      </c>
      <c r="DC264" s="16"/>
      <c r="DE264" s="192">
        <f t="shared" ref="DE264:DE327" si="135">IF(CH264=1,IF(E264="Home",1,IF(E264="Dona",0,"")),0)</f>
        <v>0</v>
      </c>
      <c r="DF264" s="192">
        <f t="shared" ref="DF264:DF327" si="136">IF(CH264=1,IF(E264="Dona",1,IF(E264="Home",0,"")),0)</f>
        <v>0</v>
      </c>
      <c r="DH264" s="192">
        <f t="shared" ref="DH264:DH327" si="137">IF(CJ264=1,IF(E264="Home",1,IF(E264="Dona",0,"")),0)</f>
        <v>0</v>
      </c>
      <c r="DI264" s="192">
        <f t="shared" ref="DI264:DI327" si="138">IF(CJ264=1,IF(E264="Dona",1,IF(E264="Home",0,"")),0)</f>
        <v>0</v>
      </c>
      <c r="DK264" s="203">
        <f>IF(Taula4[[#This Row],[Codi del contracte]]&lt;&gt;"",IF(Taula4[[#This Row],[Codi del contracte]]&gt;199,IF(Taula4[[#This Row],[Codi del contracte]]&lt;300,1,0),0),0)</f>
        <v>0</v>
      </c>
      <c r="DL264" s="203">
        <f>IF(Taula4[[#This Row],[Codi del contracte]]&lt;&gt;"",IF(Taula4[[#This Row],[Codi del contracte]]&gt;499,IF(Taula4[[#This Row],[Codi del contracte]]&lt;600,1,0),0),0)</f>
        <v>0</v>
      </c>
      <c r="DM264" s="203">
        <f t="shared" si="119"/>
        <v>0</v>
      </c>
      <c r="DN264" s="203">
        <f>IF(Taula4[[#This Row],[% Jornada (no posar símbol %)]]=100,IF(DM264=1,2,0),0)</f>
        <v>0</v>
      </c>
      <c r="DO264" s="203" t="str">
        <f t="shared" si="123"/>
        <v/>
      </c>
    </row>
    <row r="265" spans="1:119" ht="14.25" customHeight="1">
      <c r="A265" s="38"/>
      <c r="B265" s="83">
        <v>258</v>
      </c>
      <c r="C265" s="2"/>
      <c r="D265" s="158"/>
      <c r="E265" s="194"/>
      <c r="F265" s="153"/>
      <c r="G265" s="153"/>
      <c r="H265" s="2"/>
      <c r="I265" s="154"/>
      <c r="J265" s="210"/>
      <c r="K265" s="155"/>
      <c r="L265" s="156">
        <f t="shared" ref="L265:L328" si="139">CG265</f>
        <v>0</v>
      </c>
      <c r="M265" s="340"/>
      <c r="N265" s="182" t="str">
        <f t="shared" si="120"/>
        <v/>
      </c>
      <c r="O265" s="127"/>
      <c r="P265" s="64"/>
      <c r="Q265" s="64"/>
      <c r="R265" s="64"/>
      <c r="CB265" s="78" t="str">
        <f t="shared" si="124"/>
        <v/>
      </c>
      <c r="CC265" s="79">
        <v>100</v>
      </c>
      <c r="CD265" s="79">
        <f t="shared" si="125"/>
        <v>0</v>
      </c>
      <c r="CE265" s="79">
        <f t="shared" si="126"/>
        <v>0</v>
      </c>
      <c r="CF265" s="79">
        <f t="shared" si="127"/>
        <v>0</v>
      </c>
      <c r="CG265" s="79">
        <f t="shared" si="121"/>
        <v>0</v>
      </c>
      <c r="CH265" s="80">
        <f t="shared" si="128"/>
        <v>0</v>
      </c>
      <c r="CI265" s="84">
        <f t="shared" si="129"/>
        <v>0</v>
      </c>
      <c r="CJ265" s="80">
        <f t="shared" ref="CJ265:CJ328" si="140">IF(CI265&gt;0,1,0)</f>
        <v>0</v>
      </c>
      <c r="CN265" s="21" t="str">
        <f t="shared" si="130"/>
        <v/>
      </c>
      <c r="CO265" s="21" t="str">
        <f t="shared" si="131"/>
        <v/>
      </c>
      <c r="CP265" s="22" t="str">
        <f t="shared" ref="CP265:CP328" si="141">IF(K265="","",IF(K265="*%","Error % jornada",IF(K265&lt;1,"5) % Jornada: No fer servir número en percentatge","")))</f>
        <v/>
      </c>
      <c r="CQ265" s="22" t="str">
        <f t="shared" ref="CQ265:CQ328" si="142">IF(CN265&lt;&gt;"",IF(CP265&lt;&gt;"","1) Tipus de Discapacitat: Triar de desplegable  -  5) % Jornada",CN265),"")</f>
        <v/>
      </c>
      <c r="CR265" s="22" t="str">
        <f t="shared" ref="CR265:CR328" si="143">IF(CO265&lt;&gt;"",IF(CP265&lt;&gt;"","2) Tipus de discapacitat: Manca seleccionar  -  5) % Jornada",CO265),"")</f>
        <v/>
      </c>
      <c r="CS265" s="22" t="str">
        <f t="shared" ref="CS265:CS328" si="144">IF(CQ265&lt;&gt;"",CQ265,CR265)</f>
        <v/>
      </c>
      <c r="CT265" s="22" t="str">
        <f t="shared" ref="CT265:CT328" si="145">IF(CS265&lt;&gt;"",CS265,IF(CP265&lt;&gt;"",CP265,""))</f>
        <v/>
      </c>
      <c r="CU265" s="173" t="str">
        <f t="shared" si="132"/>
        <v/>
      </c>
      <c r="CV265" s="173" t="str">
        <f t="shared" si="133"/>
        <v/>
      </c>
      <c r="CW265" s="22" t="str">
        <f t="shared" ref="CW265:CW328" si="146">IF(CU265&lt;&gt;"",IF(CP265&lt;&gt;"","4) M.Mental, Psíquica ó Paràlisi Cerebral &lt; 33%  -  5)  % Jornada",CU265),"")</f>
        <v/>
      </c>
      <c r="CX265" s="22" t="str">
        <f t="shared" ref="CX265:CX328" si="147">IF(CV265&lt;&gt;"",IF(CP265&lt;&gt;"","3) Físic ó Sensorial &lt; 65%  -  5) % Jornada",CV265),"")</f>
        <v/>
      </c>
      <c r="CY265" s="23" t="str">
        <f t="shared" ref="CY265:CY328" si="148">IF(CX265&lt;&gt;"",CX265,IF(CW265&lt;&gt;"",CW265,""))</f>
        <v/>
      </c>
      <c r="CZ265" s="23" t="str">
        <f t="shared" ref="CZ265:CZ328" si="149">IF(CY265&lt;&gt;"",CY265,IF(CT265&lt;&gt;"",CT265,""))</f>
        <v/>
      </c>
      <c r="DA265" s="207" t="str">
        <f t="shared" si="122"/>
        <v/>
      </c>
      <c r="DB265" s="23">
        <f t="shared" si="134"/>
        <v>0</v>
      </c>
      <c r="DC265" s="16"/>
      <c r="DE265" s="192">
        <f t="shared" si="135"/>
        <v>0</v>
      </c>
      <c r="DF265" s="192">
        <f t="shared" si="136"/>
        <v>0</v>
      </c>
      <c r="DH265" s="192">
        <f t="shared" si="137"/>
        <v>0</v>
      </c>
      <c r="DI265" s="192">
        <f t="shared" si="138"/>
        <v>0</v>
      </c>
      <c r="DK265" s="203">
        <f>IF(Taula4[[#This Row],[Codi del contracte]]&lt;&gt;"",IF(Taula4[[#This Row],[Codi del contracte]]&gt;199,IF(Taula4[[#This Row],[Codi del contracte]]&lt;300,1,0),0),0)</f>
        <v>0</v>
      </c>
      <c r="DL265" s="203">
        <f>IF(Taula4[[#This Row],[Codi del contracte]]&lt;&gt;"",IF(Taula4[[#This Row],[Codi del contracte]]&gt;499,IF(Taula4[[#This Row],[Codi del contracte]]&lt;600,1,0),0),0)</f>
        <v>0</v>
      </c>
      <c r="DM265" s="203">
        <f t="shared" ref="DM265:DM328" si="150">DK265+DL265</f>
        <v>0</v>
      </c>
      <c r="DN265" s="203">
        <f>IF(Taula4[[#This Row],[% Jornada (no posar símbol %)]]=100,IF(DM265=1,2,0),0)</f>
        <v>0</v>
      </c>
      <c r="DO265" s="203" t="str">
        <f t="shared" si="123"/>
        <v/>
      </c>
    </row>
    <row r="266" spans="1:119" ht="14.25" customHeight="1">
      <c r="A266" s="38"/>
      <c r="B266" s="83">
        <v>259</v>
      </c>
      <c r="C266" s="2"/>
      <c r="D266" s="158"/>
      <c r="E266" s="194"/>
      <c r="F266" s="153"/>
      <c r="G266" s="153"/>
      <c r="H266" s="2"/>
      <c r="I266" s="154"/>
      <c r="J266" s="210"/>
      <c r="K266" s="155"/>
      <c r="L266" s="156">
        <f t="shared" si="139"/>
        <v>0</v>
      </c>
      <c r="M266" s="340"/>
      <c r="N266" s="182" t="str">
        <f t="shared" ref="N266:N329" si="151">IFERROR(DA266,"ERROR! NO RETALLAR I ENGANXAR DINS DEL FORMULARI")</f>
        <v/>
      </c>
      <c r="O266" s="127"/>
      <c r="P266" s="64"/>
      <c r="Q266" s="64"/>
      <c r="R266" s="64"/>
      <c r="CB266" s="78" t="str">
        <f t="shared" si="124"/>
        <v/>
      </c>
      <c r="CC266" s="79">
        <v>100</v>
      </c>
      <c r="CD266" s="79">
        <f t="shared" si="125"/>
        <v>0</v>
      </c>
      <c r="CE266" s="79">
        <f t="shared" si="126"/>
        <v>0</v>
      </c>
      <c r="CF266" s="79">
        <f t="shared" si="127"/>
        <v>0</v>
      </c>
      <c r="CG266" s="79">
        <f t="shared" ref="CG266:CG329" si="152">IFERROR(ROUND((CE266+CF266),2),0)</f>
        <v>0</v>
      </c>
      <c r="CH266" s="80">
        <f t="shared" si="128"/>
        <v>0</v>
      </c>
      <c r="CI266" s="84">
        <f t="shared" si="129"/>
        <v>0</v>
      </c>
      <c r="CJ266" s="80">
        <f t="shared" si="140"/>
        <v>0</v>
      </c>
      <c r="CN266" s="21" t="str">
        <f t="shared" si="130"/>
        <v/>
      </c>
      <c r="CO266" s="21" t="str">
        <f t="shared" si="131"/>
        <v/>
      </c>
      <c r="CP266" s="22" t="str">
        <f t="shared" si="141"/>
        <v/>
      </c>
      <c r="CQ266" s="22" t="str">
        <f t="shared" si="142"/>
        <v/>
      </c>
      <c r="CR266" s="22" t="str">
        <f t="shared" si="143"/>
        <v/>
      </c>
      <c r="CS266" s="22" t="str">
        <f t="shared" si="144"/>
        <v/>
      </c>
      <c r="CT266" s="22" t="str">
        <f t="shared" si="145"/>
        <v/>
      </c>
      <c r="CU266" s="173" t="str">
        <f t="shared" si="132"/>
        <v/>
      </c>
      <c r="CV266" s="173" t="str">
        <f t="shared" si="133"/>
        <v/>
      </c>
      <c r="CW266" s="22" t="str">
        <f t="shared" si="146"/>
        <v/>
      </c>
      <c r="CX266" s="22" t="str">
        <f t="shared" si="147"/>
        <v/>
      </c>
      <c r="CY266" s="23" t="str">
        <f t="shared" si="148"/>
        <v/>
      </c>
      <c r="CZ266" s="23" t="str">
        <f t="shared" si="149"/>
        <v/>
      </c>
      <c r="DA266" s="207" t="str">
        <f t="shared" ref="DA266:DA329" si="153">IF(CZ266&lt;&gt;"",CZ266,IF(DO266&lt;&gt;"",DO266,""))</f>
        <v/>
      </c>
      <c r="DB266" s="23">
        <f t="shared" si="134"/>
        <v>0</v>
      </c>
      <c r="DC266" s="16"/>
      <c r="DE266" s="192">
        <f t="shared" si="135"/>
        <v>0</v>
      </c>
      <c r="DF266" s="192">
        <f t="shared" si="136"/>
        <v>0</v>
      </c>
      <c r="DH266" s="192">
        <f t="shared" si="137"/>
        <v>0</v>
      </c>
      <c r="DI266" s="192">
        <f t="shared" si="138"/>
        <v>0</v>
      </c>
      <c r="DK266" s="203">
        <f>IF(Taula4[[#This Row],[Codi del contracte]]&lt;&gt;"",IF(Taula4[[#This Row],[Codi del contracte]]&gt;199,IF(Taula4[[#This Row],[Codi del contracte]]&lt;300,1,0),0),0)</f>
        <v>0</v>
      </c>
      <c r="DL266" s="203">
        <f>IF(Taula4[[#This Row],[Codi del contracte]]&lt;&gt;"",IF(Taula4[[#This Row],[Codi del contracte]]&gt;499,IF(Taula4[[#This Row],[Codi del contracte]]&lt;600,1,0),0),0)</f>
        <v>0</v>
      </c>
      <c r="DM266" s="203">
        <f t="shared" si="150"/>
        <v>0</v>
      </c>
      <c r="DN266" s="203">
        <f>IF(Taula4[[#This Row],[% Jornada (no posar símbol %)]]=100,IF(DM266=1,2,0),0)</f>
        <v>0</v>
      </c>
      <c r="DO266" s="203" t="str">
        <f t="shared" ref="DO266:DO329" si="154">IF(DN266=2,"6) Contracte a Temps Parcial no compatible amb 100% Jornada","")</f>
        <v/>
      </c>
    </row>
    <row r="267" spans="1:119" ht="14.25" customHeight="1">
      <c r="A267" s="38"/>
      <c r="B267" s="83">
        <v>260</v>
      </c>
      <c r="C267" s="2"/>
      <c r="D267" s="158"/>
      <c r="E267" s="194"/>
      <c r="F267" s="153"/>
      <c r="G267" s="153"/>
      <c r="H267" s="2"/>
      <c r="I267" s="154"/>
      <c r="J267" s="210"/>
      <c r="K267" s="155"/>
      <c r="L267" s="156">
        <f t="shared" si="139"/>
        <v>0</v>
      </c>
      <c r="M267" s="340"/>
      <c r="N267" s="182" t="str">
        <f t="shared" si="151"/>
        <v/>
      </c>
      <c r="O267" s="127"/>
      <c r="P267" s="64"/>
      <c r="Q267" s="64"/>
      <c r="R267" s="64"/>
      <c r="CB267" s="78" t="str">
        <f t="shared" si="124"/>
        <v/>
      </c>
      <c r="CC267" s="79">
        <v>100</v>
      </c>
      <c r="CD267" s="79">
        <f t="shared" si="125"/>
        <v>0</v>
      </c>
      <c r="CE267" s="79">
        <f t="shared" si="126"/>
        <v>0</v>
      </c>
      <c r="CF267" s="79">
        <f t="shared" si="127"/>
        <v>0</v>
      </c>
      <c r="CG267" s="79">
        <f t="shared" si="152"/>
        <v>0</v>
      </c>
      <c r="CH267" s="80">
        <f t="shared" si="128"/>
        <v>0</v>
      </c>
      <c r="CI267" s="84">
        <f t="shared" si="129"/>
        <v>0</v>
      </c>
      <c r="CJ267" s="80">
        <f t="shared" si="140"/>
        <v>0</v>
      </c>
      <c r="CN267" s="21" t="str">
        <f t="shared" si="130"/>
        <v/>
      </c>
      <c r="CO267" s="21" t="str">
        <f t="shared" si="131"/>
        <v/>
      </c>
      <c r="CP267" s="22" t="str">
        <f t="shared" si="141"/>
        <v/>
      </c>
      <c r="CQ267" s="22" t="str">
        <f t="shared" si="142"/>
        <v/>
      </c>
      <c r="CR267" s="22" t="str">
        <f t="shared" si="143"/>
        <v/>
      </c>
      <c r="CS267" s="22" t="str">
        <f t="shared" si="144"/>
        <v/>
      </c>
      <c r="CT267" s="22" t="str">
        <f t="shared" si="145"/>
        <v/>
      </c>
      <c r="CU267" s="173" t="str">
        <f t="shared" si="132"/>
        <v/>
      </c>
      <c r="CV267" s="173" t="str">
        <f t="shared" si="133"/>
        <v/>
      </c>
      <c r="CW267" s="22" t="str">
        <f t="shared" si="146"/>
        <v/>
      </c>
      <c r="CX267" s="22" t="str">
        <f t="shared" si="147"/>
        <v/>
      </c>
      <c r="CY267" s="23" t="str">
        <f t="shared" si="148"/>
        <v/>
      </c>
      <c r="CZ267" s="23" t="str">
        <f t="shared" si="149"/>
        <v/>
      </c>
      <c r="DA267" s="207" t="str">
        <f t="shared" si="153"/>
        <v/>
      </c>
      <c r="DB267" s="23">
        <f t="shared" si="134"/>
        <v>0</v>
      </c>
      <c r="DC267" s="16"/>
      <c r="DE267" s="192">
        <f t="shared" si="135"/>
        <v>0</v>
      </c>
      <c r="DF267" s="192">
        <f t="shared" si="136"/>
        <v>0</v>
      </c>
      <c r="DH267" s="192">
        <f t="shared" si="137"/>
        <v>0</v>
      </c>
      <c r="DI267" s="192">
        <f t="shared" si="138"/>
        <v>0</v>
      </c>
      <c r="DK267" s="203">
        <f>IF(Taula4[[#This Row],[Codi del contracte]]&lt;&gt;"",IF(Taula4[[#This Row],[Codi del contracte]]&gt;199,IF(Taula4[[#This Row],[Codi del contracte]]&lt;300,1,0),0),0)</f>
        <v>0</v>
      </c>
      <c r="DL267" s="203">
        <f>IF(Taula4[[#This Row],[Codi del contracte]]&lt;&gt;"",IF(Taula4[[#This Row],[Codi del contracte]]&gt;499,IF(Taula4[[#This Row],[Codi del contracte]]&lt;600,1,0),0),0)</f>
        <v>0</v>
      </c>
      <c r="DM267" s="203">
        <f t="shared" si="150"/>
        <v>0</v>
      </c>
      <c r="DN267" s="203">
        <f>IF(Taula4[[#This Row],[% Jornada (no posar símbol %)]]=100,IF(DM267=1,2,0),0)</f>
        <v>0</v>
      </c>
      <c r="DO267" s="203" t="str">
        <f t="shared" si="154"/>
        <v/>
      </c>
    </row>
    <row r="268" spans="1:119" ht="14.25" customHeight="1">
      <c r="A268" s="38"/>
      <c r="B268" s="83">
        <v>261</v>
      </c>
      <c r="C268" s="2"/>
      <c r="D268" s="158"/>
      <c r="E268" s="194"/>
      <c r="F268" s="153"/>
      <c r="G268" s="153"/>
      <c r="H268" s="2"/>
      <c r="I268" s="154"/>
      <c r="J268" s="210"/>
      <c r="K268" s="155"/>
      <c r="L268" s="156">
        <f t="shared" si="139"/>
        <v>0</v>
      </c>
      <c r="M268" s="340"/>
      <c r="N268" s="182" t="str">
        <f t="shared" si="151"/>
        <v/>
      </c>
      <c r="O268" s="127"/>
      <c r="P268" s="64"/>
      <c r="Q268" s="64"/>
      <c r="R268" s="64"/>
      <c r="CB268" s="78" t="str">
        <f t="shared" si="124"/>
        <v/>
      </c>
      <c r="CC268" s="79">
        <v>100</v>
      </c>
      <c r="CD268" s="79">
        <f t="shared" si="125"/>
        <v>0</v>
      </c>
      <c r="CE268" s="79">
        <f t="shared" si="126"/>
        <v>0</v>
      </c>
      <c r="CF268" s="79">
        <f t="shared" si="127"/>
        <v>0</v>
      </c>
      <c r="CG268" s="79">
        <f t="shared" si="152"/>
        <v>0</v>
      </c>
      <c r="CH268" s="80">
        <f t="shared" si="128"/>
        <v>0</v>
      </c>
      <c r="CI268" s="84">
        <f t="shared" si="129"/>
        <v>0</v>
      </c>
      <c r="CJ268" s="80">
        <f t="shared" si="140"/>
        <v>0</v>
      </c>
      <c r="CN268" s="21" t="str">
        <f t="shared" si="130"/>
        <v/>
      </c>
      <c r="CO268" s="21" t="str">
        <f t="shared" si="131"/>
        <v/>
      </c>
      <c r="CP268" s="22" t="str">
        <f t="shared" si="141"/>
        <v/>
      </c>
      <c r="CQ268" s="22" t="str">
        <f t="shared" si="142"/>
        <v/>
      </c>
      <c r="CR268" s="22" t="str">
        <f t="shared" si="143"/>
        <v/>
      </c>
      <c r="CS268" s="22" t="str">
        <f t="shared" si="144"/>
        <v/>
      </c>
      <c r="CT268" s="22" t="str">
        <f t="shared" si="145"/>
        <v/>
      </c>
      <c r="CU268" s="173" t="str">
        <f t="shared" si="132"/>
        <v/>
      </c>
      <c r="CV268" s="173" t="str">
        <f t="shared" si="133"/>
        <v/>
      </c>
      <c r="CW268" s="22" t="str">
        <f t="shared" si="146"/>
        <v/>
      </c>
      <c r="CX268" s="22" t="str">
        <f t="shared" si="147"/>
        <v/>
      </c>
      <c r="CY268" s="23" t="str">
        <f t="shared" si="148"/>
        <v/>
      </c>
      <c r="CZ268" s="23" t="str">
        <f t="shared" si="149"/>
        <v/>
      </c>
      <c r="DA268" s="207" t="str">
        <f t="shared" si="153"/>
        <v/>
      </c>
      <c r="DB268" s="23">
        <f t="shared" si="134"/>
        <v>0</v>
      </c>
      <c r="DC268" s="16"/>
      <c r="DE268" s="192">
        <f t="shared" si="135"/>
        <v>0</v>
      </c>
      <c r="DF268" s="192">
        <f t="shared" si="136"/>
        <v>0</v>
      </c>
      <c r="DH268" s="192">
        <f t="shared" si="137"/>
        <v>0</v>
      </c>
      <c r="DI268" s="192">
        <f t="shared" si="138"/>
        <v>0</v>
      </c>
      <c r="DK268" s="203">
        <f>IF(Taula4[[#This Row],[Codi del contracte]]&lt;&gt;"",IF(Taula4[[#This Row],[Codi del contracte]]&gt;199,IF(Taula4[[#This Row],[Codi del contracte]]&lt;300,1,0),0),0)</f>
        <v>0</v>
      </c>
      <c r="DL268" s="203">
        <f>IF(Taula4[[#This Row],[Codi del contracte]]&lt;&gt;"",IF(Taula4[[#This Row],[Codi del contracte]]&gt;499,IF(Taula4[[#This Row],[Codi del contracte]]&lt;600,1,0),0),0)</f>
        <v>0</v>
      </c>
      <c r="DM268" s="203">
        <f t="shared" si="150"/>
        <v>0</v>
      </c>
      <c r="DN268" s="203">
        <f>IF(Taula4[[#This Row],[% Jornada (no posar símbol %)]]=100,IF(DM268=1,2,0),0)</f>
        <v>0</v>
      </c>
      <c r="DO268" s="203" t="str">
        <f t="shared" si="154"/>
        <v/>
      </c>
    </row>
    <row r="269" spans="1:119" ht="14.25" customHeight="1">
      <c r="A269" s="38"/>
      <c r="B269" s="83">
        <v>262</v>
      </c>
      <c r="C269" s="2"/>
      <c r="D269" s="158"/>
      <c r="E269" s="194"/>
      <c r="F269" s="153"/>
      <c r="G269" s="153"/>
      <c r="H269" s="2"/>
      <c r="I269" s="154"/>
      <c r="J269" s="210"/>
      <c r="K269" s="155"/>
      <c r="L269" s="156">
        <f t="shared" si="139"/>
        <v>0</v>
      </c>
      <c r="M269" s="340"/>
      <c r="N269" s="182" t="str">
        <f t="shared" si="151"/>
        <v/>
      </c>
      <c r="O269" s="127"/>
      <c r="P269" s="64"/>
      <c r="Q269" s="64"/>
      <c r="R269" s="64"/>
      <c r="CB269" s="78" t="str">
        <f t="shared" si="124"/>
        <v/>
      </c>
      <c r="CC269" s="79">
        <v>100</v>
      </c>
      <c r="CD269" s="79">
        <f t="shared" si="125"/>
        <v>0</v>
      </c>
      <c r="CE269" s="79">
        <f t="shared" si="126"/>
        <v>0</v>
      </c>
      <c r="CF269" s="79">
        <f t="shared" si="127"/>
        <v>0</v>
      </c>
      <c r="CG269" s="79">
        <f t="shared" si="152"/>
        <v>0</v>
      </c>
      <c r="CH269" s="80">
        <f t="shared" si="128"/>
        <v>0</v>
      </c>
      <c r="CI269" s="84">
        <f t="shared" si="129"/>
        <v>0</v>
      </c>
      <c r="CJ269" s="80">
        <f t="shared" si="140"/>
        <v>0</v>
      </c>
      <c r="CN269" s="21" t="str">
        <f t="shared" si="130"/>
        <v/>
      </c>
      <c r="CO269" s="21" t="str">
        <f t="shared" si="131"/>
        <v/>
      </c>
      <c r="CP269" s="22" t="str">
        <f t="shared" si="141"/>
        <v/>
      </c>
      <c r="CQ269" s="22" t="str">
        <f t="shared" si="142"/>
        <v/>
      </c>
      <c r="CR269" s="22" t="str">
        <f t="shared" si="143"/>
        <v/>
      </c>
      <c r="CS269" s="22" t="str">
        <f t="shared" si="144"/>
        <v/>
      </c>
      <c r="CT269" s="22" t="str">
        <f t="shared" si="145"/>
        <v/>
      </c>
      <c r="CU269" s="173" t="str">
        <f t="shared" si="132"/>
        <v/>
      </c>
      <c r="CV269" s="173" t="str">
        <f t="shared" si="133"/>
        <v/>
      </c>
      <c r="CW269" s="22" t="str">
        <f t="shared" si="146"/>
        <v/>
      </c>
      <c r="CX269" s="22" t="str">
        <f t="shared" si="147"/>
        <v/>
      </c>
      <c r="CY269" s="23" t="str">
        <f t="shared" si="148"/>
        <v/>
      </c>
      <c r="CZ269" s="23" t="str">
        <f t="shared" si="149"/>
        <v/>
      </c>
      <c r="DA269" s="207" t="str">
        <f t="shared" si="153"/>
        <v/>
      </c>
      <c r="DB269" s="23">
        <f t="shared" si="134"/>
        <v>0</v>
      </c>
      <c r="DC269" s="16"/>
      <c r="DE269" s="192">
        <f t="shared" si="135"/>
        <v>0</v>
      </c>
      <c r="DF269" s="192">
        <f t="shared" si="136"/>
        <v>0</v>
      </c>
      <c r="DH269" s="192">
        <f t="shared" si="137"/>
        <v>0</v>
      </c>
      <c r="DI269" s="192">
        <f t="shared" si="138"/>
        <v>0</v>
      </c>
      <c r="DK269" s="203">
        <f>IF(Taula4[[#This Row],[Codi del contracte]]&lt;&gt;"",IF(Taula4[[#This Row],[Codi del contracte]]&gt;199,IF(Taula4[[#This Row],[Codi del contracte]]&lt;300,1,0),0),0)</f>
        <v>0</v>
      </c>
      <c r="DL269" s="203">
        <f>IF(Taula4[[#This Row],[Codi del contracte]]&lt;&gt;"",IF(Taula4[[#This Row],[Codi del contracte]]&gt;499,IF(Taula4[[#This Row],[Codi del contracte]]&lt;600,1,0),0),0)</f>
        <v>0</v>
      </c>
      <c r="DM269" s="203">
        <f t="shared" si="150"/>
        <v>0</v>
      </c>
      <c r="DN269" s="203">
        <f>IF(Taula4[[#This Row],[% Jornada (no posar símbol %)]]=100,IF(DM269=1,2,0),0)</f>
        <v>0</v>
      </c>
      <c r="DO269" s="203" t="str">
        <f t="shared" si="154"/>
        <v/>
      </c>
    </row>
    <row r="270" spans="1:119" ht="14.25" customHeight="1">
      <c r="A270" s="38"/>
      <c r="B270" s="83">
        <v>263</v>
      </c>
      <c r="C270" s="2"/>
      <c r="D270" s="158"/>
      <c r="E270" s="194"/>
      <c r="F270" s="153"/>
      <c r="G270" s="153"/>
      <c r="H270" s="2"/>
      <c r="I270" s="154"/>
      <c r="J270" s="210"/>
      <c r="K270" s="155"/>
      <c r="L270" s="156">
        <f t="shared" si="139"/>
        <v>0</v>
      </c>
      <c r="M270" s="340"/>
      <c r="N270" s="182" t="str">
        <f t="shared" si="151"/>
        <v/>
      </c>
      <c r="O270" s="127"/>
      <c r="P270" s="64"/>
      <c r="Q270" s="64"/>
      <c r="R270" s="64"/>
      <c r="CB270" s="78" t="str">
        <f t="shared" si="124"/>
        <v/>
      </c>
      <c r="CC270" s="79">
        <v>100</v>
      </c>
      <c r="CD270" s="79">
        <f t="shared" si="125"/>
        <v>0</v>
      </c>
      <c r="CE270" s="79">
        <f t="shared" si="126"/>
        <v>0</v>
      </c>
      <c r="CF270" s="79">
        <f t="shared" si="127"/>
        <v>0</v>
      </c>
      <c r="CG270" s="79">
        <f t="shared" si="152"/>
        <v>0</v>
      </c>
      <c r="CH270" s="80">
        <f t="shared" si="128"/>
        <v>0</v>
      </c>
      <c r="CI270" s="84">
        <f t="shared" si="129"/>
        <v>0</v>
      </c>
      <c r="CJ270" s="80">
        <f t="shared" si="140"/>
        <v>0</v>
      </c>
      <c r="CN270" s="21" t="str">
        <f t="shared" si="130"/>
        <v/>
      </c>
      <c r="CO270" s="21" t="str">
        <f t="shared" si="131"/>
        <v/>
      </c>
      <c r="CP270" s="22" t="str">
        <f t="shared" si="141"/>
        <v/>
      </c>
      <c r="CQ270" s="22" t="str">
        <f t="shared" si="142"/>
        <v/>
      </c>
      <c r="CR270" s="22" t="str">
        <f t="shared" si="143"/>
        <v/>
      </c>
      <c r="CS270" s="22" t="str">
        <f t="shared" si="144"/>
        <v/>
      </c>
      <c r="CT270" s="22" t="str">
        <f t="shared" si="145"/>
        <v/>
      </c>
      <c r="CU270" s="173" t="str">
        <f t="shared" si="132"/>
        <v/>
      </c>
      <c r="CV270" s="173" t="str">
        <f t="shared" si="133"/>
        <v/>
      </c>
      <c r="CW270" s="22" t="str">
        <f t="shared" si="146"/>
        <v/>
      </c>
      <c r="CX270" s="22" t="str">
        <f t="shared" si="147"/>
        <v/>
      </c>
      <c r="CY270" s="23" t="str">
        <f t="shared" si="148"/>
        <v/>
      </c>
      <c r="CZ270" s="23" t="str">
        <f t="shared" si="149"/>
        <v/>
      </c>
      <c r="DA270" s="207" t="str">
        <f t="shared" si="153"/>
        <v/>
      </c>
      <c r="DB270" s="23">
        <f t="shared" si="134"/>
        <v>0</v>
      </c>
      <c r="DC270" s="16"/>
      <c r="DE270" s="192">
        <f t="shared" si="135"/>
        <v>0</v>
      </c>
      <c r="DF270" s="192">
        <f t="shared" si="136"/>
        <v>0</v>
      </c>
      <c r="DH270" s="192">
        <f t="shared" si="137"/>
        <v>0</v>
      </c>
      <c r="DI270" s="192">
        <f t="shared" si="138"/>
        <v>0</v>
      </c>
      <c r="DK270" s="203">
        <f>IF(Taula4[[#This Row],[Codi del contracte]]&lt;&gt;"",IF(Taula4[[#This Row],[Codi del contracte]]&gt;199,IF(Taula4[[#This Row],[Codi del contracte]]&lt;300,1,0),0),0)</f>
        <v>0</v>
      </c>
      <c r="DL270" s="203">
        <f>IF(Taula4[[#This Row],[Codi del contracte]]&lt;&gt;"",IF(Taula4[[#This Row],[Codi del contracte]]&gt;499,IF(Taula4[[#This Row],[Codi del contracte]]&lt;600,1,0),0),0)</f>
        <v>0</v>
      </c>
      <c r="DM270" s="203">
        <f t="shared" si="150"/>
        <v>0</v>
      </c>
      <c r="DN270" s="203">
        <f>IF(Taula4[[#This Row],[% Jornada (no posar símbol %)]]=100,IF(DM270=1,2,0),0)</f>
        <v>0</v>
      </c>
      <c r="DO270" s="203" t="str">
        <f t="shared" si="154"/>
        <v/>
      </c>
    </row>
    <row r="271" spans="1:119" ht="14.25" customHeight="1">
      <c r="A271" s="38"/>
      <c r="B271" s="83">
        <v>264</v>
      </c>
      <c r="C271" s="2"/>
      <c r="D271" s="158"/>
      <c r="E271" s="194"/>
      <c r="F271" s="153"/>
      <c r="G271" s="153"/>
      <c r="H271" s="2"/>
      <c r="I271" s="154"/>
      <c r="J271" s="210"/>
      <c r="K271" s="155"/>
      <c r="L271" s="156">
        <f t="shared" si="139"/>
        <v>0</v>
      </c>
      <c r="M271" s="340"/>
      <c r="N271" s="182" t="str">
        <f t="shared" si="151"/>
        <v/>
      </c>
      <c r="O271" s="127"/>
      <c r="P271" s="64"/>
      <c r="Q271" s="64"/>
      <c r="R271" s="64"/>
      <c r="CB271" s="78" t="str">
        <f t="shared" si="124"/>
        <v/>
      </c>
      <c r="CC271" s="79">
        <v>100</v>
      </c>
      <c r="CD271" s="79">
        <f t="shared" si="125"/>
        <v>0</v>
      </c>
      <c r="CE271" s="79">
        <f t="shared" si="126"/>
        <v>0</v>
      </c>
      <c r="CF271" s="79">
        <f t="shared" si="127"/>
        <v>0</v>
      </c>
      <c r="CG271" s="79">
        <f t="shared" si="152"/>
        <v>0</v>
      </c>
      <c r="CH271" s="80">
        <f t="shared" si="128"/>
        <v>0</v>
      </c>
      <c r="CI271" s="84">
        <f t="shared" si="129"/>
        <v>0</v>
      </c>
      <c r="CJ271" s="80">
        <f t="shared" si="140"/>
        <v>0</v>
      </c>
      <c r="CN271" s="21" t="str">
        <f t="shared" si="130"/>
        <v/>
      </c>
      <c r="CO271" s="21" t="str">
        <f t="shared" si="131"/>
        <v/>
      </c>
      <c r="CP271" s="22" t="str">
        <f t="shared" si="141"/>
        <v/>
      </c>
      <c r="CQ271" s="22" t="str">
        <f t="shared" si="142"/>
        <v/>
      </c>
      <c r="CR271" s="22" t="str">
        <f t="shared" si="143"/>
        <v/>
      </c>
      <c r="CS271" s="22" t="str">
        <f t="shared" si="144"/>
        <v/>
      </c>
      <c r="CT271" s="22" t="str">
        <f t="shared" si="145"/>
        <v/>
      </c>
      <c r="CU271" s="173" t="str">
        <f t="shared" si="132"/>
        <v/>
      </c>
      <c r="CV271" s="173" t="str">
        <f t="shared" si="133"/>
        <v/>
      </c>
      <c r="CW271" s="22" t="str">
        <f t="shared" si="146"/>
        <v/>
      </c>
      <c r="CX271" s="22" t="str">
        <f t="shared" si="147"/>
        <v/>
      </c>
      <c r="CY271" s="23" t="str">
        <f t="shared" si="148"/>
        <v/>
      </c>
      <c r="CZ271" s="23" t="str">
        <f t="shared" si="149"/>
        <v/>
      </c>
      <c r="DA271" s="207" t="str">
        <f t="shared" si="153"/>
        <v/>
      </c>
      <c r="DB271" s="23">
        <f t="shared" si="134"/>
        <v>0</v>
      </c>
      <c r="DC271" s="16"/>
      <c r="DE271" s="192">
        <f t="shared" si="135"/>
        <v>0</v>
      </c>
      <c r="DF271" s="192">
        <f t="shared" si="136"/>
        <v>0</v>
      </c>
      <c r="DH271" s="192">
        <f t="shared" si="137"/>
        <v>0</v>
      </c>
      <c r="DI271" s="192">
        <f t="shared" si="138"/>
        <v>0</v>
      </c>
      <c r="DK271" s="203">
        <f>IF(Taula4[[#This Row],[Codi del contracte]]&lt;&gt;"",IF(Taula4[[#This Row],[Codi del contracte]]&gt;199,IF(Taula4[[#This Row],[Codi del contracte]]&lt;300,1,0),0),0)</f>
        <v>0</v>
      </c>
      <c r="DL271" s="203">
        <f>IF(Taula4[[#This Row],[Codi del contracte]]&lt;&gt;"",IF(Taula4[[#This Row],[Codi del contracte]]&gt;499,IF(Taula4[[#This Row],[Codi del contracte]]&lt;600,1,0),0),0)</f>
        <v>0</v>
      </c>
      <c r="DM271" s="203">
        <f t="shared" si="150"/>
        <v>0</v>
      </c>
      <c r="DN271" s="203">
        <f>IF(Taula4[[#This Row],[% Jornada (no posar símbol %)]]=100,IF(DM271=1,2,0),0)</f>
        <v>0</v>
      </c>
      <c r="DO271" s="203" t="str">
        <f t="shared" si="154"/>
        <v/>
      </c>
    </row>
    <row r="272" spans="1:119" ht="14.25" customHeight="1">
      <c r="A272" s="38"/>
      <c r="B272" s="83">
        <v>265</v>
      </c>
      <c r="C272" s="2"/>
      <c r="D272" s="158"/>
      <c r="E272" s="194"/>
      <c r="F272" s="153"/>
      <c r="G272" s="153"/>
      <c r="H272" s="2"/>
      <c r="I272" s="154"/>
      <c r="J272" s="210"/>
      <c r="K272" s="155"/>
      <c r="L272" s="156">
        <f t="shared" si="139"/>
        <v>0</v>
      </c>
      <c r="M272" s="340"/>
      <c r="N272" s="182" t="str">
        <f t="shared" si="151"/>
        <v/>
      </c>
      <c r="O272" s="127"/>
      <c r="P272" s="64"/>
      <c r="Q272" s="64"/>
      <c r="R272" s="64"/>
      <c r="CB272" s="78" t="str">
        <f t="shared" si="124"/>
        <v/>
      </c>
      <c r="CC272" s="79">
        <v>100</v>
      </c>
      <c r="CD272" s="79">
        <f t="shared" si="125"/>
        <v>0</v>
      </c>
      <c r="CE272" s="79">
        <f t="shared" si="126"/>
        <v>0</v>
      </c>
      <c r="CF272" s="79">
        <f t="shared" si="127"/>
        <v>0</v>
      </c>
      <c r="CG272" s="79">
        <f t="shared" si="152"/>
        <v>0</v>
      </c>
      <c r="CH272" s="80">
        <f t="shared" si="128"/>
        <v>0</v>
      </c>
      <c r="CI272" s="84">
        <f t="shared" si="129"/>
        <v>0</v>
      </c>
      <c r="CJ272" s="80">
        <f t="shared" si="140"/>
        <v>0</v>
      </c>
      <c r="CN272" s="21" t="str">
        <f t="shared" si="130"/>
        <v/>
      </c>
      <c r="CO272" s="21" t="str">
        <f t="shared" si="131"/>
        <v/>
      </c>
      <c r="CP272" s="22" t="str">
        <f t="shared" si="141"/>
        <v/>
      </c>
      <c r="CQ272" s="22" t="str">
        <f t="shared" si="142"/>
        <v/>
      </c>
      <c r="CR272" s="22" t="str">
        <f t="shared" si="143"/>
        <v/>
      </c>
      <c r="CS272" s="22" t="str">
        <f t="shared" si="144"/>
        <v/>
      </c>
      <c r="CT272" s="22" t="str">
        <f t="shared" si="145"/>
        <v/>
      </c>
      <c r="CU272" s="173" t="str">
        <f t="shared" si="132"/>
        <v/>
      </c>
      <c r="CV272" s="173" t="str">
        <f t="shared" si="133"/>
        <v/>
      </c>
      <c r="CW272" s="22" t="str">
        <f t="shared" si="146"/>
        <v/>
      </c>
      <c r="CX272" s="22" t="str">
        <f t="shared" si="147"/>
        <v/>
      </c>
      <c r="CY272" s="23" t="str">
        <f t="shared" si="148"/>
        <v/>
      </c>
      <c r="CZ272" s="23" t="str">
        <f t="shared" si="149"/>
        <v/>
      </c>
      <c r="DA272" s="207" t="str">
        <f t="shared" si="153"/>
        <v/>
      </c>
      <c r="DB272" s="23">
        <f t="shared" si="134"/>
        <v>0</v>
      </c>
      <c r="DC272" s="16"/>
      <c r="DE272" s="192">
        <f t="shared" si="135"/>
        <v>0</v>
      </c>
      <c r="DF272" s="192">
        <f t="shared" si="136"/>
        <v>0</v>
      </c>
      <c r="DH272" s="192">
        <f t="shared" si="137"/>
        <v>0</v>
      </c>
      <c r="DI272" s="192">
        <f t="shared" si="138"/>
        <v>0</v>
      </c>
      <c r="DK272" s="203">
        <f>IF(Taula4[[#This Row],[Codi del contracte]]&lt;&gt;"",IF(Taula4[[#This Row],[Codi del contracte]]&gt;199,IF(Taula4[[#This Row],[Codi del contracte]]&lt;300,1,0),0),0)</f>
        <v>0</v>
      </c>
      <c r="DL272" s="203">
        <f>IF(Taula4[[#This Row],[Codi del contracte]]&lt;&gt;"",IF(Taula4[[#This Row],[Codi del contracte]]&gt;499,IF(Taula4[[#This Row],[Codi del contracte]]&lt;600,1,0),0),0)</f>
        <v>0</v>
      </c>
      <c r="DM272" s="203">
        <f t="shared" si="150"/>
        <v>0</v>
      </c>
      <c r="DN272" s="203">
        <f>IF(Taula4[[#This Row],[% Jornada (no posar símbol %)]]=100,IF(DM272=1,2,0),0)</f>
        <v>0</v>
      </c>
      <c r="DO272" s="203" t="str">
        <f t="shared" si="154"/>
        <v/>
      </c>
    </row>
    <row r="273" spans="1:119" ht="14.25" customHeight="1">
      <c r="A273" s="38"/>
      <c r="B273" s="83">
        <v>266</v>
      </c>
      <c r="C273" s="2"/>
      <c r="D273" s="158"/>
      <c r="E273" s="194"/>
      <c r="F273" s="153"/>
      <c r="G273" s="153"/>
      <c r="H273" s="2"/>
      <c r="I273" s="154"/>
      <c r="J273" s="210"/>
      <c r="K273" s="155"/>
      <c r="L273" s="156">
        <f t="shared" si="139"/>
        <v>0</v>
      </c>
      <c r="M273" s="340"/>
      <c r="N273" s="182" t="str">
        <f t="shared" si="151"/>
        <v/>
      </c>
      <c r="O273" s="127"/>
      <c r="P273" s="64"/>
      <c r="Q273" s="64"/>
      <c r="R273" s="64"/>
      <c r="CB273" s="78" t="str">
        <f t="shared" si="124"/>
        <v/>
      </c>
      <c r="CC273" s="79">
        <v>100</v>
      </c>
      <c r="CD273" s="79">
        <f t="shared" si="125"/>
        <v>0</v>
      </c>
      <c r="CE273" s="79">
        <f t="shared" si="126"/>
        <v>0</v>
      </c>
      <c r="CF273" s="79">
        <f t="shared" si="127"/>
        <v>0</v>
      </c>
      <c r="CG273" s="79">
        <f t="shared" si="152"/>
        <v>0</v>
      </c>
      <c r="CH273" s="80">
        <f t="shared" si="128"/>
        <v>0</v>
      </c>
      <c r="CI273" s="84">
        <f t="shared" si="129"/>
        <v>0</v>
      </c>
      <c r="CJ273" s="80">
        <f t="shared" si="140"/>
        <v>0</v>
      </c>
      <c r="CN273" s="21" t="str">
        <f t="shared" si="130"/>
        <v/>
      </c>
      <c r="CO273" s="21" t="str">
        <f t="shared" si="131"/>
        <v/>
      </c>
      <c r="CP273" s="22" t="str">
        <f t="shared" si="141"/>
        <v/>
      </c>
      <c r="CQ273" s="22" t="str">
        <f t="shared" si="142"/>
        <v/>
      </c>
      <c r="CR273" s="22" t="str">
        <f t="shared" si="143"/>
        <v/>
      </c>
      <c r="CS273" s="22" t="str">
        <f t="shared" si="144"/>
        <v/>
      </c>
      <c r="CT273" s="22" t="str">
        <f t="shared" si="145"/>
        <v/>
      </c>
      <c r="CU273" s="173" t="str">
        <f t="shared" si="132"/>
        <v/>
      </c>
      <c r="CV273" s="173" t="str">
        <f t="shared" si="133"/>
        <v/>
      </c>
      <c r="CW273" s="22" t="str">
        <f t="shared" si="146"/>
        <v/>
      </c>
      <c r="CX273" s="22" t="str">
        <f t="shared" si="147"/>
        <v/>
      </c>
      <c r="CY273" s="23" t="str">
        <f t="shared" si="148"/>
        <v/>
      </c>
      <c r="CZ273" s="23" t="str">
        <f t="shared" si="149"/>
        <v/>
      </c>
      <c r="DA273" s="207" t="str">
        <f t="shared" si="153"/>
        <v/>
      </c>
      <c r="DB273" s="23">
        <f t="shared" si="134"/>
        <v>0</v>
      </c>
      <c r="DC273" s="16"/>
      <c r="DE273" s="192">
        <f t="shared" si="135"/>
        <v>0</v>
      </c>
      <c r="DF273" s="192">
        <f t="shared" si="136"/>
        <v>0</v>
      </c>
      <c r="DH273" s="192">
        <f t="shared" si="137"/>
        <v>0</v>
      </c>
      <c r="DI273" s="192">
        <f t="shared" si="138"/>
        <v>0</v>
      </c>
      <c r="DK273" s="203">
        <f>IF(Taula4[[#This Row],[Codi del contracte]]&lt;&gt;"",IF(Taula4[[#This Row],[Codi del contracte]]&gt;199,IF(Taula4[[#This Row],[Codi del contracte]]&lt;300,1,0),0),0)</f>
        <v>0</v>
      </c>
      <c r="DL273" s="203">
        <f>IF(Taula4[[#This Row],[Codi del contracte]]&lt;&gt;"",IF(Taula4[[#This Row],[Codi del contracte]]&gt;499,IF(Taula4[[#This Row],[Codi del contracte]]&lt;600,1,0),0),0)</f>
        <v>0</v>
      </c>
      <c r="DM273" s="203">
        <f t="shared" si="150"/>
        <v>0</v>
      </c>
      <c r="DN273" s="203">
        <f>IF(Taula4[[#This Row],[% Jornada (no posar símbol %)]]=100,IF(DM273=1,2,0),0)</f>
        <v>0</v>
      </c>
      <c r="DO273" s="203" t="str">
        <f t="shared" si="154"/>
        <v/>
      </c>
    </row>
    <row r="274" spans="1:119" ht="14.25" customHeight="1">
      <c r="A274" s="38"/>
      <c r="B274" s="83">
        <v>267</v>
      </c>
      <c r="C274" s="2"/>
      <c r="D274" s="158"/>
      <c r="E274" s="194"/>
      <c r="F274" s="153"/>
      <c r="G274" s="153"/>
      <c r="H274" s="2"/>
      <c r="I274" s="154"/>
      <c r="J274" s="210"/>
      <c r="K274" s="155"/>
      <c r="L274" s="156">
        <f t="shared" si="139"/>
        <v>0</v>
      </c>
      <c r="M274" s="340"/>
      <c r="N274" s="182" t="str">
        <f t="shared" si="151"/>
        <v/>
      </c>
      <c r="O274" s="127"/>
      <c r="P274" s="64"/>
      <c r="Q274" s="64"/>
      <c r="R274" s="64"/>
      <c r="CB274" s="78" t="str">
        <f t="shared" si="124"/>
        <v/>
      </c>
      <c r="CC274" s="79">
        <v>100</v>
      </c>
      <c r="CD274" s="79">
        <f t="shared" si="125"/>
        <v>0</v>
      </c>
      <c r="CE274" s="79">
        <f t="shared" si="126"/>
        <v>0</v>
      </c>
      <c r="CF274" s="79">
        <f t="shared" si="127"/>
        <v>0</v>
      </c>
      <c r="CG274" s="79">
        <f t="shared" si="152"/>
        <v>0</v>
      </c>
      <c r="CH274" s="80">
        <f t="shared" si="128"/>
        <v>0</v>
      </c>
      <c r="CI274" s="84">
        <f t="shared" si="129"/>
        <v>0</v>
      </c>
      <c r="CJ274" s="80">
        <f t="shared" si="140"/>
        <v>0</v>
      </c>
      <c r="CN274" s="21" t="str">
        <f t="shared" si="130"/>
        <v/>
      </c>
      <c r="CO274" s="21" t="str">
        <f t="shared" si="131"/>
        <v/>
      </c>
      <c r="CP274" s="22" t="str">
        <f t="shared" si="141"/>
        <v/>
      </c>
      <c r="CQ274" s="22" t="str">
        <f t="shared" si="142"/>
        <v/>
      </c>
      <c r="CR274" s="22" t="str">
        <f t="shared" si="143"/>
        <v/>
      </c>
      <c r="CS274" s="22" t="str">
        <f t="shared" si="144"/>
        <v/>
      </c>
      <c r="CT274" s="22" t="str">
        <f t="shared" si="145"/>
        <v/>
      </c>
      <c r="CU274" s="173" t="str">
        <f t="shared" si="132"/>
        <v/>
      </c>
      <c r="CV274" s="173" t="str">
        <f t="shared" si="133"/>
        <v/>
      </c>
      <c r="CW274" s="22" t="str">
        <f t="shared" si="146"/>
        <v/>
      </c>
      <c r="CX274" s="22" t="str">
        <f t="shared" si="147"/>
        <v/>
      </c>
      <c r="CY274" s="23" t="str">
        <f t="shared" si="148"/>
        <v/>
      </c>
      <c r="CZ274" s="23" t="str">
        <f t="shared" si="149"/>
        <v/>
      </c>
      <c r="DA274" s="207" t="str">
        <f t="shared" si="153"/>
        <v/>
      </c>
      <c r="DB274" s="23">
        <f t="shared" si="134"/>
        <v>0</v>
      </c>
      <c r="DC274" s="16"/>
      <c r="DE274" s="192">
        <f t="shared" si="135"/>
        <v>0</v>
      </c>
      <c r="DF274" s="192">
        <f t="shared" si="136"/>
        <v>0</v>
      </c>
      <c r="DH274" s="192">
        <f t="shared" si="137"/>
        <v>0</v>
      </c>
      <c r="DI274" s="192">
        <f t="shared" si="138"/>
        <v>0</v>
      </c>
      <c r="DK274" s="203">
        <f>IF(Taula4[[#This Row],[Codi del contracte]]&lt;&gt;"",IF(Taula4[[#This Row],[Codi del contracte]]&gt;199,IF(Taula4[[#This Row],[Codi del contracte]]&lt;300,1,0),0),0)</f>
        <v>0</v>
      </c>
      <c r="DL274" s="203">
        <f>IF(Taula4[[#This Row],[Codi del contracte]]&lt;&gt;"",IF(Taula4[[#This Row],[Codi del contracte]]&gt;499,IF(Taula4[[#This Row],[Codi del contracte]]&lt;600,1,0),0),0)</f>
        <v>0</v>
      </c>
      <c r="DM274" s="203">
        <f t="shared" si="150"/>
        <v>0</v>
      </c>
      <c r="DN274" s="203">
        <f>IF(Taula4[[#This Row],[% Jornada (no posar símbol %)]]=100,IF(DM274=1,2,0),0)</f>
        <v>0</v>
      </c>
      <c r="DO274" s="203" t="str">
        <f t="shared" si="154"/>
        <v/>
      </c>
    </row>
    <row r="275" spans="1:119" ht="14.25" customHeight="1">
      <c r="A275" s="38"/>
      <c r="B275" s="83">
        <v>268</v>
      </c>
      <c r="C275" s="2"/>
      <c r="D275" s="158"/>
      <c r="E275" s="194"/>
      <c r="F275" s="153"/>
      <c r="G275" s="153"/>
      <c r="H275" s="2"/>
      <c r="I275" s="154"/>
      <c r="J275" s="210"/>
      <c r="K275" s="155"/>
      <c r="L275" s="156">
        <f t="shared" si="139"/>
        <v>0</v>
      </c>
      <c r="M275" s="340"/>
      <c r="N275" s="182" t="str">
        <f t="shared" si="151"/>
        <v/>
      </c>
      <c r="O275" s="127"/>
      <c r="P275" s="64"/>
      <c r="Q275" s="64"/>
      <c r="R275" s="64"/>
      <c r="CB275" s="78" t="str">
        <f t="shared" si="124"/>
        <v/>
      </c>
      <c r="CC275" s="79">
        <v>100</v>
      </c>
      <c r="CD275" s="79">
        <f t="shared" si="125"/>
        <v>0</v>
      </c>
      <c r="CE275" s="79">
        <f t="shared" si="126"/>
        <v>0</v>
      </c>
      <c r="CF275" s="79">
        <f t="shared" si="127"/>
        <v>0</v>
      </c>
      <c r="CG275" s="79">
        <f t="shared" si="152"/>
        <v>0</v>
      </c>
      <c r="CH275" s="80">
        <f t="shared" si="128"/>
        <v>0</v>
      </c>
      <c r="CI275" s="84">
        <f t="shared" si="129"/>
        <v>0</v>
      </c>
      <c r="CJ275" s="80">
        <f t="shared" si="140"/>
        <v>0</v>
      </c>
      <c r="CN275" s="21" t="str">
        <f t="shared" si="130"/>
        <v/>
      </c>
      <c r="CO275" s="21" t="str">
        <f t="shared" si="131"/>
        <v/>
      </c>
      <c r="CP275" s="22" t="str">
        <f t="shared" si="141"/>
        <v/>
      </c>
      <c r="CQ275" s="22" t="str">
        <f t="shared" si="142"/>
        <v/>
      </c>
      <c r="CR275" s="22" t="str">
        <f t="shared" si="143"/>
        <v/>
      </c>
      <c r="CS275" s="22" t="str">
        <f t="shared" si="144"/>
        <v/>
      </c>
      <c r="CT275" s="22" t="str">
        <f t="shared" si="145"/>
        <v/>
      </c>
      <c r="CU275" s="173" t="str">
        <f t="shared" si="132"/>
        <v/>
      </c>
      <c r="CV275" s="173" t="str">
        <f t="shared" si="133"/>
        <v/>
      </c>
      <c r="CW275" s="22" t="str">
        <f t="shared" si="146"/>
        <v/>
      </c>
      <c r="CX275" s="22" t="str">
        <f t="shared" si="147"/>
        <v/>
      </c>
      <c r="CY275" s="23" t="str">
        <f t="shared" si="148"/>
        <v/>
      </c>
      <c r="CZ275" s="23" t="str">
        <f t="shared" si="149"/>
        <v/>
      </c>
      <c r="DA275" s="207" t="str">
        <f t="shared" si="153"/>
        <v/>
      </c>
      <c r="DB275" s="23">
        <f t="shared" si="134"/>
        <v>0</v>
      </c>
      <c r="DC275" s="16"/>
      <c r="DE275" s="192">
        <f t="shared" si="135"/>
        <v>0</v>
      </c>
      <c r="DF275" s="192">
        <f t="shared" si="136"/>
        <v>0</v>
      </c>
      <c r="DH275" s="192">
        <f t="shared" si="137"/>
        <v>0</v>
      </c>
      <c r="DI275" s="192">
        <f t="shared" si="138"/>
        <v>0</v>
      </c>
      <c r="DK275" s="203">
        <f>IF(Taula4[[#This Row],[Codi del contracte]]&lt;&gt;"",IF(Taula4[[#This Row],[Codi del contracte]]&gt;199,IF(Taula4[[#This Row],[Codi del contracte]]&lt;300,1,0),0),0)</f>
        <v>0</v>
      </c>
      <c r="DL275" s="203">
        <f>IF(Taula4[[#This Row],[Codi del contracte]]&lt;&gt;"",IF(Taula4[[#This Row],[Codi del contracte]]&gt;499,IF(Taula4[[#This Row],[Codi del contracte]]&lt;600,1,0),0),0)</f>
        <v>0</v>
      </c>
      <c r="DM275" s="203">
        <f t="shared" si="150"/>
        <v>0</v>
      </c>
      <c r="DN275" s="203">
        <f>IF(Taula4[[#This Row],[% Jornada (no posar símbol %)]]=100,IF(DM275=1,2,0),0)</f>
        <v>0</v>
      </c>
      <c r="DO275" s="203" t="str">
        <f t="shared" si="154"/>
        <v/>
      </c>
    </row>
    <row r="276" spans="1:119" ht="14.25" customHeight="1">
      <c r="A276" s="38"/>
      <c r="B276" s="83">
        <v>269</v>
      </c>
      <c r="C276" s="2"/>
      <c r="D276" s="158"/>
      <c r="E276" s="194"/>
      <c r="F276" s="153"/>
      <c r="G276" s="153"/>
      <c r="H276" s="2"/>
      <c r="I276" s="154"/>
      <c r="J276" s="210"/>
      <c r="K276" s="155"/>
      <c r="L276" s="156">
        <f t="shared" si="139"/>
        <v>0</v>
      </c>
      <c r="M276" s="340"/>
      <c r="N276" s="182" t="str">
        <f t="shared" si="151"/>
        <v/>
      </c>
      <c r="O276" s="127"/>
      <c r="P276" s="64"/>
      <c r="Q276" s="64"/>
      <c r="R276" s="64"/>
      <c r="CB276" s="78" t="str">
        <f t="shared" si="124"/>
        <v/>
      </c>
      <c r="CC276" s="79">
        <v>100</v>
      </c>
      <c r="CD276" s="79">
        <f t="shared" si="125"/>
        <v>0</v>
      </c>
      <c r="CE276" s="79">
        <f t="shared" si="126"/>
        <v>0</v>
      </c>
      <c r="CF276" s="79">
        <f t="shared" si="127"/>
        <v>0</v>
      </c>
      <c r="CG276" s="79">
        <f t="shared" si="152"/>
        <v>0</v>
      </c>
      <c r="CH276" s="80">
        <f t="shared" si="128"/>
        <v>0</v>
      </c>
      <c r="CI276" s="84">
        <f t="shared" si="129"/>
        <v>0</v>
      </c>
      <c r="CJ276" s="80">
        <f t="shared" si="140"/>
        <v>0</v>
      </c>
      <c r="CN276" s="21" t="str">
        <f t="shared" si="130"/>
        <v/>
      </c>
      <c r="CO276" s="21" t="str">
        <f t="shared" si="131"/>
        <v/>
      </c>
      <c r="CP276" s="22" t="str">
        <f t="shared" si="141"/>
        <v/>
      </c>
      <c r="CQ276" s="22" t="str">
        <f t="shared" si="142"/>
        <v/>
      </c>
      <c r="CR276" s="22" t="str">
        <f t="shared" si="143"/>
        <v/>
      </c>
      <c r="CS276" s="22" t="str">
        <f t="shared" si="144"/>
        <v/>
      </c>
      <c r="CT276" s="22" t="str">
        <f t="shared" si="145"/>
        <v/>
      </c>
      <c r="CU276" s="173" t="str">
        <f t="shared" si="132"/>
        <v/>
      </c>
      <c r="CV276" s="173" t="str">
        <f t="shared" si="133"/>
        <v/>
      </c>
      <c r="CW276" s="22" t="str">
        <f t="shared" si="146"/>
        <v/>
      </c>
      <c r="CX276" s="22" t="str">
        <f t="shared" si="147"/>
        <v/>
      </c>
      <c r="CY276" s="23" t="str">
        <f t="shared" si="148"/>
        <v/>
      </c>
      <c r="CZ276" s="23" t="str">
        <f t="shared" si="149"/>
        <v/>
      </c>
      <c r="DA276" s="207" t="str">
        <f t="shared" si="153"/>
        <v/>
      </c>
      <c r="DB276" s="23">
        <f t="shared" si="134"/>
        <v>0</v>
      </c>
      <c r="DC276" s="16"/>
      <c r="DE276" s="192">
        <f t="shared" si="135"/>
        <v>0</v>
      </c>
      <c r="DF276" s="192">
        <f t="shared" si="136"/>
        <v>0</v>
      </c>
      <c r="DH276" s="192">
        <f t="shared" si="137"/>
        <v>0</v>
      </c>
      <c r="DI276" s="192">
        <f t="shared" si="138"/>
        <v>0</v>
      </c>
      <c r="DK276" s="203">
        <f>IF(Taula4[[#This Row],[Codi del contracte]]&lt;&gt;"",IF(Taula4[[#This Row],[Codi del contracte]]&gt;199,IF(Taula4[[#This Row],[Codi del contracte]]&lt;300,1,0),0),0)</f>
        <v>0</v>
      </c>
      <c r="DL276" s="203">
        <f>IF(Taula4[[#This Row],[Codi del contracte]]&lt;&gt;"",IF(Taula4[[#This Row],[Codi del contracte]]&gt;499,IF(Taula4[[#This Row],[Codi del contracte]]&lt;600,1,0),0),0)</f>
        <v>0</v>
      </c>
      <c r="DM276" s="203">
        <f t="shared" si="150"/>
        <v>0</v>
      </c>
      <c r="DN276" s="203">
        <f>IF(Taula4[[#This Row],[% Jornada (no posar símbol %)]]=100,IF(DM276=1,2,0),0)</f>
        <v>0</v>
      </c>
      <c r="DO276" s="203" t="str">
        <f t="shared" si="154"/>
        <v/>
      </c>
    </row>
    <row r="277" spans="1:119" ht="14.25" customHeight="1">
      <c r="A277" s="38"/>
      <c r="B277" s="83">
        <v>270</v>
      </c>
      <c r="C277" s="2"/>
      <c r="D277" s="158"/>
      <c r="E277" s="194"/>
      <c r="F277" s="153"/>
      <c r="G277" s="153"/>
      <c r="H277" s="2"/>
      <c r="I277" s="154"/>
      <c r="J277" s="210"/>
      <c r="K277" s="155"/>
      <c r="L277" s="156">
        <f t="shared" si="139"/>
        <v>0</v>
      </c>
      <c r="M277" s="340"/>
      <c r="N277" s="182" t="str">
        <f t="shared" si="151"/>
        <v/>
      </c>
      <c r="O277" s="127"/>
      <c r="P277" s="64"/>
      <c r="Q277" s="64"/>
      <c r="R277" s="64"/>
      <c r="CB277" s="78" t="str">
        <f t="shared" si="124"/>
        <v/>
      </c>
      <c r="CC277" s="79">
        <v>100</v>
      </c>
      <c r="CD277" s="79">
        <f t="shared" si="125"/>
        <v>0</v>
      </c>
      <c r="CE277" s="79">
        <f t="shared" si="126"/>
        <v>0</v>
      </c>
      <c r="CF277" s="79">
        <f t="shared" si="127"/>
        <v>0</v>
      </c>
      <c r="CG277" s="79">
        <f t="shared" si="152"/>
        <v>0</v>
      </c>
      <c r="CH277" s="80">
        <f t="shared" si="128"/>
        <v>0</v>
      </c>
      <c r="CI277" s="84">
        <f t="shared" si="129"/>
        <v>0</v>
      </c>
      <c r="CJ277" s="80">
        <f t="shared" si="140"/>
        <v>0</v>
      </c>
      <c r="CN277" s="21" t="str">
        <f t="shared" si="130"/>
        <v/>
      </c>
      <c r="CO277" s="21" t="str">
        <f t="shared" si="131"/>
        <v/>
      </c>
      <c r="CP277" s="22" t="str">
        <f t="shared" si="141"/>
        <v/>
      </c>
      <c r="CQ277" s="22" t="str">
        <f t="shared" si="142"/>
        <v/>
      </c>
      <c r="CR277" s="22" t="str">
        <f t="shared" si="143"/>
        <v/>
      </c>
      <c r="CS277" s="22" t="str">
        <f t="shared" si="144"/>
        <v/>
      </c>
      <c r="CT277" s="22" t="str">
        <f t="shared" si="145"/>
        <v/>
      </c>
      <c r="CU277" s="173" t="str">
        <f t="shared" si="132"/>
        <v/>
      </c>
      <c r="CV277" s="173" t="str">
        <f t="shared" si="133"/>
        <v/>
      </c>
      <c r="CW277" s="22" t="str">
        <f t="shared" si="146"/>
        <v/>
      </c>
      <c r="CX277" s="22" t="str">
        <f t="shared" si="147"/>
        <v/>
      </c>
      <c r="CY277" s="23" t="str">
        <f t="shared" si="148"/>
        <v/>
      </c>
      <c r="CZ277" s="23" t="str">
        <f t="shared" si="149"/>
        <v/>
      </c>
      <c r="DA277" s="207" t="str">
        <f t="shared" si="153"/>
        <v/>
      </c>
      <c r="DB277" s="23">
        <f t="shared" si="134"/>
        <v>0</v>
      </c>
      <c r="DC277" s="16"/>
      <c r="DE277" s="192">
        <f t="shared" si="135"/>
        <v>0</v>
      </c>
      <c r="DF277" s="192">
        <f t="shared" si="136"/>
        <v>0</v>
      </c>
      <c r="DH277" s="192">
        <f t="shared" si="137"/>
        <v>0</v>
      </c>
      <c r="DI277" s="192">
        <f t="shared" si="138"/>
        <v>0</v>
      </c>
      <c r="DK277" s="203">
        <f>IF(Taula4[[#This Row],[Codi del contracte]]&lt;&gt;"",IF(Taula4[[#This Row],[Codi del contracte]]&gt;199,IF(Taula4[[#This Row],[Codi del contracte]]&lt;300,1,0),0),0)</f>
        <v>0</v>
      </c>
      <c r="DL277" s="203">
        <f>IF(Taula4[[#This Row],[Codi del contracte]]&lt;&gt;"",IF(Taula4[[#This Row],[Codi del contracte]]&gt;499,IF(Taula4[[#This Row],[Codi del contracte]]&lt;600,1,0),0),0)</f>
        <v>0</v>
      </c>
      <c r="DM277" s="203">
        <f t="shared" si="150"/>
        <v>0</v>
      </c>
      <c r="DN277" s="203">
        <f>IF(Taula4[[#This Row],[% Jornada (no posar símbol %)]]=100,IF(DM277=1,2,0),0)</f>
        <v>0</v>
      </c>
      <c r="DO277" s="203" t="str">
        <f t="shared" si="154"/>
        <v/>
      </c>
    </row>
    <row r="278" spans="1:119" ht="14.25" customHeight="1">
      <c r="A278" s="38"/>
      <c r="B278" s="83">
        <v>271</v>
      </c>
      <c r="C278" s="2"/>
      <c r="D278" s="158"/>
      <c r="E278" s="194"/>
      <c r="F278" s="153"/>
      <c r="G278" s="153"/>
      <c r="H278" s="2"/>
      <c r="I278" s="154"/>
      <c r="J278" s="210"/>
      <c r="K278" s="155"/>
      <c r="L278" s="156">
        <f t="shared" si="139"/>
        <v>0</v>
      </c>
      <c r="M278" s="340"/>
      <c r="N278" s="182" t="str">
        <f t="shared" si="151"/>
        <v/>
      </c>
      <c r="O278" s="127"/>
      <c r="P278" s="64"/>
      <c r="Q278" s="64"/>
      <c r="R278" s="64"/>
      <c r="CB278" s="78" t="str">
        <f t="shared" si="124"/>
        <v/>
      </c>
      <c r="CC278" s="79">
        <v>100</v>
      </c>
      <c r="CD278" s="79">
        <f t="shared" si="125"/>
        <v>0</v>
      </c>
      <c r="CE278" s="79">
        <f t="shared" si="126"/>
        <v>0</v>
      </c>
      <c r="CF278" s="79">
        <f t="shared" si="127"/>
        <v>0</v>
      </c>
      <c r="CG278" s="79">
        <f t="shared" si="152"/>
        <v>0</v>
      </c>
      <c r="CH278" s="80">
        <f t="shared" si="128"/>
        <v>0</v>
      </c>
      <c r="CI278" s="84">
        <f t="shared" si="129"/>
        <v>0</v>
      </c>
      <c r="CJ278" s="80">
        <f t="shared" si="140"/>
        <v>0</v>
      </c>
      <c r="CN278" s="21" t="str">
        <f t="shared" si="130"/>
        <v/>
      </c>
      <c r="CO278" s="21" t="str">
        <f t="shared" si="131"/>
        <v/>
      </c>
      <c r="CP278" s="22" t="str">
        <f t="shared" si="141"/>
        <v/>
      </c>
      <c r="CQ278" s="22" t="str">
        <f t="shared" si="142"/>
        <v/>
      </c>
      <c r="CR278" s="22" t="str">
        <f t="shared" si="143"/>
        <v/>
      </c>
      <c r="CS278" s="22" t="str">
        <f t="shared" si="144"/>
        <v/>
      </c>
      <c r="CT278" s="22" t="str">
        <f t="shared" si="145"/>
        <v/>
      </c>
      <c r="CU278" s="173" t="str">
        <f t="shared" si="132"/>
        <v/>
      </c>
      <c r="CV278" s="173" t="str">
        <f t="shared" si="133"/>
        <v/>
      </c>
      <c r="CW278" s="22" t="str">
        <f t="shared" si="146"/>
        <v/>
      </c>
      <c r="CX278" s="22" t="str">
        <f t="shared" si="147"/>
        <v/>
      </c>
      <c r="CY278" s="23" t="str">
        <f t="shared" si="148"/>
        <v/>
      </c>
      <c r="CZ278" s="23" t="str">
        <f t="shared" si="149"/>
        <v/>
      </c>
      <c r="DA278" s="207" t="str">
        <f t="shared" si="153"/>
        <v/>
      </c>
      <c r="DB278" s="23">
        <f t="shared" si="134"/>
        <v>0</v>
      </c>
      <c r="DC278" s="16"/>
      <c r="DE278" s="192">
        <f t="shared" si="135"/>
        <v>0</v>
      </c>
      <c r="DF278" s="192">
        <f t="shared" si="136"/>
        <v>0</v>
      </c>
      <c r="DH278" s="192">
        <f t="shared" si="137"/>
        <v>0</v>
      </c>
      <c r="DI278" s="192">
        <f t="shared" si="138"/>
        <v>0</v>
      </c>
      <c r="DK278" s="203">
        <f>IF(Taula4[[#This Row],[Codi del contracte]]&lt;&gt;"",IF(Taula4[[#This Row],[Codi del contracte]]&gt;199,IF(Taula4[[#This Row],[Codi del contracte]]&lt;300,1,0),0),0)</f>
        <v>0</v>
      </c>
      <c r="DL278" s="203">
        <f>IF(Taula4[[#This Row],[Codi del contracte]]&lt;&gt;"",IF(Taula4[[#This Row],[Codi del contracte]]&gt;499,IF(Taula4[[#This Row],[Codi del contracte]]&lt;600,1,0),0),0)</f>
        <v>0</v>
      </c>
      <c r="DM278" s="203">
        <f t="shared" si="150"/>
        <v>0</v>
      </c>
      <c r="DN278" s="203">
        <f>IF(Taula4[[#This Row],[% Jornada (no posar símbol %)]]=100,IF(DM278=1,2,0),0)</f>
        <v>0</v>
      </c>
      <c r="DO278" s="203" t="str">
        <f t="shared" si="154"/>
        <v/>
      </c>
    </row>
    <row r="279" spans="1:119" ht="14.25" customHeight="1">
      <c r="A279" s="38"/>
      <c r="B279" s="83">
        <v>272</v>
      </c>
      <c r="C279" s="2"/>
      <c r="D279" s="158"/>
      <c r="E279" s="194"/>
      <c r="F279" s="153"/>
      <c r="G279" s="153"/>
      <c r="H279" s="2"/>
      <c r="I279" s="154"/>
      <c r="J279" s="210"/>
      <c r="K279" s="155"/>
      <c r="L279" s="156">
        <f t="shared" si="139"/>
        <v>0</v>
      </c>
      <c r="M279" s="340"/>
      <c r="N279" s="182" t="str">
        <f t="shared" si="151"/>
        <v/>
      </c>
      <c r="O279" s="127"/>
      <c r="P279" s="64"/>
      <c r="Q279" s="64"/>
      <c r="R279" s="64"/>
      <c r="CB279" s="78" t="str">
        <f t="shared" si="124"/>
        <v/>
      </c>
      <c r="CC279" s="79">
        <v>100</v>
      </c>
      <c r="CD279" s="79">
        <f t="shared" si="125"/>
        <v>0</v>
      </c>
      <c r="CE279" s="79">
        <f t="shared" si="126"/>
        <v>0</v>
      </c>
      <c r="CF279" s="79">
        <f t="shared" si="127"/>
        <v>0</v>
      </c>
      <c r="CG279" s="79">
        <f t="shared" si="152"/>
        <v>0</v>
      </c>
      <c r="CH279" s="80">
        <f t="shared" si="128"/>
        <v>0</v>
      </c>
      <c r="CI279" s="84">
        <f t="shared" si="129"/>
        <v>0</v>
      </c>
      <c r="CJ279" s="80">
        <f t="shared" si="140"/>
        <v>0</v>
      </c>
      <c r="CN279" s="21" t="str">
        <f t="shared" si="130"/>
        <v/>
      </c>
      <c r="CO279" s="21" t="str">
        <f t="shared" si="131"/>
        <v/>
      </c>
      <c r="CP279" s="22" t="str">
        <f t="shared" si="141"/>
        <v/>
      </c>
      <c r="CQ279" s="22" t="str">
        <f t="shared" si="142"/>
        <v/>
      </c>
      <c r="CR279" s="22" t="str">
        <f t="shared" si="143"/>
        <v/>
      </c>
      <c r="CS279" s="22" t="str">
        <f t="shared" si="144"/>
        <v/>
      </c>
      <c r="CT279" s="22" t="str">
        <f t="shared" si="145"/>
        <v/>
      </c>
      <c r="CU279" s="173" t="str">
        <f t="shared" si="132"/>
        <v/>
      </c>
      <c r="CV279" s="173" t="str">
        <f t="shared" si="133"/>
        <v/>
      </c>
      <c r="CW279" s="22" t="str">
        <f t="shared" si="146"/>
        <v/>
      </c>
      <c r="CX279" s="22" t="str">
        <f t="shared" si="147"/>
        <v/>
      </c>
      <c r="CY279" s="23" t="str">
        <f t="shared" si="148"/>
        <v/>
      </c>
      <c r="CZ279" s="23" t="str">
        <f t="shared" si="149"/>
        <v/>
      </c>
      <c r="DA279" s="207" t="str">
        <f t="shared" si="153"/>
        <v/>
      </c>
      <c r="DB279" s="23">
        <f t="shared" si="134"/>
        <v>0</v>
      </c>
      <c r="DC279" s="16"/>
      <c r="DE279" s="192">
        <f t="shared" si="135"/>
        <v>0</v>
      </c>
      <c r="DF279" s="192">
        <f t="shared" si="136"/>
        <v>0</v>
      </c>
      <c r="DH279" s="192">
        <f t="shared" si="137"/>
        <v>0</v>
      </c>
      <c r="DI279" s="192">
        <f t="shared" si="138"/>
        <v>0</v>
      </c>
      <c r="DK279" s="203">
        <f>IF(Taula4[[#This Row],[Codi del contracte]]&lt;&gt;"",IF(Taula4[[#This Row],[Codi del contracte]]&gt;199,IF(Taula4[[#This Row],[Codi del contracte]]&lt;300,1,0),0),0)</f>
        <v>0</v>
      </c>
      <c r="DL279" s="203">
        <f>IF(Taula4[[#This Row],[Codi del contracte]]&lt;&gt;"",IF(Taula4[[#This Row],[Codi del contracte]]&gt;499,IF(Taula4[[#This Row],[Codi del contracte]]&lt;600,1,0),0),0)</f>
        <v>0</v>
      </c>
      <c r="DM279" s="203">
        <f t="shared" si="150"/>
        <v>0</v>
      </c>
      <c r="DN279" s="203">
        <f>IF(Taula4[[#This Row],[% Jornada (no posar símbol %)]]=100,IF(DM279=1,2,0),0)</f>
        <v>0</v>
      </c>
      <c r="DO279" s="203" t="str">
        <f t="shared" si="154"/>
        <v/>
      </c>
    </row>
    <row r="280" spans="1:119" ht="14.25" customHeight="1">
      <c r="A280" s="38"/>
      <c r="B280" s="83">
        <v>273</v>
      </c>
      <c r="C280" s="2"/>
      <c r="D280" s="158"/>
      <c r="E280" s="194"/>
      <c r="F280" s="153"/>
      <c r="G280" s="153"/>
      <c r="H280" s="2"/>
      <c r="I280" s="154"/>
      <c r="J280" s="210"/>
      <c r="K280" s="155"/>
      <c r="L280" s="156">
        <f t="shared" si="139"/>
        <v>0</v>
      </c>
      <c r="M280" s="340"/>
      <c r="N280" s="182" t="str">
        <f t="shared" si="151"/>
        <v/>
      </c>
      <c r="O280" s="127"/>
      <c r="P280" s="64"/>
      <c r="Q280" s="64"/>
      <c r="R280" s="64"/>
      <c r="CB280" s="78" t="str">
        <f t="shared" si="124"/>
        <v/>
      </c>
      <c r="CC280" s="79">
        <v>100</v>
      </c>
      <c r="CD280" s="79">
        <f t="shared" si="125"/>
        <v>0</v>
      </c>
      <c r="CE280" s="79">
        <f t="shared" si="126"/>
        <v>0</v>
      </c>
      <c r="CF280" s="79">
        <f t="shared" si="127"/>
        <v>0</v>
      </c>
      <c r="CG280" s="79">
        <f t="shared" si="152"/>
        <v>0</v>
      </c>
      <c r="CH280" s="80">
        <f t="shared" si="128"/>
        <v>0</v>
      </c>
      <c r="CI280" s="84">
        <f t="shared" si="129"/>
        <v>0</v>
      </c>
      <c r="CJ280" s="80">
        <f t="shared" si="140"/>
        <v>0</v>
      </c>
      <c r="CN280" s="21" t="str">
        <f t="shared" si="130"/>
        <v/>
      </c>
      <c r="CO280" s="21" t="str">
        <f t="shared" si="131"/>
        <v/>
      </c>
      <c r="CP280" s="22" t="str">
        <f t="shared" si="141"/>
        <v/>
      </c>
      <c r="CQ280" s="22" t="str">
        <f t="shared" si="142"/>
        <v/>
      </c>
      <c r="CR280" s="22" t="str">
        <f t="shared" si="143"/>
        <v/>
      </c>
      <c r="CS280" s="22" t="str">
        <f t="shared" si="144"/>
        <v/>
      </c>
      <c r="CT280" s="22" t="str">
        <f t="shared" si="145"/>
        <v/>
      </c>
      <c r="CU280" s="173" t="str">
        <f t="shared" si="132"/>
        <v/>
      </c>
      <c r="CV280" s="173" t="str">
        <f t="shared" si="133"/>
        <v/>
      </c>
      <c r="CW280" s="22" t="str">
        <f t="shared" si="146"/>
        <v/>
      </c>
      <c r="CX280" s="22" t="str">
        <f t="shared" si="147"/>
        <v/>
      </c>
      <c r="CY280" s="23" t="str">
        <f t="shared" si="148"/>
        <v/>
      </c>
      <c r="CZ280" s="23" t="str">
        <f t="shared" si="149"/>
        <v/>
      </c>
      <c r="DA280" s="207" t="str">
        <f t="shared" si="153"/>
        <v/>
      </c>
      <c r="DB280" s="23">
        <f t="shared" si="134"/>
        <v>0</v>
      </c>
      <c r="DC280" s="16"/>
      <c r="DE280" s="192">
        <f t="shared" si="135"/>
        <v>0</v>
      </c>
      <c r="DF280" s="192">
        <f t="shared" si="136"/>
        <v>0</v>
      </c>
      <c r="DH280" s="192">
        <f t="shared" si="137"/>
        <v>0</v>
      </c>
      <c r="DI280" s="192">
        <f t="shared" si="138"/>
        <v>0</v>
      </c>
      <c r="DK280" s="203">
        <f>IF(Taula4[[#This Row],[Codi del contracte]]&lt;&gt;"",IF(Taula4[[#This Row],[Codi del contracte]]&gt;199,IF(Taula4[[#This Row],[Codi del contracte]]&lt;300,1,0),0),0)</f>
        <v>0</v>
      </c>
      <c r="DL280" s="203">
        <f>IF(Taula4[[#This Row],[Codi del contracte]]&lt;&gt;"",IF(Taula4[[#This Row],[Codi del contracte]]&gt;499,IF(Taula4[[#This Row],[Codi del contracte]]&lt;600,1,0),0),0)</f>
        <v>0</v>
      </c>
      <c r="DM280" s="203">
        <f t="shared" si="150"/>
        <v>0</v>
      </c>
      <c r="DN280" s="203">
        <f>IF(Taula4[[#This Row],[% Jornada (no posar símbol %)]]=100,IF(DM280=1,2,0),0)</f>
        <v>0</v>
      </c>
      <c r="DO280" s="203" t="str">
        <f t="shared" si="154"/>
        <v/>
      </c>
    </row>
    <row r="281" spans="1:119" ht="14.25" customHeight="1">
      <c r="A281" s="38"/>
      <c r="B281" s="83">
        <v>274</v>
      </c>
      <c r="C281" s="2"/>
      <c r="D281" s="158"/>
      <c r="E281" s="194"/>
      <c r="F281" s="153"/>
      <c r="G281" s="153"/>
      <c r="H281" s="2"/>
      <c r="I281" s="154"/>
      <c r="J281" s="210"/>
      <c r="K281" s="155"/>
      <c r="L281" s="156">
        <f t="shared" si="139"/>
        <v>0</v>
      </c>
      <c r="M281" s="340"/>
      <c r="N281" s="182" t="str">
        <f t="shared" si="151"/>
        <v/>
      </c>
      <c r="O281" s="127"/>
      <c r="P281" s="64"/>
      <c r="Q281" s="64"/>
      <c r="R281" s="64"/>
      <c r="CB281" s="78" t="str">
        <f t="shared" si="124"/>
        <v/>
      </c>
      <c r="CC281" s="79">
        <v>100</v>
      </c>
      <c r="CD281" s="79">
        <f t="shared" si="125"/>
        <v>0</v>
      </c>
      <c r="CE281" s="79">
        <f t="shared" si="126"/>
        <v>0</v>
      </c>
      <c r="CF281" s="79">
        <f t="shared" si="127"/>
        <v>0</v>
      </c>
      <c r="CG281" s="79">
        <f t="shared" si="152"/>
        <v>0</v>
      </c>
      <c r="CH281" s="80">
        <f t="shared" si="128"/>
        <v>0</v>
      </c>
      <c r="CI281" s="84">
        <f t="shared" si="129"/>
        <v>0</v>
      </c>
      <c r="CJ281" s="80">
        <f t="shared" si="140"/>
        <v>0</v>
      </c>
      <c r="CN281" s="21" t="str">
        <f t="shared" si="130"/>
        <v/>
      </c>
      <c r="CO281" s="21" t="str">
        <f t="shared" si="131"/>
        <v/>
      </c>
      <c r="CP281" s="22" t="str">
        <f t="shared" si="141"/>
        <v/>
      </c>
      <c r="CQ281" s="22" t="str">
        <f t="shared" si="142"/>
        <v/>
      </c>
      <c r="CR281" s="22" t="str">
        <f t="shared" si="143"/>
        <v/>
      </c>
      <c r="CS281" s="22" t="str">
        <f t="shared" si="144"/>
        <v/>
      </c>
      <c r="CT281" s="22" t="str">
        <f t="shared" si="145"/>
        <v/>
      </c>
      <c r="CU281" s="173" t="str">
        <f t="shared" si="132"/>
        <v/>
      </c>
      <c r="CV281" s="173" t="str">
        <f t="shared" si="133"/>
        <v/>
      </c>
      <c r="CW281" s="22" t="str">
        <f t="shared" si="146"/>
        <v/>
      </c>
      <c r="CX281" s="22" t="str">
        <f t="shared" si="147"/>
        <v/>
      </c>
      <c r="CY281" s="23" t="str">
        <f t="shared" si="148"/>
        <v/>
      </c>
      <c r="CZ281" s="23" t="str">
        <f t="shared" si="149"/>
        <v/>
      </c>
      <c r="DA281" s="207" t="str">
        <f t="shared" si="153"/>
        <v/>
      </c>
      <c r="DB281" s="23">
        <f t="shared" si="134"/>
        <v>0</v>
      </c>
      <c r="DC281" s="16"/>
      <c r="DE281" s="192">
        <f t="shared" si="135"/>
        <v>0</v>
      </c>
      <c r="DF281" s="192">
        <f t="shared" si="136"/>
        <v>0</v>
      </c>
      <c r="DH281" s="192">
        <f t="shared" si="137"/>
        <v>0</v>
      </c>
      <c r="DI281" s="192">
        <f t="shared" si="138"/>
        <v>0</v>
      </c>
      <c r="DK281" s="203">
        <f>IF(Taula4[[#This Row],[Codi del contracte]]&lt;&gt;"",IF(Taula4[[#This Row],[Codi del contracte]]&gt;199,IF(Taula4[[#This Row],[Codi del contracte]]&lt;300,1,0),0),0)</f>
        <v>0</v>
      </c>
      <c r="DL281" s="203">
        <f>IF(Taula4[[#This Row],[Codi del contracte]]&lt;&gt;"",IF(Taula4[[#This Row],[Codi del contracte]]&gt;499,IF(Taula4[[#This Row],[Codi del contracte]]&lt;600,1,0),0),0)</f>
        <v>0</v>
      </c>
      <c r="DM281" s="203">
        <f t="shared" si="150"/>
        <v>0</v>
      </c>
      <c r="DN281" s="203">
        <f>IF(Taula4[[#This Row],[% Jornada (no posar símbol %)]]=100,IF(DM281=1,2,0),0)</f>
        <v>0</v>
      </c>
      <c r="DO281" s="203" t="str">
        <f t="shared" si="154"/>
        <v/>
      </c>
    </row>
    <row r="282" spans="1:119" ht="14.25" customHeight="1">
      <c r="A282" s="38"/>
      <c r="B282" s="83">
        <v>275</v>
      </c>
      <c r="C282" s="2"/>
      <c r="D282" s="158"/>
      <c r="E282" s="194"/>
      <c r="F282" s="153"/>
      <c r="G282" s="153"/>
      <c r="H282" s="2"/>
      <c r="I282" s="154"/>
      <c r="J282" s="210"/>
      <c r="K282" s="155"/>
      <c r="L282" s="156">
        <f t="shared" si="139"/>
        <v>0</v>
      </c>
      <c r="M282" s="340"/>
      <c r="N282" s="182" t="str">
        <f t="shared" si="151"/>
        <v/>
      </c>
      <c r="O282" s="127"/>
      <c r="P282" s="64"/>
      <c r="Q282" s="64"/>
      <c r="R282" s="64"/>
      <c r="CB282" s="78" t="str">
        <f t="shared" si="124"/>
        <v/>
      </c>
      <c r="CC282" s="79">
        <v>100</v>
      </c>
      <c r="CD282" s="79">
        <f t="shared" si="125"/>
        <v>0</v>
      </c>
      <c r="CE282" s="79">
        <f t="shared" si="126"/>
        <v>0</v>
      </c>
      <c r="CF282" s="79">
        <f t="shared" si="127"/>
        <v>0</v>
      </c>
      <c r="CG282" s="79">
        <f t="shared" si="152"/>
        <v>0</v>
      </c>
      <c r="CH282" s="80">
        <f t="shared" si="128"/>
        <v>0</v>
      </c>
      <c r="CI282" s="84">
        <f t="shared" si="129"/>
        <v>0</v>
      </c>
      <c r="CJ282" s="80">
        <f t="shared" si="140"/>
        <v>0</v>
      </c>
      <c r="CN282" s="21" t="str">
        <f t="shared" si="130"/>
        <v/>
      </c>
      <c r="CO282" s="21" t="str">
        <f t="shared" si="131"/>
        <v/>
      </c>
      <c r="CP282" s="22" t="str">
        <f t="shared" si="141"/>
        <v/>
      </c>
      <c r="CQ282" s="22" t="str">
        <f t="shared" si="142"/>
        <v/>
      </c>
      <c r="CR282" s="22" t="str">
        <f t="shared" si="143"/>
        <v/>
      </c>
      <c r="CS282" s="22" t="str">
        <f t="shared" si="144"/>
        <v/>
      </c>
      <c r="CT282" s="22" t="str">
        <f t="shared" si="145"/>
        <v/>
      </c>
      <c r="CU282" s="173" t="str">
        <f t="shared" si="132"/>
        <v/>
      </c>
      <c r="CV282" s="173" t="str">
        <f t="shared" si="133"/>
        <v/>
      </c>
      <c r="CW282" s="22" t="str">
        <f t="shared" si="146"/>
        <v/>
      </c>
      <c r="CX282" s="22" t="str">
        <f t="shared" si="147"/>
        <v/>
      </c>
      <c r="CY282" s="23" t="str">
        <f t="shared" si="148"/>
        <v/>
      </c>
      <c r="CZ282" s="23" t="str">
        <f t="shared" si="149"/>
        <v/>
      </c>
      <c r="DA282" s="207" t="str">
        <f t="shared" si="153"/>
        <v/>
      </c>
      <c r="DB282" s="23">
        <f t="shared" si="134"/>
        <v>0</v>
      </c>
      <c r="DC282" s="16"/>
      <c r="DE282" s="192">
        <f t="shared" si="135"/>
        <v>0</v>
      </c>
      <c r="DF282" s="192">
        <f t="shared" si="136"/>
        <v>0</v>
      </c>
      <c r="DH282" s="192">
        <f t="shared" si="137"/>
        <v>0</v>
      </c>
      <c r="DI282" s="192">
        <f t="shared" si="138"/>
        <v>0</v>
      </c>
      <c r="DK282" s="203">
        <f>IF(Taula4[[#This Row],[Codi del contracte]]&lt;&gt;"",IF(Taula4[[#This Row],[Codi del contracte]]&gt;199,IF(Taula4[[#This Row],[Codi del contracte]]&lt;300,1,0),0),0)</f>
        <v>0</v>
      </c>
      <c r="DL282" s="203">
        <f>IF(Taula4[[#This Row],[Codi del contracte]]&lt;&gt;"",IF(Taula4[[#This Row],[Codi del contracte]]&gt;499,IF(Taula4[[#This Row],[Codi del contracte]]&lt;600,1,0),0),0)</f>
        <v>0</v>
      </c>
      <c r="DM282" s="203">
        <f t="shared" si="150"/>
        <v>0</v>
      </c>
      <c r="DN282" s="203">
        <f>IF(Taula4[[#This Row],[% Jornada (no posar símbol %)]]=100,IF(DM282=1,2,0),0)</f>
        <v>0</v>
      </c>
      <c r="DO282" s="203" t="str">
        <f t="shared" si="154"/>
        <v/>
      </c>
    </row>
    <row r="283" spans="1:119" ht="14.25" customHeight="1">
      <c r="A283" s="38"/>
      <c r="B283" s="83">
        <v>276</v>
      </c>
      <c r="C283" s="2"/>
      <c r="D283" s="158"/>
      <c r="E283" s="194"/>
      <c r="F283" s="153"/>
      <c r="G283" s="153"/>
      <c r="H283" s="2"/>
      <c r="I283" s="154"/>
      <c r="J283" s="210"/>
      <c r="K283" s="155"/>
      <c r="L283" s="156">
        <f t="shared" si="139"/>
        <v>0</v>
      </c>
      <c r="M283" s="340"/>
      <c r="N283" s="182" t="str">
        <f t="shared" si="151"/>
        <v/>
      </c>
      <c r="O283" s="127"/>
      <c r="P283" s="64"/>
      <c r="Q283" s="64"/>
      <c r="R283" s="64"/>
      <c r="CB283" s="78" t="str">
        <f t="shared" si="124"/>
        <v/>
      </c>
      <c r="CC283" s="79">
        <v>100</v>
      </c>
      <c r="CD283" s="79">
        <f t="shared" si="125"/>
        <v>0</v>
      </c>
      <c r="CE283" s="79">
        <f t="shared" si="126"/>
        <v>0</v>
      </c>
      <c r="CF283" s="79">
        <f t="shared" si="127"/>
        <v>0</v>
      </c>
      <c r="CG283" s="79">
        <f t="shared" si="152"/>
        <v>0</v>
      </c>
      <c r="CH283" s="80">
        <f t="shared" si="128"/>
        <v>0</v>
      </c>
      <c r="CI283" s="84">
        <f t="shared" si="129"/>
        <v>0</v>
      </c>
      <c r="CJ283" s="80">
        <f t="shared" si="140"/>
        <v>0</v>
      </c>
      <c r="CN283" s="21" t="str">
        <f t="shared" si="130"/>
        <v/>
      </c>
      <c r="CO283" s="21" t="str">
        <f t="shared" si="131"/>
        <v/>
      </c>
      <c r="CP283" s="22" t="str">
        <f t="shared" si="141"/>
        <v/>
      </c>
      <c r="CQ283" s="22" t="str">
        <f t="shared" si="142"/>
        <v/>
      </c>
      <c r="CR283" s="22" t="str">
        <f t="shared" si="143"/>
        <v/>
      </c>
      <c r="CS283" s="22" t="str">
        <f t="shared" si="144"/>
        <v/>
      </c>
      <c r="CT283" s="22" t="str">
        <f t="shared" si="145"/>
        <v/>
      </c>
      <c r="CU283" s="173" t="str">
        <f t="shared" si="132"/>
        <v/>
      </c>
      <c r="CV283" s="173" t="str">
        <f t="shared" si="133"/>
        <v/>
      </c>
      <c r="CW283" s="22" t="str">
        <f t="shared" si="146"/>
        <v/>
      </c>
      <c r="CX283" s="22" t="str">
        <f t="shared" si="147"/>
        <v/>
      </c>
      <c r="CY283" s="23" t="str">
        <f t="shared" si="148"/>
        <v/>
      </c>
      <c r="CZ283" s="23" t="str">
        <f t="shared" si="149"/>
        <v/>
      </c>
      <c r="DA283" s="207" t="str">
        <f t="shared" si="153"/>
        <v/>
      </c>
      <c r="DB283" s="23">
        <f t="shared" si="134"/>
        <v>0</v>
      </c>
      <c r="DC283" s="16"/>
      <c r="DE283" s="192">
        <f t="shared" si="135"/>
        <v>0</v>
      </c>
      <c r="DF283" s="192">
        <f t="shared" si="136"/>
        <v>0</v>
      </c>
      <c r="DH283" s="192">
        <f t="shared" si="137"/>
        <v>0</v>
      </c>
      <c r="DI283" s="192">
        <f t="shared" si="138"/>
        <v>0</v>
      </c>
      <c r="DK283" s="203">
        <f>IF(Taula4[[#This Row],[Codi del contracte]]&lt;&gt;"",IF(Taula4[[#This Row],[Codi del contracte]]&gt;199,IF(Taula4[[#This Row],[Codi del contracte]]&lt;300,1,0),0),0)</f>
        <v>0</v>
      </c>
      <c r="DL283" s="203">
        <f>IF(Taula4[[#This Row],[Codi del contracte]]&lt;&gt;"",IF(Taula4[[#This Row],[Codi del contracte]]&gt;499,IF(Taula4[[#This Row],[Codi del contracte]]&lt;600,1,0),0),0)</f>
        <v>0</v>
      </c>
      <c r="DM283" s="203">
        <f t="shared" si="150"/>
        <v>0</v>
      </c>
      <c r="DN283" s="203">
        <f>IF(Taula4[[#This Row],[% Jornada (no posar símbol %)]]=100,IF(DM283=1,2,0),0)</f>
        <v>0</v>
      </c>
      <c r="DO283" s="203" t="str">
        <f t="shared" si="154"/>
        <v/>
      </c>
    </row>
    <row r="284" spans="1:119" ht="14.25" customHeight="1">
      <c r="A284" s="38"/>
      <c r="B284" s="83">
        <v>277</v>
      </c>
      <c r="C284" s="2"/>
      <c r="D284" s="158"/>
      <c r="E284" s="194"/>
      <c r="F284" s="153"/>
      <c r="G284" s="153"/>
      <c r="H284" s="2"/>
      <c r="I284" s="154"/>
      <c r="J284" s="210"/>
      <c r="K284" s="155"/>
      <c r="L284" s="156">
        <f t="shared" si="139"/>
        <v>0</v>
      </c>
      <c r="M284" s="340"/>
      <c r="N284" s="182" t="str">
        <f t="shared" si="151"/>
        <v/>
      </c>
      <c r="O284" s="127"/>
      <c r="P284" s="64"/>
      <c r="Q284" s="64"/>
      <c r="R284" s="64"/>
      <c r="CB284" s="78" t="str">
        <f t="shared" si="124"/>
        <v/>
      </c>
      <c r="CC284" s="79">
        <v>100</v>
      </c>
      <c r="CD284" s="79">
        <f t="shared" si="125"/>
        <v>0</v>
      </c>
      <c r="CE284" s="79">
        <f t="shared" si="126"/>
        <v>0</v>
      </c>
      <c r="CF284" s="79">
        <f t="shared" si="127"/>
        <v>0</v>
      </c>
      <c r="CG284" s="79">
        <f t="shared" si="152"/>
        <v>0</v>
      </c>
      <c r="CH284" s="80">
        <f t="shared" si="128"/>
        <v>0</v>
      </c>
      <c r="CI284" s="84">
        <f t="shared" si="129"/>
        <v>0</v>
      </c>
      <c r="CJ284" s="80">
        <f t="shared" si="140"/>
        <v>0</v>
      </c>
      <c r="CN284" s="21" t="str">
        <f t="shared" si="130"/>
        <v/>
      </c>
      <c r="CO284" s="21" t="str">
        <f t="shared" si="131"/>
        <v/>
      </c>
      <c r="CP284" s="22" t="str">
        <f t="shared" si="141"/>
        <v/>
      </c>
      <c r="CQ284" s="22" t="str">
        <f t="shared" si="142"/>
        <v/>
      </c>
      <c r="CR284" s="22" t="str">
        <f t="shared" si="143"/>
        <v/>
      </c>
      <c r="CS284" s="22" t="str">
        <f t="shared" si="144"/>
        <v/>
      </c>
      <c r="CT284" s="22" t="str">
        <f t="shared" si="145"/>
        <v/>
      </c>
      <c r="CU284" s="173" t="str">
        <f t="shared" si="132"/>
        <v/>
      </c>
      <c r="CV284" s="173" t="str">
        <f t="shared" si="133"/>
        <v/>
      </c>
      <c r="CW284" s="22" t="str">
        <f t="shared" si="146"/>
        <v/>
      </c>
      <c r="CX284" s="22" t="str">
        <f t="shared" si="147"/>
        <v/>
      </c>
      <c r="CY284" s="23" t="str">
        <f t="shared" si="148"/>
        <v/>
      </c>
      <c r="CZ284" s="23" t="str">
        <f t="shared" si="149"/>
        <v/>
      </c>
      <c r="DA284" s="207" t="str">
        <f t="shared" si="153"/>
        <v/>
      </c>
      <c r="DB284" s="23">
        <f t="shared" si="134"/>
        <v>0</v>
      </c>
      <c r="DC284" s="16"/>
      <c r="DE284" s="192">
        <f t="shared" si="135"/>
        <v>0</v>
      </c>
      <c r="DF284" s="192">
        <f t="shared" si="136"/>
        <v>0</v>
      </c>
      <c r="DH284" s="192">
        <f t="shared" si="137"/>
        <v>0</v>
      </c>
      <c r="DI284" s="192">
        <f t="shared" si="138"/>
        <v>0</v>
      </c>
      <c r="DK284" s="203">
        <f>IF(Taula4[[#This Row],[Codi del contracte]]&lt;&gt;"",IF(Taula4[[#This Row],[Codi del contracte]]&gt;199,IF(Taula4[[#This Row],[Codi del contracte]]&lt;300,1,0),0),0)</f>
        <v>0</v>
      </c>
      <c r="DL284" s="203">
        <f>IF(Taula4[[#This Row],[Codi del contracte]]&lt;&gt;"",IF(Taula4[[#This Row],[Codi del contracte]]&gt;499,IF(Taula4[[#This Row],[Codi del contracte]]&lt;600,1,0),0),0)</f>
        <v>0</v>
      </c>
      <c r="DM284" s="203">
        <f t="shared" si="150"/>
        <v>0</v>
      </c>
      <c r="DN284" s="203">
        <f>IF(Taula4[[#This Row],[% Jornada (no posar símbol %)]]=100,IF(DM284=1,2,0),0)</f>
        <v>0</v>
      </c>
      <c r="DO284" s="203" t="str">
        <f t="shared" si="154"/>
        <v/>
      </c>
    </row>
    <row r="285" spans="1:119" ht="14.25" customHeight="1">
      <c r="A285" s="38"/>
      <c r="B285" s="83">
        <v>278</v>
      </c>
      <c r="C285" s="2"/>
      <c r="D285" s="158"/>
      <c r="E285" s="194"/>
      <c r="F285" s="153"/>
      <c r="G285" s="153"/>
      <c r="H285" s="2"/>
      <c r="I285" s="154"/>
      <c r="J285" s="210"/>
      <c r="K285" s="155"/>
      <c r="L285" s="156">
        <f t="shared" si="139"/>
        <v>0</v>
      </c>
      <c r="M285" s="340"/>
      <c r="N285" s="182" t="str">
        <f t="shared" si="151"/>
        <v/>
      </c>
      <c r="O285" s="127"/>
      <c r="P285" s="64"/>
      <c r="Q285" s="64"/>
      <c r="R285" s="64"/>
      <c r="CB285" s="78" t="str">
        <f t="shared" si="124"/>
        <v/>
      </c>
      <c r="CC285" s="79">
        <v>100</v>
      </c>
      <c r="CD285" s="79">
        <f t="shared" si="125"/>
        <v>0</v>
      </c>
      <c r="CE285" s="79">
        <f t="shared" si="126"/>
        <v>0</v>
      </c>
      <c r="CF285" s="79">
        <f t="shared" si="127"/>
        <v>0</v>
      </c>
      <c r="CG285" s="79">
        <f t="shared" si="152"/>
        <v>0</v>
      </c>
      <c r="CH285" s="80">
        <f t="shared" si="128"/>
        <v>0</v>
      </c>
      <c r="CI285" s="84">
        <f t="shared" si="129"/>
        <v>0</v>
      </c>
      <c r="CJ285" s="80">
        <f t="shared" si="140"/>
        <v>0</v>
      </c>
      <c r="CN285" s="21" t="str">
        <f t="shared" si="130"/>
        <v/>
      </c>
      <c r="CO285" s="21" t="str">
        <f t="shared" si="131"/>
        <v/>
      </c>
      <c r="CP285" s="22" t="str">
        <f t="shared" si="141"/>
        <v/>
      </c>
      <c r="CQ285" s="22" t="str">
        <f t="shared" si="142"/>
        <v/>
      </c>
      <c r="CR285" s="22" t="str">
        <f t="shared" si="143"/>
        <v/>
      </c>
      <c r="CS285" s="22" t="str">
        <f t="shared" si="144"/>
        <v/>
      </c>
      <c r="CT285" s="22" t="str">
        <f t="shared" si="145"/>
        <v/>
      </c>
      <c r="CU285" s="173" t="str">
        <f t="shared" si="132"/>
        <v/>
      </c>
      <c r="CV285" s="173" t="str">
        <f t="shared" si="133"/>
        <v/>
      </c>
      <c r="CW285" s="22" t="str">
        <f t="shared" si="146"/>
        <v/>
      </c>
      <c r="CX285" s="22" t="str">
        <f t="shared" si="147"/>
        <v/>
      </c>
      <c r="CY285" s="23" t="str">
        <f t="shared" si="148"/>
        <v/>
      </c>
      <c r="CZ285" s="23" t="str">
        <f t="shared" si="149"/>
        <v/>
      </c>
      <c r="DA285" s="207" t="str">
        <f t="shared" si="153"/>
        <v/>
      </c>
      <c r="DB285" s="23">
        <f t="shared" si="134"/>
        <v>0</v>
      </c>
      <c r="DC285" s="16"/>
      <c r="DE285" s="192">
        <f t="shared" si="135"/>
        <v>0</v>
      </c>
      <c r="DF285" s="192">
        <f t="shared" si="136"/>
        <v>0</v>
      </c>
      <c r="DH285" s="192">
        <f t="shared" si="137"/>
        <v>0</v>
      </c>
      <c r="DI285" s="192">
        <f t="shared" si="138"/>
        <v>0</v>
      </c>
      <c r="DK285" s="203">
        <f>IF(Taula4[[#This Row],[Codi del contracte]]&lt;&gt;"",IF(Taula4[[#This Row],[Codi del contracte]]&gt;199,IF(Taula4[[#This Row],[Codi del contracte]]&lt;300,1,0),0),0)</f>
        <v>0</v>
      </c>
      <c r="DL285" s="203">
        <f>IF(Taula4[[#This Row],[Codi del contracte]]&lt;&gt;"",IF(Taula4[[#This Row],[Codi del contracte]]&gt;499,IF(Taula4[[#This Row],[Codi del contracte]]&lt;600,1,0),0),0)</f>
        <v>0</v>
      </c>
      <c r="DM285" s="203">
        <f t="shared" si="150"/>
        <v>0</v>
      </c>
      <c r="DN285" s="203">
        <f>IF(Taula4[[#This Row],[% Jornada (no posar símbol %)]]=100,IF(DM285=1,2,0),0)</f>
        <v>0</v>
      </c>
      <c r="DO285" s="203" t="str">
        <f t="shared" si="154"/>
        <v/>
      </c>
    </row>
    <row r="286" spans="1:119" ht="14.25" customHeight="1">
      <c r="A286" s="38"/>
      <c r="B286" s="83">
        <v>279</v>
      </c>
      <c r="C286" s="2"/>
      <c r="D286" s="158"/>
      <c r="E286" s="194"/>
      <c r="F286" s="153"/>
      <c r="G286" s="153"/>
      <c r="H286" s="2"/>
      <c r="I286" s="154"/>
      <c r="J286" s="210"/>
      <c r="K286" s="155"/>
      <c r="L286" s="156">
        <f t="shared" si="139"/>
        <v>0</v>
      </c>
      <c r="M286" s="340"/>
      <c r="N286" s="182" t="str">
        <f t="shared" si="151"/>
        <v/>
      </c>
      <c r="O286" s="127"/>
      <c r="P286" s="64"/>
      <c r="Q286" s="64"/>
      <c r="R286" s="64"/>
      <c r="CB286" s="78" t="str">
        <f t="shared" si="124"/>
        <v/>
      </c>
      <c r="CC286" s="79">
        <v>100</v>
      </c>
      <c r="CD286" s="79">
        <f t="shared" si="125"/>
        <v>0</v>
      </c>
      <c r="CE286" s="79">
        <f t="shared" si="126"/>
        <v>0</v>
      </c>
      <c r="CF286" s="79">
        <f t="shared" si="127"/>
        <v>0</v>
      </c>
      <c r="CG286" s="79">
        <f t="shared" si="152"/>
        <v>0</v>
      </c>
      <c r="CH286" s="80">
        <f t="shared" si="128"/>
        <v>0</v>
      </c>
      <c r="CI286" s="84">
        <f t="shared" si="129"/>
        <v>0</v>
      </c>
      <c r="CJ286" s="80">
        <f t="shared" si="140"/>
        <v>0</v>
      </c>
      <c r="CN286" s="21" t="str">
        <f t="shared" si="130"/>
        <v/>
      </c>
      <c r="CO286" s="21" t="str">
        <f t="shared" si="131"/>
        <v/>
      </c>
      <c r="CP286" s="22" t="str">
        <f t="shared" si="141"/>
        <v/>
      </c>
      <c r="CQ286" s="22" t="str">
        <f t="shared" si="142"/>
        <v/>
      </c>
      <c r="CR286" s="22" t="str">
        <f t="shared" si="143"/>
        <v/>
      </c>
      <c r="CS286" s="22" t="str">
        <f t="shared" si="144"/>
        <v/>
      </c>
      <c r="CT286" s="22" t="str">
        <f t="shared" si="145"/>
        <v/>
      </c>
      <c r="CU286" s="173" t="str">
        <f t="shared" si="132"/>
        <v/>
      </c>
      <c r="CV286" s="173" t="str">
        <f t="shared" si="133"/>
        <v/>
      </c>
      <c r="CW286" s="22" t="str">
        <f t="shared" si="146"/>
        <v/>
      </c>
      <c r="CX286" s="22" t="str">
        <f t="shared" si="147"/>
        <v/>
      </c>
      <c r="CY286" s="23" t="str">
        <f t="shared" si="148"/>
        <v/>
      </c>
      <c r="CZ286" s="23" t="str">
        <f t="shared" si="149"/>
        <v/>
      </c>
      <c r="DA286" s="207" t="str">
        <f t="shared" si="153"/>
        <v/>
      </c>
      <c r="DB286" s="23">
        <f t="shared" si="134"/>
        <v>0</v>
      </c>
      <c r="DC286" s="16"/>
      <c r="DE286" s="192">
        <f t="shared" si="135"/>
        <v>0</v>
      </c>
      <c r="DF286" s="192">
        <f t="shared" si="136"/>
        <v>0</v>
      </c>
      <c r="DH286" s="192">
        <f t="shared" si="137"/>
        <v>0</v>
      </c>
      <c r="DI286" s="192">
        <f t="shared" si="138"/>
        <v>0</v>
      </c>
      <c r="DK286" s="203">
        <f>IF(Taula4[[#This Row],[Codi del contracte]]&lt;&gt;"",IF(Taula4[[#This Row],[Codi del contracte]]&gt;199,IF(Taula4[[#This Row],[Codi del contracte]]&lt;300,1,0),0),0)</f>
        <v>0</v>
      </c>
      <c r="DL286" s="203">
        <f>IF(Taula4[[#This Row],[Codi del contracte]]&lt;&gt;"",IF(Taula4[[#This Row],[Codi del contracte]]&gt;499,IF(Taula4[[#This Row],[Codi del contracte]]&lt;600,1,0),0),0)</f>
        <v>0</v>
      </c>
      <c r="DM286" s="203">
        <f t="shared" si="150"/>
        <v>0</v>
      </c>
      <c r="DN286" s="203">
        <f>IF(Taula4[[#This Row],[% Jornada (no posar símbol %)]]=100,IF(DM286=1,2,0),0)</f>
        <v>0</v>
      </c>
      <c r="DO286" s="203" t="str">
        <f t="shared" si="154"/>
        <v/>
      </c>
    </row>
    <row r="287" spans="1:119" ht="14.25" customHeight="1">
      <c r="A287" s="38"/>
      <c r="B287" s="83">
        <v>280</v>
      </c>
      <c r="C287" s="2"/>
      <c r="D287" s="158"/>
      <c r="E287" s="194"/>
      <c r="F287" s="153"/>
      <c r="G287" s="153"/>
      <c r="H287" s="2"/>
      <c r="I287" s="154"/>
      <c r="J287" s="210"/>
      <c r="K287" s="155"/>
      <c r="L287" s="156">
        <f t="shared" si="139"/>
        <v>0</v>
      </c>
      <c r="M287" s="340"/>
      <c r="N287" s="182" t="str">
        <f t="shared" si="151"/>
        <v/>
      </c>
      <c r="O287" s="127"/>
      <c r="P287" s="64"/>
      <c r="Q287" s="64"/>
      <c r="R287" s="64"/>
      <c r="CB287" s="78" t="str">
        <f t="shared" si="124"/>
        <v/>
      </c>
      <c r="CC287" s="79">
        <v>100</v>
      </c>
      <c r="CD287" s="79">
        <f t="shared" si="125"/>
        <v>0</v>
      </c>
      <c r="CE287" s="79">
        <f t="shared" si="126"/>
        <v>0</v>
      </c>
      <c r="CF287" s="79">
        <f t="shared" si="127"/>
        <v>0</v>
      </c>
      <c r="CG287" s="79">
        <f t="shared" si="152"/>
        <v>0</v>
      </c>
      <c r="CH287" s="80">
        <f t="shared" si="128"/>
        <v>0</v>
      </c>
      <c r="CI287" s="84">
        <f t="shared" si="129"/>
        <v>0</v>
      </c>
      <c r="CJ287" s="80">
        <f t="shared" si="140"/>
        <v>0</v>
      </c>
      <c r="CN287" s="21" t="str">
        <f t="shared" si="130"/>
        <v/>
      </c>
      <c r="CO287" s="21" t="str">
        <f t="shared" si="131"/>
        <v/>
      </c>
      <c r="CP287" s="22" t="str">
        <f t="shared" si="141"/>
        <v/>
      </c>
      <c r="CQ287" s="22" t="str">
        <f t="shared" si="142"/>
        <v/>
      </c>
      <c r="CR287" s="22" t="str">
        <f t="shared" si="143"/>
        <v/>
      </c>
      <c r="CS287" s="22" t="str">
        <f t="shared" si="144"/>
        <v/>
      </c>
      <c r="CT287" s="22" t="str">
        <f t="shared" si="145"/>
        <v/>
      </c>
      <c r="CU287" s="173" t="str">
        <f t="shared" si="132"/>
        <v/>
      </c>
      <c r="CV287" s="173" t="str">
        <f t="shared" si="133"/>
        <v/>
      </c>
      <c r="CW287" s="22" t="str">
        <f t="shared" si="146"/>
        <v/>
      </c>
      <c r="CX287" s="22" t="str">
        <f t="shared" si="147"/>
        <v/>
      </c>
      <c r="CY287" s="23" t="str">
        <f t="shared" si="148"/>
        <v/>
      </c>
      <c r="CZ287" s="23" t="str">
        <f t="shared" si="149"/>
        <v/>
      </c>
      <c r="DA287" s="207" t="str">
        <f t="shared" si="153"/>
        <v/>
      </c>
      <c r="DB287" s="23">
        <f t="shared" si="134"/>
        <v>0</v>
      </c>
      <c r="DC287" s="16"/>
      <c r="DE287" s="192">
        <f t="shared" si="135"/>
        <v>0</v>
      </c>
      <c r="DF287" s="192">
        <f t="shared" si="136"/>
        <v>0</v>
      </c>
      <c r="DH287" s="192">
        <f t="shared" si="137"/>
        <v>0</v>
      </c>
      <c r="DI287" s="192">
        <f t="shared" si="138"/>
        <v>0</v>
      </c>
      <c r="DK287" s="203">
        <f>IF(Taula4[[#This Row],[Codi del contracte]]&lt;&gt;"",IF(Taula4[[#This Row],[Codi del contracte]]&gt;199,IF(Taula4[[#This Row],[Codi del contracte]]&lt;300,1,0),0),0)</f>
        <v>0</v>
      </c>
      <c r="DL287" s="203">
        <f>IF(Taula4[[#This Row],[Codi del contracte]]&lt;&gt;"",IF(Taula4[[#This Row],[Codi del contracte]]&gt;499,IF(Taula4[[#This Row],[Codi del contracte]]&lt;600,1,0),0),0)</f>
        <v>0</v>
      </c>
      <c r="DM287" s="203">
        <f t="shared" si="150"/>
        <v>0</v>
      </c>
      <c r="DN287" s="203">
        <f>IF(Taula4[[#This Row],[% Jornada (no posar símbol %)]]=100,IF(DM287=1,2,0),0)</f>
        <v>0</v>
      </c>
      <c r="DO287" s="203" t="str">
        <f t="shared" si="154"/>
        <v/>
      </c>
    </row>
    <row r="288" spans="1:119" ht="14.25" customHeight="1">
      <c r="A288" s="38"/>
      <c r="B288" s="83">
        <v>281</v>
      </c>
      <c r="C288" s="2"/>
      <c r="D288" s="158"/>
      <c r="E288" s="194"/>
      <c r="F288" s="153"/>
      <c r="G288" s="153"/>
      <c r="H288" s="2"/>
      <c r="I288" s="154"/>
      <c r="J288" s="210"/>
      <c r="K288" s="155"/>
      <c r="L288" s="156">
        <f t="shared" si="139"/>
        <v>0</v>
      </c>
      <c r="M288" s="340"/>
      <c r="N288" s="182" t="str">
        <f t="shared" si="151"/>
        <v/>
      </c>
      <c r="O288" s="127"/>
      <c r="P288" s="64"/>
      <c r="Q288" s="64"/>
      <c r="R288" s="64"/>
      <c r="CB288" s="78" t="str">
        <f t="shared" si="124"/>
        <v/>
      </c>
      <c r="CC288" s="79">
        <v>100</v>
      </c>
      <c r="CD288" s="79">
        <f t="shared" si="125"/>
        <v>0</v>
      </c>
      <c r="CE288" s="79">
        <f t="shared" si="126"/>
        <v>0</v>
      </c>
      <c r="CF288" s="79">
        <f t="shared" si="127"/>
        <v>0</v>
      </c>
      <c r="CG288" s="79">
        <f t="shared" si="152"/>
        <v>0</v>
      </c>
      <c r="CH288" s="80">
        <f t="shared" si="128"/>
        <v>0</v>
      </c>
      <c r="CI288" s="84">
        <f t="shared" si="129"/>
        <v>0</v>
      </c>
      <c r="CJ288" s="80">
        <f t="shared" si="140"/>
        <v>0</v>
      </c>
      <c r="CN288" s="21" t="str">
        <f t="shared" si="130"/>
        <v/>
      </c>
      <c r="CO288" s="21" t="str">
        <f t="shared" si="131"/>
        <v/>
      </c>
      <c r="CP288" s="22" t="str">
        <f t="shared" si="141"/>
        <v/>
      </c>
      <c r="CQ288" s="22" t="str">
        <f t="shared" si="142"/>
        <v/>
      </c>
      <c r="CR288" s="22" t="str">
        <f t="shared" si="143"/>
        <v/>
      </c>
      <c r="CS288" s="22" t="str">
        <f t="shared" si="144"/>
        <v/>
      </c>
      <c r="CT288" s="22" t="str">
        <f t="shared" si="145"/>
        <v/>
      </c>
      <c r="CU288" s="173" t="str">
        <f t="shared" si="132"/>
        <v/>
      </c>
      <c r="CV288" s="173" t="str">
        <f t="shared" si="133"/>
        <v/>
      </c>
      <c r="CW288" s="22" t="str">
        <f t="shared" si="146"/>
        <v/>
      </c>
      <c r="CX288" s="22" t="str">
        <f t="shared" si="147"/>
        <v/>
      </c>
      <c r="CY288" s="23" t="str">
        <f t="shared" si="148"/>
        <v/>
      </c>
      <c r="CZ288" s="23" t="str">
        <f t="shared" si="149"/>
        <v/>
      </c>
      <c r="DA288" s="207" t="str">
        <f t="shared" si="153"/>
        <v/>
      </c>
      <c r="DB288" s="23">
        <f t="shared" si="134"/>
        <v>0</v>
      </c>
      <c r="DC288" s="16"/>
      <c r="DE288" s="192">
        <f t="shared" si="135"/>
        <v>0</v>
      </c>
      <c r="DF288" s="192">
        <f t="shared" si="136"/>
        <v>0</v>
      </c>
      <c r="DH288" s="192">
        <f t="shared" si="137"/>
        <v>0</v>
      </c>
      <c r="DI288" s="192">
        <f t="shared" si="138"/>
        <v>0</v>
      </c>
      <c r="DK288" s="203">
        <f>IF(Taula4[[#This Row],[Codi del contracte]]&lt;&gt;"",IF(Taula4[[#This Row],[Codi del contracte]]&gt;199,IF(Taula4[[#This Row],[Codi del contracte]]&lt;300,1,0),0),0)</f>
        <v>0</v>
      </c>
      <c r="DL288" s="203">
        <f>IF(Taula4[[#This Row],[Codi del contracte]]&lt;&gt;"",IF(Taula4[[#This Row],[Codi del contracte]]&gt;499,IF(Taula4[[#This Row],[Codi del contracte]]&lt;600,1,0),0),0)</f>
        <v>0</v>
      </c>
      <c r="DM288" s="203">
        <f t="shared" si="150"/>
        <v>0</v>
      </c>
      <c r="DN288" s="203">
        <f>IF(Taula4[[#This Row],[% Jornada (no posar símbol %)]]=100,IF(DM288=1,2,0),0)</f>
        <v>0</v>
      </c>
      <c r="DO288" s="203" t="str">
        <f t="shared" si="154"/>
        <v/>
      </c>
    </row>
    <row r="289" spans="1:119" ht="14.25" customHeight="1">
      <c r="A289" s="38"/>
      <c r="B289" s="83">
        <v>282</v>
      </c>
      <c r="C289" s="2"/>
      <c r="D289" s="158"/>
      <c r="E289" s="194"/>
      <c r="F289" s="153"/>
      <c r="G289" s="153"/>
      <c r="H289" s="2"/>
      <c r="I289" s="154"/>
      <c r="J289" s="210"/>
      <c r="K289" s="155"/>
      <c r="L289" s="156">
        <f t="shared" si="139"/>
        <v>0</v>
      </c>
      <c r="M289" s="340"/>
      <c r="N289" s="182" t="str">
        <f t="shared" si="151"/>
        <v/>
      </c>
      <c r="O289" s="127"/>
      <c r="P289" s="64"/>
      <c r="Q289" s="64"/>
      <c r="R289" s="64"/>
      <c r="CB289" s="78" t="str">
        <f t="shared" si="124"/>
        <v/>
      </c>
      <c r="CC289" s="79">
        <v>100</v>
      </c>
      <c r="CD289" s="79">
        <f t="shared" si="125"/>
        <v>0</v>
      </c>
      <c r="CE289" s="79">
        <f t="shared" si="126"/>
        <v>0</v>
      </c>
      <c r="CF289" s="79">
        <f t="shared" si="127"/>
        <v>0</v>
      </c>
      <c r="CG289" s="79">
        <f t="shared" si="152"/>
        <v>0</v>
      </c>
      <c r="CH289" s="80">
        <f t="shared" si="128"/>
        <v>0</v>
      </c>
      <c r="CI289" s="84">
        <f t="shared" si="129"/>
        <v>0</v>
      </c>
      <c r="CJ289" s="80">
        <f t="shared" si="140"/>
        <v>0</v>
      </c>
      <c r="CN289" s="21" t="str">
        <f t="shared" si="130"/>
        <v/>
      </c>
      <c r="CO289" s="21" t="str">
        <f t="shared" si="131"/>
        <v/>
      </c>
      <c r="CP289" s="22" t="str">
        <f t="shared" si="141"/>
        <v/>
      </c>
      <c r="CQ289" s="22" t="str">
        <f t="shared" si="142"/>
        <v/>
      </c>
      <c r="CR289" s="22" t="str">
        <f t="shared" si="143"/>
        <v/>
      </c>
      <c r="CS289" s="22" t="str">
        <f t="shared" si="144"/>
        <v/>
      </c>
      <c r="CT289" s="22" t="str">
        <f t="shared" si="145"/>
        <v/>
      </c>
      <c r="CU289" s="173" t="str">
        <f t="shared" si="132"/>
        <v/>
      </c>
      <c r="CV289" s="173" t="str">
        <f t="shared" si="133"/>
        <v/>
      </c>
      <c r="CW289" s="22" t="str">
        <f t="shared" si="146"/>
        <v/>
      </c>
      <c r="CX289" s="22" t="str">
        <f t="shared" si="147"/>
        <v/>
      </c>
      <c r="CY289" s="23" t="str">
        <f t="shared" si="148"/>
        <v/>
      </c>
      <c r="CZ289" s="23" t="str">
        <f t="shared" si="149"/>
        <v/>
      </c>
      <c r="DA289" s="207" t="str">
        <f t="shared" si="153"/>
        <v/>
      </c>
      <c r="DB289" s="23">
        <f t="shared" si="134"/>
        <v>0</v>
      </c>
      <c r="DC289" s="16"/>
      <c r="DE289" s="192">
        <f t="shared" si="135"/>
        <v>0</v>
      </c>
      <c r="DF289" s="192">
        <f t="shared" si="136"/>
        <v>0</v>
      </c>
      <c r="DH289" s="192">
        <f t="shared" si="137"/>
        <v>0</v>
      </c>
      <c r="DI289" s="192">
        <f t="shared" si="138"/>
        <v>0</v>
      </c>
      <c r="DK289" s="203">
        <f>IF(Taula4[[#This Row],[Codi del contracte]]&lt;&gt;"",IF(Taula4[[#This Row],[Codi del contracte]]&gt;199,IF(Taula4[[#This Row],[Codi del contracte]]&lt;300,1,0),0),0)</f>
        <v>0</v>
      </c>
      <c r="DL289" s="203">
        <f>IF(Taula4[[#This Row],[Codi del contracte]]&lt;&gt;"",IF(Taula4[[#This Row],[Codi del contracte]]&gt;499,IF(Taula4[[#This Row],[Codi del contracte]]&lt;600,1,0),0),0)</f>
        <v>0</v>
      </c>
      <c r="DM289" s="203">
        <f t="shared" si="150"/>
        <v>0</v>
      </c>
      <c r="DN289" s="203">
        <f>IF(Taula4[[#This Row],[% Jornada (no posar símbol %)]]=100,IF(DM289=1,2,0),0)</f>
        <v>0</v>
      </c>
      <c r="DO289" s="203" t="str">
        <f t="shared" si="154"/>
        <v/>
      </c>
    </row>
    <row r="290" spans="1:119" ht="14.25" customHeight="1">
      <c r="A290" s="38"/>
      <c r="B290" s="83">
        <v>283</v>
      </c>
      <c r="C290" s="2"/>
      <c r="D290" s="158"/>
      <c r="E290" s="194"/>
      <c r="F290" s="153"/>
      <c r="G290" s="153"/>
      <c r="H290" s="2"/>
      <c r="I290" s="154"/>
      <c r="J290" s="210"/>
      <c r="K290" s="155"/>
      <c r="L290" s="156">
        <f t="shared" si="139"/>
        <v>0</v>
      </c>
      <c r="M290" s="340"/>
      <c r="N290" s="182" t="str">
        <f t="shared" si="151"/>
        <v/>
      </c>
      <c r="O290" s="127"/>
      <c r="P290" s="64"/>
      <c r="Q290" s="64"/>
      <c r="R290" s="64"/>
      <c r="CB290" s="78" t="str">
        <f t="shared" si="124"/>
        <v/>
      </c>
      <c r="CC290" s="79">
        <v>100</v>
      </c>
      <c r="CD290" s="79">
        <f t="shared" si="125"/>
        <v>0</v>
      </c>
      <c r="CE290" s="79">
        <f t="shared" si="126"/>
        <v>0</v>
      </c>
      <c r="CF290" s="79">
        <f t="shared" si="127"/>
        <v>0</v>
      </c>
      <c r="CG290" s="79">
        <f t="shared" si="152"/>
        <v>0</v>
      </c>
      <c r="CH290" s="80">
        <f t="shared" si="128"/>
        <v>0</v>
      </c>
      <c r="CI290" s="84">
        <f t="shared" si="129"/>
        <v>0</v>
      </c>
      <c r="CJ290" s="80">
        <f t="shared" si="140"/>
        <v>0</v>
      </c>
      <c r="CN290" s="21" t="str">
        <f t="shared" si="130"/>
        <v/>
      </c>
      <c r="CO290" s="21" t="str">
        <f t="shared" si="131"/>
        <v/>
      </c>
      <c r="CP290" s="22" t="str">
        <f t="shared" si="141"/>
        <v/>
      </c>
      <c r="CQ290" s="22" t="str">
        <f t="shared" si="142"/>
        <v/>
      </c>
      <c r="CR290" s="22" t="str">
        <f t="shared" si="143"/>
        <v/>
      </c>
      <c r="CS290" s="22" t="str">
        <f t="shared" si="144"/>
        <v/>
      </c>
      <c r="CT290" s="22" t="str">
        <f t="shared" si="145"/>
        <v/>
      </c>
      <c r="CU290" s="173" t="str">
        <f t="shared" si="132"/>
        <v/>
      </c>
      <c r="CV290" s="173" t="str">
        <f t="shared" si="133"/>
        <v/>
      </c>
      <c r="CW290" s="22" t="str">
        <f t="shared" si="146"/>
        <v/>
      </c>
      <c r="CX290" s="22" t="str">
        <f t="shared" si="147"/>
        <v/>
      </c>
      <c r="CY290" s="23" t="str">
        <f t="shared" si="148"/>
        <v/>
      </c>
      <c r="CZ290" s="23" t="str">
        <f t="shared" si="149"/>
        <v/>
      </c>
      <c r="DA290" s="207" t="str">
        <f t="shared" si="153"/>
        <v/>
      </c>
      <c r="DB290" s="23">
        <f t="shared" si="134"/>
        <v>0</v>
      </c>
      <c r="DC290" s="16"/>
      <c r="DE290" s="192">
        <f t="shared" si="135"/>
        <v>0</v>
      </c>
      <c r="DF290" s="192">
        <f t="shared" si="136"/>
        <v>0</v>
      </c>
      <c r="DH290" s="192">
        <f t="shared" si="137"/>
        <v>0</v>
      </c>
      <c r="DI290" s="192">
        <f t="shared" si="138"/>
        <v>0</v>
      </c>
      <c r="DK290" s="203">
        <f>IF(Taula4[[#This Row],[Codi del contracte]]&lt;&gt;"",IF(Taula4[[#This Row],[Codi del contracte]]&gt;199,IF(Taula4[[#This Row],[Codi del contracte]]&lt;300,1,0),0),0)</f>
        <v>0</v>
      </c>
      <c r="DL290" s="203">
        <f>IF(Taula4[[#This Row],[Codi del contracte]]&lt;&gt;"",IF(Taula4[[#This Row],[Codi del contracte]]&gt;499,IF(Taula4[[#This Row],[Codi del contracte]]&lt;600,1,0),0),0)</f>
        <v>0</v>
      </c>
      <c r="DM290" s="203">
        <f t="shared" si="150"/>
        <v>0</v>
      </c>
      <c r="DN290" s="203">
        <f>IF(Taula4[[#This Row],[% Jornada (no posar símbol %)]]=100,IF(DM290=1,2,0),0)</f>
        <v>0</v>
      </c>
      <c r="DO290" s="203" t="str">
        <f t="shared" si="154"/>
        <v/>
      </c>
    </row>
    <row r="291" spans="1:119" ht="14.25" customHeight="1">
      <c r="A291" s="38"/>
      <c r="B291" s="83">
        <v>284</v>
      </c>
      <c r="C291" s="2"/>
      <c r="D291" s="158"/>
      <c r="E291" s="194"/>
      <c r="F291" s="153"/>
      <c r="G291" s="153"/>
      <c r="H291" s="2"/>
      <c r="I291" s="154"/>
      <c r="J291" s="210"/>
      <c r="K291" s="155"/>
      <c r="L291" s="156">
        <f t="shared" si="139"/>
        <v>0</v>
      </c>
      <c r="M291" s="340"/>
      <c r="N291" s="182" t="str">
        <f t="shared" si="151"/>
        <v/>
      </c>
      <c r="O291" s="127"/>
      <c r="P291" s="64"/>
      <c r="Q291" s="64"/>
      <c r="R291" s="64"/>
      <c r="CB291" s="78" t="str">
        <f t="shared" si="124"/>
        <v/>
      </c>
      <c r="CC291" s="79">
        <v>100</v>
      </c>
      <c r="CD291" s="79">
        <f t="shared" si="125"/>
        <v>0</v>
      </c>
      <c r="CE291" s="79">
        <f t="shared" si="126"/>
        <v>0</v>
      </c>
      <c r="CF291" s="79">
        <f t="shared" si="127"/>
        <v>0</v>
      </c>
      <c r="CG291" s="79">
        <f t="shared" si="152"/>
        <v>0</v>
      </c>
      <c r="CH291" s="80">
        <f t="shared" si="128"/>
        <v>0</v>
      </c>
      <c r="CI291" s="84">
        <f t="shared" si="129"/>
        <v>0</v>
      </c>
      <c r="CJ291" s="80">
        <f t="shared" si="140"/>
        <v>0</v>
      </c>
      <c r="CN291" s="21" t="str">
        <f t="shared" si="130"/>
        <v/>
      </c>
      <c r="CO291" s="21" t="str">
        <f t="shared" si="131"/>
        <v/>
      </c>
      <c r="CP291" s="22" t="str">
        <f t="shared" si="141"/>
        <v/>
      </c>
      <c r="CQ291" s="22" t="str">
        <f t="shared" si="142"/>
        <v/>
      </c>
      <c r="CR291" s="22" t="str">
        <f t="shared" si="143"/>
        <v/>
      </c>
      <c r="CS291" s="22" t="str">
        <f t="shared" si="144"/>
        <v/>
      </c>
      <c r="CT291" s="22" t="str">
        <f t="shared" si="145"/>
        <v/>
      </c>
      <c r="CU291" s="173" t="str">
        <f t="shared" si="132"/>
        <v/>
      </c>
      <c r="CV291" s="173" t="str">
        <f t="shared" si="133"/>
        <v/>
      </c>
      <c r="CW291" s="22" t="str">
        <f t="shared" si="146"/>
        <v/>
      </c>
      <c r="CX291" s="22" t="str">
        <f t="shared" si="147"/>
        <v/>
      </c>
      <c r="CY291" s="23" t="str">
        <f t="shared" si="148"/>
        <v/>
      </c>
      <c r="CZ291" s="23" t="str">
        <f t="shared" si="149"/>
        <v/>
      </c>
      <c r="DA291" s="207" t="str">
        <f t="shared" si="153"/>
        <v/>
      </c>
      <c r="DB291" s="23">
        <f t="shared" si="134"/>
        <v>0</v>
      </c>
      <c r="DC291" s="16"/>
      <c r="DE291" s="192">
        <f t="shared" si="135"/>
        <v>0</v>
      </c>
      <c r="DF291" s="192">
        <f t="shared" si="136"/>
        <v>0</v>
      </c>
      <c r="DH291" s="192">
        <f t="shared" si="137"/>
        <v>0</v>
      </c>
      <c r="DI291" s="192">
        <f t="shared" si="138"/>
        <v>0</v>
      </c>
      <c r="DK291" s="203">
        <f>IF(Taula4[[#This Row],[Codi del contracte]]&lt;&gt;"",IF(Taula4[[#This Row],[Codi del contracte]]&gt;199,IF(Taula4[[#This Row],[Codi del contracte]]&lt;300,1,0),0),0)</f>
        <v>0</v>
      </c>
      <c r="DL291" s="203">
        <f>IF(Taula4[[#This Row],[Codi del contracte]]&lt;&gt;"",IF(Taula4[[#This Row],[Codi del contracte]]&gt;499,IF(Taula4[[#This Row],[Codi del contracte]]&lt;600,1,0),0),0)</f>
        <v>0</v>
      </c>
      <c r="DM291" s="203">
        <f t="shared" si="150"/>
        <v>0</v>
      </c>
      <c r="DN291" s="203">
        <f>IF(Taula4[[#This Row],[% Jornada (no posar símbol %)]]=100,IF(DM291=1,2,0),0)</f>
        <v>0</v>
      </c>
      <c r="DO291" s="203" t="str">
        <f t="shared" si="154"/>
        <v/>
      </c>
    </row>
    <row r="292" spans="1:119" ht="14.25" customHeight="1">
      <c r="A292" s="38"/>
      <c r="B292" s="83">
        <v>285</v>
      </c>
      <c r="C292" s="2"/>
      <c r="D292" s="158"/>
      <c r="E292" s="194"/>
      <c r="F292" s="153"/>
      <c r="G292" s="153"/>
      <c r="H292" s="2"/>
      <c r="I292" s="154"/>
      <c r="J292" s="210"/>
      <c r="K292" s="155"/>
      <c r="L292" s="156">
        <f t="shared" si="139"/>
        <v>0</v>
      </c>
      <c r="M292" s="340"/>
      <c r="N292" s="182" t="str">
        <f t="shared" si="151"/>
        <v/>
      </c>
      <c r="O292" s="127"/>
      <c r="P292" s="64"/>
      <c r="Q292" s="64"/>
      <c r="R292" s="64"/>
      <c r="CB292" s="78" t="str">
        <f t="shared" si="124"/>
        <v/>
      </c>
      <c r="CC292" s="79">
        <v>100</v>
      </c>
      <c r="CD292" s="79">
        <f t="shared" si="125"/>
        <v>0</v>
      </c>
      <c r="CE292" s="79">
        <f t="shared" si="126"/>
        <v>0</v>
      </c>
      <c r="CF292" s="79">
        <f t="shared" si="127"/>
        <v>0</v>
      </c>
      <c r="CG292" s="79">
        <f t="shared" si="152"/>
        <v>0</v>
      </c>
      <c r="CH292" s="80">
        <f t="shared" si="128"/>
        <v>0</v>
      </c>
      <c r="CI292" s="84">
        <f t="shared" si="129"/>
        <v>0</v>
      </c>
      <c r="CJ292" s="80">
        <f t="shared" si="140"/>
        <v>0</v>
      </c>
      <c r="CN292" s="21" t="str">
        <f t="shared" si="130"/>
        <v/>
      </c>
      <c r="CO292" s="21" t="str">
        <f t="shared" si="131"/>
        <v/>
      </c>
      <c r="CP292" s="22" t="str">
        <f t="shared" si="141"/>
        <v/>
      </c>
      <c r="CQ292" s="22" t="str">
        <f t="shared" si="142"/>
        <v/>
      </c>
      <c r="CR292" s="22" t="str">
        <f t="shared" si="143"/>
        <v/>
      </c>
      <c r="CS292" s="22" t="str">
        <f t="shared" si="144"/>
        <v/>
      </c>
      <c r="CT292" s="22" t="str">
        <f t="shared" si="145"/>
        <v/>
      </c>
      <c r="CU292" s="173" t="str">
        <f t="shared" si="132"/>
        <v/>
      </c>
      <c r="CV292" s="173" t="str">
        <f t="shared" si="133"/>
        <v/>
      </c>
      <c r="CW292" s="22" t="str">
        <f t="shared" si="146"/>
        <v/>
      </c>
      <c r="CX292" s="22" t="str">
        <f t="shared" si="147"/>
        <v/>
      </c>
      <c r="CY292" s="23" t="str">
        <f t="shared" si="148"/>
        <v/>
      </c>
      <c r="CZ292" s="23" t="str">
        <f t="shared" si="149"/>
        <v/>
      </c>
      <c r="DA292" s="207" t="str">
        <f t="shared" si="153"/>
        <v/>
      </c>
      <c r="DB292" s="23">
        <f t="shared" si="134"/>
        <v>0</v>
      </c>
      <c r="DC292" s="16"/>
      <c r="DE292" s="192">
        <f t="shared" si="135"/>
        <v>0</v>
      </c>
      <c r="DF292" s="192">
        <f t="shared" si="136"/>
        <v>0</v>
      </c>
      <c r="DH292" s="192">
        <f t="shared" si="137"/>
        <v>0</v>
      </c>
      <c r="DI292" s="192">
        <f t="shared" si="138"/>
        <v>0</v>
      </c>
      <c r="DK292" s="203">
        <f>IF(Taula4[[#This Row],[Codi del contracte]]&lt;&gt;"",IF(Taula4[[#This Row],[Codi del contracte]]&gt;199,IF(Taula4[[#This Row],[Codi del contracte]]&lt;300,1,0),0),0)</f>
        <v>0</v>
      </c>
      <c r="DL292" s="203">
        <f>IF(Taula4[[#This Row],[Codi del contracte]]&lt;&gt;"",IF(Taula4[[#This Row],[Codi del contracte]]&gt;499,IF(Taula4[[#This Row],[Codi del contracte]]&lt;600,1,0),0),0)</f>
        <v>0</v>
      </c>
      <c r="DM292" s="203">
        <f t="shared" si="150"/>
        <v>0</v>
      </c>
      <c r="DN292" s="203">
        <f>IF(Taula4[[#This Row],[% Jornada (no posar símbol %)]]=100,IF(DM292=1,2,0),0)</f>
        <v>0</v>
      </c>
      <c r="DO292" s="203" t="str">
        <f t="shared" si="154"/>
        <v/>
      </c>
    </row>
    <row r="293" spans="1:119" ht="14.25" customHeight="1">
      <c r="A293" s="38"/>
      <c r="B293" s="83">
        <v>286</v>
      </c>
      <c r="C293" s="2"/>
      <c r="D293" s="158"/>
      <c r="E293" s="194"/>
      <c r="F293" s="153"/>
      <c r="G293" s="153"/>
      <c r="H293" s="2"/>
      <c r="I293" s="154"/>
      <c r="J293" s="210"/>
      <c r="K293" s="155"/>
      <c r="L293" s="156">
        <f t="shared" si="139"/>
        <v>0</v>
      </c>
      <c r="M293" s="340"/>
      <c r="N293" s="182" t="str">
        <f t="shared" si="151"/>
        <v/>
      </c>
      <c r="O293" s="127"/>
      <c r="P293" s="64"/>
      <c r="Q293" s="64"/>
      <c r="R293" s="64"/>
      <c r="CB293" s="78" t="str">
        <f t="shared" si="124"/>
        <v/>
      </c>
      <c r="CC293" s="79">
        <v>100</v>
      </c>
      <c r="CD293" s="79">
        <f t="shared" si="125"/>
        <v>0</v>
      </c>
      <c r="CE293" s="79">
        <f t="shared" si="126"/>
        <v>0</v>
      </c>
      <c r="CF293" s="79">
        <f t="shared" si="127"/>
        <v>0</v>
      </c>
      <c r="CG293" s="79">
        <f t="shared" si="152"/>
        <v>0</v>
      </c>
      <c r="CH293" s="80">
        <f t="shared" si="128"/>
        <v>0</v>
      </c>
      <c r="CI293" s="84">
        <f t="shared" si="129"/>
        <v>0</v>
      </c>
      <c r="CJ293" s="80">
        <f t="shared" si="140"/>
        <v>0</v>
      </c>
      <c r="CN293" s="21" t="str">
        <f t="shared" si="130"/>
        <v/>
      </c>
      <c r="CO293" s="21" t="str">
        <f t="shared" si="131"/>
        <v/>
      </c>
      <c r="CP293" s="22" t="str">
        <f t="shared" si="141"/>
        <v/>
      </c>
      <c r="CQ293" s="22" t="str">
        <f t="shared" si="142"/>
        <v/>
      </c>
      <c r="CR293" s="22" t="str">
        <f t="shared" si="143"/>
        <v/>
      </c>
      <c r="CS293" s="22" t="str">
        <f t="shared" si="144"/>
        <v/>
      </c>
      <c r="CT293" s="22" t="str">
        <f t="shared" si="145"/>
        <v/>
      </c>
      <c r="CU293" s="173" t="str">
        <f t="shared" si="132"/>
        <v/>
      </c>
      <c r="CV293" s="173" t="str">
        <f t="shared" si="133"/>
        <v/>
      </c>
      <c r="CW293" s="22" t="str">
        <f t="shared" si="146"/>
        <v/>
      </c>
      <c r="CX293" s="22" t="str">
        <f t="shared" si="147"/>
        <v/>
      </c>
      <c r="CY293" s="23" t="str">
        <f t="shared" si="148"/>
        <v/>
      </c>
      <c r="CZ293" s="23" t="str">
        <f t="shared" si="149"/>
        <v/>
      </c>
      <c r="DA293" s="207" t="str">
        <f t="shared" si="153"/>
        <v/>
      </c>
      <c r="DB293" s="23">
        <f t="shared" si="134"/>
        <v>0</v>
      </c>
      <c r="DC293" s="16"/>
      <c r="DE293" s="192">
        <f t="shared" si="135"/>
        <v>0</v>
      </c>
      <c r="DF293" s="192">
        <f t="shared" si="136"/>
        <v>0</v>
      </c>
      <c r="DH293" s="192">
        <f t="shared" si="137"/>
        <v>0</v>
      </c>
      <c r="DI293" s="192">
        <f t="shared" si="138"/>
        <v>0</v>
      </c>
      <c r="DK293" s="203">
        <f>IF(Taula4[[#This Row],[Codi del contracte]]&lt;&gt;"",IF(Taula4[[#This Row],[Codi del contracte]]&gt;199,IF(Taula4[[#This Row],[Codi del contracte]]&lt;300,1,0),0),0)</f>
        <v>0</v>
      </c>
      <c r="DL293" s="203">
        <f>IF(Taula4[[#This Row],[Codi del contracte]]&lt;&gt;"",IF(Taula4[[#This Row],[Codi del contracte]]&gt;499,IF(Taula4[[#This Row],[Codi del contracte]]&lt;600,1,0),0),0)</f>
        <v>0</v>
      </c>
      <c r="DM293" s="203">
        <f t="shared" si="150"/>
        <v>0</v>
      </c>
      <c r="DN293" s="203">
        <f>IF(Taula4[[#This Row],[% Jornada (no posar símbol %)]]=100,IF(DM293=1,2,0),0)</f>
        <v>0</v>
      </c>
      <c r="DO293" s="203" t="str">
        <f t="shared" si="154"/>
        <v/>
      </c>
    </row>
    <row r="294" spans="1:119" ht="14.25" customHeight="1">
      <c r="A294" s="38"/>
      <c r="B294" s="83">
        <v>287</v>
      </c>
      <c r="C294" s="2"/>
      <c r="D294" s="158"/>
      <c r="E294" s="194"/>
      <c r="F294" s="153"/>
      <c r="G294" s="153"/>
      <c r="H294" s="2"/>
      <c r="I294" s="154"/>
      <c r="J294" s="210"/>
      <c r="K294" s="155"/>
      <c r="L294" s="156">
        <f t="shared" si="139"/>
        <v>0</v>
      </c>
      <c r="M294" s="340"/>
      <c r="N294" s="182" t="str">
        <f t="shared" si="151"/>
        <v/>
      </c>
      <c r="O294" s="127"/>
      <c r="P294" s="64"/>
      <c r="Q294" s="64"/>
      <c r="R294" s="64"/>
      <c r="CB294" s="78" t="str">
        <f t="shared" si="124"/>
        <v/>
      </c>
      <c r="CC294" s="79">
        <v>100</v>
      </c>
      <c r="CD294" s="79">
        <f t="shared" si="125"/>
        <v>0</v>
      </c>
      <c r="CE294" s="79">
        <f t="shared" si="126"/>
        <v>0</v>
      </c>
      <c r="CF294" s="79">
        <f t="shared" si="127"/>
        <v>0</v>
      </c>
      <c r="CG294" s="79">
        <f t="shared" si="152"/>
        <v>0</v>
      </c>
      <c r="CH294" s="80">
        <f t="shared" si="128"/>
        <v>0</v>
      </c>
      <c r="CI294" s="84">
        <f t="shared" si="129"/>
        <v>0</v>
      </c>
      <c r="CJ294" s="80">
        <f t="shared" si="140"/>
        <v>0</v>
      </c>
      <c r="CN294" s="21" t="str">
        <f t="shared" si="130"/>
        <v/>
      </c>
      <c r="CO294" s="21" t="str">
        <f t="shared" si="131"/>
        <v/>
      </c>
      <c r="CP294" s="22" t="str">
        <f t="shared" si="141"/>
        <v/>
      </c>
      <c r="CQ294" s="22" t="str">
        <f t="shared" si="142"/>
        <v/>
      </c>
      <c r="CR294" s="22" t="str">
        <f t="shared" si="143"/>
        <v/>
      </c>
      <c r="CS294" s="22" t="str">
        <f t="shared" si="144"/>
        <v/>
      </c>
      <c r="CT294" s="22" t="str">
        <f t="shared" si="145"/>
        <v/>
      </c>
      <c r="CU294" s="173" t="str">
        <f t="shared" si="132"/>
        <v/>
      </c>
      <c r="CV294" s="173" t="str">
        <f t="shared" si="133"/>
        <v/>
      </c>
      <c r="CW294" s="22" t="str">
        <f t="shared" si="146"/>
        <v/>
      </c>
      <c r="CX294" s="22" t="str">
        <f t="shared" si="147"/>
        <v/>
      </c>
      <c r="CY294" s="23" t="str">
        <f t="shared" si="148"/>
        <v/>
      </c>
      <c r="CZ294" s="23" t="str">
        <f t="shared" si="149"/>
        <v/>
      </c>
      <c r="DA294" s="207" t="str">
        <f t="shared" si="153"/>
        <v/>
      </c>
      <c r="DB294" s="23">
        <f t="shared" si="134"/>
        <v>0</v>
      </c>
      <c r="DC294" s="16"/>
      <c r="DE294" s="192">
        <f t="shared" si="135"/>
        <v>0</v>
      </c>
      <c r="DF294" s="192">
        <f t="shared" si="136"/>
        <v>0</v>
      </c>
      <c r="DH294" s="192">
        <f t="shared" si="137"/>
        <v>0</v>
      </c>
      <c r="DI294" s="192">
        <f t="shared" si="138"/>
        <v>0</v>
      </c>
      <c r="DK294" s="203">
        <f>IF(Taula4[[#This Row],[Codi del contracte]]&lt;&gt;"",IF(Taula4[[#This Row],[Codi del contracte]]&gt;199,IF(Taula4[[#This Row],[Codi del contracte]]&lt;300,1,0),0),0)</f>
        <v>0</v>
      </c>
      <c r="DL294" s="203">
        <f>IF(Taula4[[#This Row],[Codi del contracte]]&lt;&gt;"",IF(Taula4[[#This Row],[Codi del contracte]]&gt;499,IF(Taula4[[#This Row],[Codi del contracte]]&lt;600,1,0),0),0)</f>
        <v>0</v>
      </c>
      <c r="DM294" s="203">
        <f t="shared" si="150"/>
        <v>0</v>
      </c>
      <c r="DN294" s="203">
        <f>IF(Taula4[[#This Row],[% Jornada (no posar símbol %)]]=100,IF(DM294=1,2,0),0)</f>
        <v>0</v>
      </c>
      <c r="DO294" s="203" t="str">
        <f t="shared" si="154"/>
        <v/>
      </c>
    </row>
    <row r="295" spans="1:119" ht="14.25" customHeight="1">
      <c r="A295" s="38"/>
      <c r="B295" s="83">
        <v>288</v>
      </c>
      <c r="C295" s="2"/>
      <c r="D295" s="158"/>
      <c r="E295" s="194"/>
      <c r="F295" s="153"/>
      <c r="G295" s="153"/>
      <c r="H295" s="2"/>
      <c r="I295" s="154"/>
      <c r="J295" s="210"/>
      <c r="K295" s="155"/>
      <c r="L295" s="156">
        <f t="shared" si="139"/>
        <v>0</v>
      </c>
      <c r="M295" s="340"/>
      <c r="N295" s="182" t="str">
        <f t="shared" si="151"/>
        <v/>
      </c>
      <c r="O295" s="127"/>
      <c r="P295" s="64"/>
      <c r="Q295" s="64"/>
      <c r="R295" s="64"/>
      <c r="CB295" s="78" t="str">
        <f t="shared" si="124"/>
        <v/>
      </c>
      <c r="CC295" s="79">
        <v>100</v>
      </c>
      <c r="CD295" s="79">
        <f t="shared" si="125"/>
        <v>0</v>
      </c>
      <c r="CE295" s="79">
        <f t="shared" si="126"/>
        <v>0</v>
      </c>
      <c r="CF295" s="79">
        <f t="shared" si="127"/>
        <v>0</v>
      </c>
      <c r="CG295" s="79">
        <f t="shared" si="152"/>
        <v>0</v>
      </c>
      <c r="CH295" s="80">
        <f t="shared" si="128"/>
        <v>0</v>
      </c>
      <c r="CI295" s="84">
        <f t="shared" si="129"/>
        <v>0</v>
      </c>
      <c r="CJ295" s="80">
        <f t="shared" si="140"/>
        <v>0</v>
      </c>
      <c r="CN295" s="21" t="str">
        <f t="shared" si="130"/>
        <v/>
      </c>
      <c r="CO295" s="21" t="str">
        <f t="shared" si="131"/>
        <v/>
      </c>
      <c r="CP295" s="22" t="str">
        <f t="shared" si="141"/>
        <v/>
      </c>
      <c r="CQ295" s="22" t="str">
        <f t="shared" si="142"/>
        <v/>
      </c>
      <c r="CR295" s="22" t="str">
        <f t="shared" si="143"/>
        <v/>
      </c>
      <c r="CS295" s="22" t="str">
        <f t="shared" si="144"/>
        <v/>
      </c>
      <c r="CT295" s="22" t="str">
        <f t="shared" si="145"/>
        <v/>
      </c>
      <c r="CU295" s="173" t="str">
        <f t="shared" si="132"/>
        <v/>
      </c>
      <c r="CV295" s="173" t="str">
        <f t="shared" si="133"/>
        <v/>
      </c>
      <c r="CW295" s="22" t="str">
        <f t="shared" si="146"/>
        <v/>
      </c>
      <c r="CX295" s="22" t="str">
        <f t="shared" si="147"/>
        <v/>
      </c>
      <c r="CY295" s="23" t="str">
        <f t="shared" si="148"/>
        <v/>
      </c>
      <c r="CZ295" s="23" t="str">
        <f t="shared" si="149"/>
        <v/>
      </c>
      <c r="DA295" s="207" t="str">
        <f t="shared" si="153"/>
        <v/>
      </c>
      <c r="DB295" s="23">
        <f t="shared" si="134"/>
        <v>0</v>
      </c>
      <c r="DC295" s="16"/>
      <c r="DE295" s="192">
        <f t="shared" si="135"/>
        <v>0</v>
      </c>
      <c r="DF295" s="192">
        <f t="shared" si="136"/>
        <v>0</v>
      </c>
      <c r="DH295" s="192">
        <f t="shared" si="137"/>
        <v>0</v>
      </c>
      <c r="DI295" s="192">
        <f t="shared" si="138"/>
        <v>0</v>
      </c>
      <c r="DK295" s="203">
        <f>IF(Taula4[[#This Row],[Codi del contracte]]&lt;&gt;"",IF(Taula4[[#This Row],[Codi del contracte]]&gt;199,IF(Taula4[[#This Row],[Codi del contracte]]&lt;300,1,0),0),0)</f>
        <v>0</v>
      </c>
      <c r="DL295" s="203">
        <f>IF(Taula4[[#This Row],[Codi del contracte]]&lt;&gt;"",IF(Taula4[[#This Row],[Codi del contracte]]&gt;499,IF(Taula4[[#This Row],[Codi del contracte]]&lt;600,1,0),0),0)</f>
        <v>0</v>
      </c>
      <c r="DM295" s="203">
        <f t="shared" si="150"/>
        <v>0</v>
      </c>
      <c r="DN295" s="203">
        <f>IF(Taula4[[#This Row],[% Jornada (no posar símbol %)]]=100,IF(DM295=1,2,0),0)</f>
        <v>0</v>
      </c>
      <c r="DO295" s="203" t="str">
        <f t="shared" si="154"/>
        <v/>
      </c>
    </row>
    <row r="296" spans="1:119" ht="14.25" customHeight="1">
      <c r="A296" s="38"/>
      <c r="B296" s="83">
        <v>289</v>
      </c>
      <c r="C296" s="2"/>
      <c r="D296" s="158"/>
      <c r="E296" s="194"/>
      <c r="F296" s="153"/>
      <c r="G296" s="153"/>
      <c r="H296" s="2"/>
      <c r="I296" s="154"/>
      <c r="J296" s="210"/>
      <c r="K296" s="155"/>
      <c r="L296" s="156">
        <f t="shared" si="139"/>
        <v>0</v>
      </c>
      <c r="M296" s="340"/>
      <c r="N296" s="182" t="str">
        <f t="shared" si="151"/>
        <v/>
      </c>
      <c r="O296" s="127"/>
      <c r="P296" s="64"/>
      <c r="Q296" s="64"/>
      <c r="R296" s="64"/>
      <c r="CB296" s="78" t="str">
        <f t="shared" si="124"/>
        <v/>
      </c>
      <c r="CC296" s="79">
        <v>100</v>
      </c>
      <c r="CD296" s="79">
        <f t="shared" si="125"/>
        <v>0</v>
      </c>
      <c r="CE296" s="79">
        <f t="shared" si="126"/>
        <v>0</v>
      </c>
      <c r="CF296" s="79">
        <f t="shared" si="127"/>
        <v>0</v>
      </c>
      <c r="CG296" s="79">
        <f t="shared" si="152"/>
        <v>0</v>
      </c>
      <c r="CH296" s="80">
        <f t="shared" si="128"/>
        <v>0</v>
      </c>
      <c r="CI296" s="84">
        <f t="shared" si="129"/>
        <v>0</v>
      </c>
      <c r="CJ296" s="80">
        <f t="shared" si="140"/>
        <v>0</v>
      </c>
      <c r="CN296" s="21" t="str">
        <f t="shared" si="130"/>
        <v/>
      </c>
      <c r="CO296" s="21" t="str">
        <f t="shared" si="131"/>
        <v/>
      </c>
      <c r="CP296" s="22" t="str">
        <f t="shared" si="141"/>
        <v/>
      </c>
      <c r="CQ296" s="22" t="str">
        <f t="shared" si="142"/>
        <v/>
      </c>
      <c r="CR296" s="22" t="str">
        <f t="shared" si="143"/>
        <v/>
      </c>
      <c r="CS296" s="22" t="str">
        <f t="shared" si="144"/>
        <v/>
      </c>
      <c r="CT296" s="22" t="str">
        <f t="shared" si="145"/>
        <v/>
      </c>
      <c r="CU296" s="173" t="str">
        <f t="shared" si="132"/>
        <v/>
      </c>
      <c r="CV296" s="173" t="str">
        <f t="shared" si="133"/>
        <v/>
      </c>
      <c r="CW296" s="22" t="str">
        <f t="shared" si="146"/>
        <v/>
      </c>
      <c r="CX296" s="22" t="str">
        <f t="shared" si="147"/>
        <v/>
      </c>
      <c r="CY296" s="23" t="str">
        <f t="shared" si="148"/>
        <v/>
      </c>
      <c r="CZ296" s="23" t="str">
        <f t="shared" si="149"/>
        <v/>
      </c>
      <c r="DA296" s="207" t="str">
        <f t="shared" si="153"/>
        <v/>
      </c>
      <c r="DB296" s="23">
        <f t="shared" si="134"/>
        <v>0</v>
      </c>
      <c r="DC296" s="16"/>
      <c r="DE296" s="192">
        <f t="shared" si="135"/>
        <v>0</v>
      </c>
      <c r="DF296" s="192">
        <f t="shared" si="136"/>
        <v>0</v>
      </c>
      <c r="DH296" s="192">
        <f t="shared" si="137"/>
        <v>0</v>
      </c>
      <c r="DI296" s="192">
        <f t="shared" si="138"/>
        <v>0</v>
      </c>
      <c r="DK296" s="203">
        <f>IF(Taula4[[#This Row],[Codi del contracte]]&lt;&gt;"",IF(Taula4[[#This Row],[Codi del contracte]]&gt;199,IF(Taula4[[#This Row],[Codi del contracte]]&lt;300,1,0),0),0)</f>
        <v>0</v>
      </c>
      <c r="DL296" s="203">
        <f>IF(Taula4[[#This Row],[Codi del contracte]]&lt;&gt;"",IF(Taula4[[#This Row],[Codi del contracte]]&gt;499,IF(Taula4[[#This Row],[Codi del contracte]]&lt;600,1,0),0),0)</f>
        <v>0</v>
      </c>
      <c r="DM296" s="203">
        <f t="shared" si="150"/>
        <v>0</v>
      </c>
      <c r="DN296" s="203">
        <f>IF(Taula4[[#This Row],[% Jornada (no posar símbol %)]]=100,IF(DM296=1,2,0),0)</f>
        <v>0</v>
      </c>
      <c r="DO296" s="203" t="str">
        <f t="shared" si="154"/>
        <v/>
      </c>
    </row>
    <row r="297" spans="1:119" ht="14.25" customHeight="1">
      <c r="A297" s="38"/>
      <c r="B297" s="83">
        <v>290</v>
      </c>
      <c r="C297" s="2"/>
      <c r="D297" s="158"/>
      <c r="E297" s="194"/>
      <c r="F297" s="153"/>
      <c r="G297" s="153"/>
      <c r="H297" s="2"/>
      <c r="I297" s="154"/>
      <c r="J297" s="210"/>
      <c r="K297" s="155"/>
      <c r="L297" s="156">
        <f t="shared" si="139"/>
        <v>0</v>
      </c>
      <c r="M297" s="340"/>
      <c r="N297" s="182" t="str">
        <f t="shared" si="151"/>
        <v/>
      </c>
      <c r="O297" s="127"/>
      <c r="P297" s="64"/>
      <c r="Q297" s="64"/>
      <c r="R297" s="64"/>
      <c r="CB297" s="78" t="str">
        <f t="shared" si="124"/>
        <v/>
      </c>
      <c r="CC297" s="79">
        <v>100</v>
      </c>
      <c r="CD297" s="79">
        <f t="shared" si="125"/>
        <v>0</v>
      </c>
      <c r="CE297" s="79">
        <f t="shared" si="126"/>
        <v>0</v>
      </c>
      <c r="CF297" s="79">
        <f t="shared" si="127"/>
        <v>0</v>
      </c>
      <c r="CG297" s="79">
        <f t="shared" si="152"/>
        <v>0</v>
      </c>
      <c r="CH297" s="80">
        <f t="shared" si="128"/>
        <v>0</v>
      </c>
      <c r="CI297" s="84">
        <f t="shared" si="129"/>
        <v>0</v>
      </c>
      <c r="CJ297" s="80">
        <f t="shared" si="140"/>
        <v>0</v>
      </c>
      <c r="CN297" s="21" t="str">
        <f t="shared" si="130"/>
        <v/>
      </c>
      <c r="CO297" s="21" t="str">
        <f t="shared" si="131"/>
        <v/>
      </c>
      <c r="CP297" s="22" t="str">
        <f t="shared" si="141"/>
        <v/>
      </c>
      <c r="CQ297" s="22" t="str">
        <f t="shared" si="142"/>
        <v/>
      </c>
      <c r="CR297" s="22" t="str">
        <f t="shared" si="143"/>
        <v/>
      </c>
      <c r="CS297" s="22" t="str">
        <f t="shared" si="144"/>
        <v/>
      </c>
      <c r="CT297" s="22" t="str">
        <f t="shared" si="145"/>
        <v/>
      </c>
      <c r="CU297" s="173" t="str">
        <f t="shared" si="132"/>
        <v/>
      </c>
      <c r="CV297" s="173" t="str">
        <f t="shared" si="133"/>
        <v/>
      </c>
      <c r="CW297" s="22" t="str">
        <f t="shared" si="146"/>
        <v/>
      </c>
      <c r="CX297" s="22" t="str">
        <f t="shared" si="147"/>
        <v/>
      </c>
      <c r="CY297" s="23" t="str">
        <f t="shared" si="148"/>
        <v/>
      </c>
      <c r="CZ297" s="23" t="str">
        <f t="shared" si="149"/>
        <v/>
      </c>
      <c r="DA297" s="207" t="str">
        <f t="shared" si="153"/>
        <v/>
      </c>
      <c r="DB297" s="23">
        <f t="shared" si="134"/>
        <v>0</v>
      </c>
      <c r="DC297" s="16"/>
      <c r="DE297" s="192">
        <f t="shared" si="135"/>
        <v>0</v>
      </c>
      <c r="DF297" s="192">
        <f t="shared" si="136"/>
        <v>0</v>
      </c>
      <c r="DH297" s="192">
        <f t="shared" si="137"/>
        <v>0</v>
      </c>
      <c r="DI297" s="192">
        <f t="shared" si="138"/>
        <v>0</v>
      </c>
      <c r="DK297" s="203">
        <f>IF(Taula4[[#This Row],[Codi del contracte]]&lt;&gt;"",IF(Taula4[[#This Row],[Codi del contracte]]&gt;199,IF(Taula4[[#This Row],[Codi del contracte]]&lt;300,1,0),0),0)</f>
        <v>0</v>
      </c>
      <c r="DL297" s="203">
        <f>IF(Taula4[[#This Row],[Codi del contracte]]&lt;&gt;"",IF(Taula4[[#This Row],[Codi del contracte]]&gt;499,IF(Taula4[[#This Row],[Codi del contracte]]&lt;600,1,0),0),0)</f>
        <v>0</v>
      </c>
      <c r="DM297" s="203">
        <f t="shared" si="150"/>
        <v>0</v>
      </c>
      <c r="DN297" s="203">
        <f>IF(Taula4[[#This Row],[% Jornada (no posar símbol %)]]=100,IF(DM297=1,2,0),0)</f>
        <v>0</v>
      </c>
      <c r="DO297" s="203" t="str">
        <f t="shared" si="154"/>
        <v/>
      </c>
    </row>
    <row r="298" spans="1:119" ht="14.25" customHeight="1">
      <c r="A298" s="38"/>
      <c r="B298" s="83">
        <v>291</v>
      </c>
      <c r="C298" s="2"/>
      <c r="D298" s="158"/>
      <c r="E298" s="194"/>
      <c r="F298" s="153"/>
      <c r="G298" s="153"/>
      <c r="H298" s="2"/>
      <c r="I298" s="154"/>
      <c r="J298" s="210"/>
      <c r="K298" s="155"/>
      <c r="L298" s="156">
        <f t="shared" si="139"/>
        <v>0</v>
      </c>
      <c r="M298" s="340"/>
      <c r="N298" s="182" t="str">
        <f t="shared" si="151"/>
        <v/>
      </c>
      <c r="O298" s="127"/>
      <c r="P298" s="64"/>
      <c r="Q298" s="64"/>
      <c r="R298" s="64"/>
      <c r="CB298" s="78" t="str">
        <f t="shared" si="124"/>
        <v/>
      </c>
      <c r="CC298" s="79">
        <v>100</v>
      </c>
      <c r="CD298" s="79">
        <f t="shared" si="125"/>
        <v>0</v>
      </c>
      <c r="CE298" s="79">
        <f t="shared" si="126"/>
        <v>0</v>
      </c>
      <c r="CF298" s="79">
        <f t="shared" si="127"/>
        <v>0</v>
      </c>
      <c r="CG298" s="79">
        <f t="shared" si="152"/>
        <v>0</v>
      </c>
      <c r="CH298" s="80">
        <f t="shared" si="128"/>
        <v>0</v>
      </c>
      <c r="CI298" s="84">
        <f t="shared" si="129"/>
        <v>0</v>
      </c>
      <c r="CJ298" s="80">
        <f t="shared" si="140"/>
        <v>0</v>
      </c>
      <c r="CN298" s="21" t="str">
        <f t="shared" si="130"/>
        <v/>
      </c>
      <c r="CO298" s="21" t="str">
        <f t="shared" si="131"/>
        <v/>
      </c>
      <c r="CP298" s="22" t="str">
        <f t="shared" si="141"/>
        <v/>
      </c>
      <c r="CQ298" s="22" t="str">
        <f t="shared" si="142"/>
        <v/>
      </c>
      <c r="CR298" s="22" t="str">
        <f t="shared" si="143"/>
        <v/>
      </c>
      <c r="CS298" s="22" t="str">
        <f t="shared" si="144"/>
        <v/>
      </c>
      <c r="CT298" s="22" t="str">
        <f t="shared" si="145"/>
        <v/>
      </c>
      <c r="CU298" s="173" t="str">
        <f t="shared" si="132"/>
        <v/>
      </c>
      <c r="CV298" s="173" t="str">
        <f t="shared" si="133"/>
        <v/>
      </c>
      <c r="CW298" s="22" t="str">
        <f t="shared" si="146"/>
        <v/>
      </c>
      <c r="CX298" s="22" t="str">
        <f t="shared" si="147"/>
        <v/>
      </c>
      <c r="CY298" s="23" t="str">
        <f t="shared" si="148"/>
        <v/>
      </c>
      <c r="CZ298" s="23" t="str">
        <f t="shared" si="149"/>
        <v/>
      </c>
      <c r="DA298" s="207" t="str">
        <f t="shared" si="153"/>
        <v/>
      </c>
      <c r="DB298" s="23">
        <f t="shared" si="134"/>
        <v>0</v>
      </c>
      <c r="DC298" s="16"/>
      <c r="DE298" s="192">
        <f t="shared" si="135"/>
        <v>0</v>
      </c>
      <c r="DF298" s="192">
        <f t="shared" si="136"/>
        <v>0</v>
      </c>
      <c r="DH298" s="192">
        <f t="shared" si="137"/>
        <v>0</v>
      </c>
      <c r="DI298" s="192">
        <f t="shared" si="138"/>
        <v>0</v>
      </c>
      <c r="DK298" s="203">
        <f>IF(Taula4[[#This Row],[Codi del contracte]]&lt;&gt;"",IF(Taula4[[#This Row],[Codi del contracte]]&gt;199,IF(Taula4[[#This Row],[Codi del contracte]]&lt;300,1,0),0),0)</f>
        <v>0</v>
      </c>
      <c r="DL298" s="203">
        <f>IF(Taula4[[#This Row],[Codi del contracte]]&lt;&gt;"",IF(Taula4[[#This Row],[Codi del contracte]]&gt;499,IF(Taula4[[#This Row],[Codi del contracte]]&lt;600,1,0),0),0)</f>
        <v>0</v>
      </c>
      <c r="DM298" s="203">
        <f t="shared" si="150"/>
        <v>0</v>
      </c>
      <c r="DN298" s="203">
        <f>IF(Taula4[[#This Row],[% Jornada (no posar símbol %)]]=100,IF(DM298=1,2,0),0)</f>
        <v>0</v>
      </c>
      <c r="DO298" s="203" t="str">
        <f t="shared" si="154"/>
        <v/>
      </c>
    </row>
    <row r="299" spans="1:119" ht="14.25" customHeight="1">
      <c r="A299" s="38"/>
      <c r="B299" s="83">
        <v>292</v>
      </c>
      <c r="C299" s="2"/>
      <c r="D299" s="158"/>
      <c r="E299" s="194"/>
      <c r="F299" s="153"/>
      <c r="G299" s="153"/>
      <c r="H299" s="2"/>
      <c r="I299" s="154"/>
      <c r="J299" s="210"/>
      <c r="K299" s="155"/>
      <c r="L299" s="156">
        <f t="shared" si="139"/>
        <v>0</v>
      </c>
      <c r="M299" s="340"/>
      <c r="N299" s="182" t="str">
        <f t="shared" si="151"/>
        <v/>
      </c>
      <c r="O299" s="127"/>
      <c r="P299" s="64"/>
      <c r="Q299" s="64"/>
      <c r="R299" s="64"/>
      <c r="CB299" s="78" t="str">
        <f t="shared" si="124"/>
        <v/>
      </c>
      <c r="CC299" s="79">
        <v>100</v>
      </c>
      <c r="CD299" s="79">
        <f t="shared" si="125"/>
        <v>0</v>
      </c>
      <c r="CE299" s="79">
        <f t="shared" si="126"/>
        <v>0</v>
      </c>
      <c r="CF299" s="79">
        <f t="shared" si="127"/>
        <v>0</v>
      </c>
      <c r="CG299" s="79">
        <f t="shared" si="152"/>
        <v>0</v>
      </c>
      <c r="CH299" s="80">
        <f t="shared" si="128"/>
        <v>0</v>
      </c>
      <c r="CI299" s="84">
        <f t="shared" si="129"/>
        <v>0</v>
      </c>
      <c r="CJ299" s="80">
        <f t="shared" si="140"/>
        <v>0</v>
      </c>
      <c r="CN299" s="21" t="str">
        <f t="shared" si="130"/>
        <v/>
      </c>
      <c r="CO299" s="21" t="str">
        <f t="shared" si="131"/>
        <v/>
      </c>
      <c r="CP299" s="22" t="str">
        <f t="shared" si="141"/>
        <v/>
      </c>
      <c r="CQ299" s="22" t="str">
        <f t="shared" si="142"/>
        <v/>
      </c>
      <c r="CR299" s="22" t="str">
        <f t="shared" si="143"/>
        <v/>
      </c>
      <c r="CS299" s="22" t="str">
        <f t="shared" si="144"/>
        <v/>
      </c>
      <c r="CT299" s="22" t="str">
        <f t="shared" si="145"/>
        <v/>
      </c>
      <c r="CU299" s="173" t="str">
        <f t="shared" si="132"/>
        <v/>
      </c>
      <c r="CV299" s="173" t="str">
        <f t="shared" si="133"/>
        <v/>
      </c>
      <c r="CW299" s="22" t="str">
        <f t="shared" si="146"/>
        <v/>
      </c>
      <c r="CX299" s="22" t="str">
        <f t="shared" si="147"/>
        <v/>
      </c>
      <c r="CY299" s="23" t="str">
        <f t="shared" si="148"/>
        <v/>
      </c>
      <c r="CZ299" s="23" t="str">
        <f t="shared" si="149"/>
        <v/>
      </c>
      <c r="DA299" s="207" t="str">
        <f t="shared" si="153"/>
        <v/>
      </c>
      <c r="DB299" s="23">
        <f t="shared" si="134"/>
        <v>0</v>
      </c>
      <c r="DC299" s="16"/>
      <c r="DE299" s="192">
        <f t="shared" si="135"/>
        <v>0</v>
      </c>
      <c r="DF299" s="192">
        <f t="shared" si="136"/>
        <v>0</v>
      </c>
      <c r="DH299" s="192">
        <f t="shared" si="137"/>
        <v>0</v>
      </c>
      <c r="DI299" s="192">
        <f t="shared" si="138"/>
        <v>0</v>
      </c>
      <c r="DK299" s="203">
        <f>IF(Taula4[[#This Row],[Codi del contracte]]&lt;&gt;"",IF(Taula4[[#This Row],[Codi del contracte]]&gt;199,IF(Taula4[[#This Row],[Codi del contracte]]&lt;300,1,0),0),0)</f>
        <v>0</v>
      </c>
      <c r="DL299" s="203">
        <f>IF(Taula4[[#This Row],[Codi del contracte]]&lt;&gt;"",IF(Taula4[[#This Row],[Codi del contracte]]&gt;499,IF(Taula4[[#This Row],[Codi del contracte]]&lt;600,1,0),0),0)</f>
        <v>0</v>
      </c>
      <c r="DM299" s="203">
        <f t="shared" si="150"/>
        <v>0</v>
      </c>
      <c r="DN299" s="203">
        <f>IF(Taula4[[#This Row],[% Jornada (no posar símbol %)]]=100,IF(DM299=1,2,0),0)</f>
        <v>0</v>
      </c>
      <c r="DO299" s="203" t="str">
        <f t="shared" si="154"/>
        <v/>
      </c>
    </row>
    <row r="300" spans="1:119" ht="14.25" customHeight="1">
      <c r="A300" s="38"/>
      <c r="B300" s="83">
        <v>293</v>
      </c>
      <c r="C300" s="2"/>
      <c r="D300" s="158"/>
      <c r="E300" s="194"/>
      <c r="F300" s="153"/>
      <c r="G300" s="153"/>
      <c r="H300" s="2"/>
      <c r="I300" s="154"/>
      <c r="J300" s="210"/>
      <c r="K300" s="155"/>
      <c r="L300" s="156">
        <f t="shared" si="139"/>
        <v>0</v>
      </c>
      <c r="M300" s="340"/>
      <c r="N300" s="182" t="str">
        <f t="shared" si="151"/>
        <v/>
      </c>
      <c r="O300" s="127"/>
      <c r="P300" s="64"/>
      <c r="Q300" s="64"/>
      <c r="R300" s="64"/>
      <c r="CB300" s="78" t="str">
        <f t="shared" si="124"/>
        <v/>
      </c>
      <c r="CC300" s="79">
        <v>100</v>
      </c>
      <c r="CD300" s="79">
        <f t="shared" si="125"/>
        <v>0</v>
      </c>
      <c r="CE300" s="79">
        <f t="shared" si="126"/>
        <v>0</v>
      </c>
      <c r="CF300" s="79">
        <f t="shared" si="127"/>
        <v>0</v>
      </c>
      <c r="CG300" s="79">
        <f t="shared" si="152"/>
        <v>0</v>
      </c>
      <c r="CH300" s="80">
        <f t="shared" si="128"/>
        <v>0</v>
      </c>
      <c r="CI300" s="84">
        <f t="shared" si="129"/>
        <v>0</v>
      </c>
      <c r="CJ300" s="80">
        <f t="shared" si="140"/>
        <v>0</v>
      </c>
      <c r="CN300" s="21" t="str">
        <f t="shared" si="130"/>
        <v/>
      </c>
      <c r="CO300" s="21" t="str">
        <f t="shared" si="131"/>
        <v/>
      </c>
      <c r="CP300" s="22" t="str">
        <f t="shared" si="141"/>
        <v/>
      </c>
      <c r="CQ300" s="22" t="str">
        <f t="shared" si="142"/>
        <v/>
      </c>
      <c r="CR300" s="22" t="str">
        <f t="shared" si="143"/>
        <v/>
      </c>
      <c r="CS300" s="22" t="str">
        <f t="shared" si="144"/>
        <v/>
      </c>
      <c r="CT300" s="22" t="str">
        <f t="shared" si="145"/>
        <v/>
      </c>
      <c r="CU300" s="173" t="str">
        <f t="shared" si="132"/>
        <v/>
      </c>
      <c r="CV300" s="173" t="str">
        <f t="shared" si="133"/>
        <v/>
      </c>
      <c r="CW300" s="22" t="str">
        <f t="shared" si="146"/>
        <v/>
      </c>
      <c r="CX300" s="22" t="str">
        <f t="shared" si="147"/>
        <v/>
      </c>
      <c r="CY300" s="23" t="str">
        <f t="shared" si="148"/>
        <v/>
      </c>
      <c r="CZ300" s="23" t="str">
        <f t="shared" si="149"/>
        <v/>
      </c>
      <c r="DA300" s="207" t="str">
        <f t="shared" si="153"/>
        <v/>
      </c>
      <c r="DB300" s="23">
        <f t="shared" si="134"/>
        <v>0</v>
      </c>
      <c r="DC300" s="16"/>
      <c r="DE300" s="192">
        <f t="shared" si="135"/>
        <v>0</v>
      </c>
      <c r="DF300" s="192">
        <f t="shared" si="136"/>
        <v>0</v>
      </c>
      <c r="DH300" s="192">
        <f t="shared" si="137"/>
        <v>0</v>
      </c>
      <c r="DI300" s="192">
        <f t="shared" si="138"/>
        <v>0</v>
      </c>
      <c r="DK300" s="203">
        <f>IF(Taula4[[#This Row],[Codi del contracte]]&lt;&gt;"",IF(Taula4[[#This Row],[Codi del contracte]]&gt;199,IF(Taula4[[#This Row],[Codi del contracte]]&lt;300,1,0),0),0)</f>
        <v>0</v>
      </c>
      <c r="DL300" s="203">
        <f>IF(Taula4[[#This Row],[Codi del contracte]]&lt;&gt;"",IF(Taula4[[#This Row],[Codi del contracte]]&gt;499,IF(Taula4[[#This Row],[Codi del contracte]]&lt;600,1,0),0),0)</f>
        <v>0</v>
      </c>
      <c r="DM300" s="203">
        <f t="shared" si="150"/>
        <v>0</v>
      </c>
      <c r="DN300" s="203">
        <f>IF(Taula4[[#This Row],[% Jornada (no posar símbol %)]]=100,IF(DM300=1,2,0),0)</f>
        <v>0</v>
      </c>
      <c r="DO300" s="203" t="str">
        <f t="shared" si="154"/>
        <v/>
      </c>
    </row>
    <row r="301" spans="1:119" ht="14.25" customHeight="1">
      <c r="A301" s="38"/>
      <c r="B301" s="83">
        <v>294</v>
      </c>
      <c r="C301" s="2"/>
      <c r="D301" s="158"/>
      <c r="E301" s="194"/>
      <c r="F301" s="153"/>
      <c r="G301" s="153"/>
      <c r="H301" s="2"/>
      <c r="I301" s="154"/>
      <c r="J301" s="210"/>
      <c r="K301" s="155"/>
      <c r="L301" s="156">
        <f t="shared" si="139"/>
        <v>0</v>
      </c>
      <c r="M301" s="340"/>
      <c r="N301" s="182" t="str">
        <f t="shared" si="151"/>
        <v/>
      </c>
      <c r="O301" s="127"/>
      <c r="P301" s="64"/>
      <c r="Q301" s="64"/>
      <c r="R301" s="64"/>
      <c r="CB301" s="78" t="str">
        <f t="shared" si="124"/>
        <v/>
      </c>
      <c r="CC301" s="79">
        <v>100</v>
      </c>
      <c r="CD301" s="79">
        <f t="shared" si="125"/>
        <v>0</v>
      </c>
      <c r="CE301" s="79">
        <f t="shared" si="126"/>
        <v>0</v>
      </c>
      <c r="CF301" s="79">
        <f t="shared" si="127"/>
        <v>0</v>
      </c>
      <c r="CG301" s="79">
        <f t="shared" si="152"/>
        <v>0</v>
      </c>
      <c r="CH301" s="80">
        <f t="shared" si="128"/>
        <v>0</v>
      </c>
      <c r="CI301" s="84">
        <f t="shared" si="129"/>
        <v>0</v>
      </c>
      <c r="CJ301" s="80">
        <f t="shared" si="140"/>
        <v>0</v>
      </c>
      <c r="CN301" s="21" t="str">
        <f t="shared" si="130"/>
        <v/>
      </c>
      <c r="CO301" s="21" t="str">
        <f t="shared" si="131"/>
        <v/>
      </c>
      <c r="CP301" s="22" t="str">
        <f t="shared" si="141"/>
        <v/>
      </c>
      <c r="CQ301" s="22" t="str">
        <f t="shared" si="142"/>
        <v/>
      </c>
      <c r="CR301" s="22" t="str">
        <f t="shared" si="143"/>
        <v/>
      </c>
      <c r="CS301" s="22" t="str">
        <f t="shared" si="144"/>
        <v/>
      </c>
      <c r="CT301" s="22" t="str">
        <f t="shared" si="145"/>
        <v/>
      </c>
      <c r="CU301" s="173" t="str">
        <f t="shared" si="132"/>
        <v/>
      </c>
      <c r="CV301" s="173" t="str">
        <f t="shared" si="133"/>
        <v/>
      </c>
      <c r="CW301" s="22" t="str">
        <f t="shared" si="146"/>
        <v/>
      </c>
      <c r="CX301" s="22" t="str">
        <f t="shared" si="147"/>
        <v/>
      </c>
      <c r="CY301" s="23" t="str">
        <f t="shared" si="148"/>
        <v/>
      </c>
      <c r="CZ301" s="23" t="str">
        <f t="shared" si="149"/>
        <v/>
      </c>
      <c r="DA301" s="207" t="str">
        <f t="shared" si="153"/>
        <v/>
      </c>
      <c r="DB301" s="23">
        <f t="shared" si="134"/>
        <v>0</v>
      </c>
      <c r="DC301" s="16"/>
      <c r="DE301" s="192">
        <f t="shared" si="135"/>
        <v>0</v>
      </c>
      <c r="DF301" s="192">
        <f t="shared" si="136"/>
        <v>0</v>
      </c>
      <c r="DH301" s="192">
        <f t="shared" si="137"/>
        <v>0</v>
      </c>
      <c r="DI301" s="192">
        <f t="shared" si="138"/>
        <v>0</v>
      </c>
      <c r="DK301" s="203">
        <f>IF(Taula4[[#This Row],[Codi del contracte]]&lt;&gt;"",IF(Taula4[[#This Row],[Codi del contracte]]&gt;199,IF(Taula4[[#This Row],[Codi del contracte]]&lt;300,1,0),0),0)</f>
        <v>0</v>
      </c>
      <c r="DL301" s="203">
        <f>IF(Taula4[[#This Row],[Codi del contracte]]&lt;&gt;"",IF(Taula4[[#This Row],[Codi del contracte]]&gt;499,IF(Taula4[[#This Row],[Codi del contracte]]&lt;600,1,0),0),0)</f>
        <v>0</v>
      </c>
      <c r="DM301" s="203">
        <f t="shared" si="150"/>
        <v>0</v>
      </c>
      <c r="DN301" s="203">
        <f>IF(Taula4[[#This Row],[% Jornada (no posar símbol %)]]=100,IF(DM301=1,2,0),0)</f>
        <v>0</v>
      </c>
      <c r="DO301" s="203" t="str">
        <f t="shared" si="154"/>
        <v/>
      </c>
    </row>
    <row r="302" spans="1:119" ht="14.25" customHeight="1">
      <c r="A302" s="38"/>
      <c r="B302" s="83">
        <v>295</v>
      </c>
      <c r="C302" s="2"/>
      <c r="D302" s="158"/>
      <c r="E302" s="194"/>
      <c r="F302" s="153"/>
      <c r="G302" s="153"/>
      <c r="H302" s="2"/>
      <c r="I302" s="154"/>
      <c r="J302" s="210"/>
      <c r="K302" s="155"/>
      <c r="L302" s="156">
        <f t="shared" si="139"/>
        <v>0</v>
      </c>
      <c r="M302" s="340"/>
      <c r="N302" s="182" t="str">
        <f t="shared" si="151"/>
        <v/>
      </c>
      <c r="O302" s="127"/>
      <c r="P302" s="64"/>
      <c r="Q302" s="64"/>
      <c r="R302" s="64"/>
      <c r="CB302" s="78" t="str">
        <f t="shared" si="124"/>
        <v/>
      </c>
      <c r="CC302" s="79">
        <v>100</v>
      </c>
      <c r="CD302" s="79">
        <f t="shared" si="125"/>
        <v>0</v>
      </c>
      <c r="CE302" s="79">
        <f t="shared" si="126"/>
        <v>0</v>
      </c>
      <c r="CF302" s="79">
        <f t="shared" si="127"/>
        <v>0</v>
      </c>
      <c r="CG302" s="79">
        <f t="shared" si="152"/>
        <v>0</v>
      </c>
      <c r="CH302" s="80">
        <f t="shared" si="128"/>
        <v>0</v>
      </c>
      <c r="CI302" s="84">
        <f t="shared" si="129"/>
        <v>0</v>
      </c>
      <c r="CJ302" s="80">
        <f t="shared" si="140"/>
        <v>0</v>
      </c>
      <c r="CN302" s="21" t="str">
        <f t="shared" si="130"/>
        <v/>
      </c>
      <c r="CO302" s="21" t="str">
        <f t="shared" si="131"/>
        <v/>
      </c>
      <c r="CP302" s="22" t="str">
        <f t="shared" si="141"/>
        <v/>
      </c>
      <c r="CQ302" s="22" t="str">
        <f t="shared" si="142"/>
        <v/>
      </c>
      <c r="CR302" s="22" t="str">
        <f t="shared" si="143"/>
        <v/>
      </c>
      <c r="CS302" s="22" t="str">
        <f t="shared" si="144"/>
        <v/>
      </c>
      <c r="CT302" s="22" t="str">
        <f t="shared" si="145"/>
        <v/>
      </c>
      <c r="CU302" s="173" t="str">
        <f t="shared" si="132"/>
        <v/>
      </c>
      <c r="CV302" s="173" t="str">
        <f t="shared" si="133"/>
        <v/>
      </c>
      <c r="CW302" s="22" t="str">
        <f t="shared" si="146"/>
        <v/>
      </c>
      <c r="CX302" s="22" t="str">
        <f t="shared" si="147"/>
        <v/>
      </c>
      <c r="CY302" s="23" t="str">
        <f t="shared" si="148"/>
        <v/>
      </c>
      <c r="CZ302" s="23" t="str">
        <f t="shared" si="149"/>
        <v/>
      </c>
      <c r="DA302" s="207" t="str">
        <f t="shared" si="153"/>
        <v/>
      </c>
      <c r="DB302" s="23">
        <f t="shared" si="134"/>
        <v>0</v>
      </c>
      <c r="DC302" s="16"/>
      <c r="DE302" s="192">
        <f t="shared" si="135"/>
        <v>0</v>
      </c>
      <c r="DF302" s="192">
        <f t="shared" si="136"/>
        <v>0</v>
      </c>
      <c r="DH302" s="192">
        <f t="shared" si="137"/>
        <v>0</v>
      </c>
      <c r="DI302" s="192">
        <f t="shared" si="138"/>
        <v>0</v>
      </c>
      <c r="DK302" s="203">
        <f>IF(Taula4[[#This Row],[Codi del contracte]]&lt;&gt;"",IF(Taula4[[#This Row],[Codi del contracte]]&gt;199,IF(Taula4[[#This Row],[Codi del contracte]]&lt;300,1,0),0),0)</f>
        <v>0</v>
      </c>
      <c r="DL302" s="203">
        <f>IF(Taula4[[#This Row],[Codi del contracte]]&lt;&gt;"",IF(Taula4[[#This Row],[Codi del contracte]]&gt;499,IF(Taula4[[#This Row],[Codi del contracte]]&lt;600,1,0),0),0)</f>
        <v>0</v>
      </c>
      <c r="DM302" s="203">
        <f t="shared" si="150"/>
        <v>0</v>
      </c>
      <c r="DN302" s="203">
        <f>IF(Taula4[[#This Row],[% Jornada (no posar símbol %)]]=100,IF(DM302=1,2,0),0)</f>
        <v>0</v>
      </c>
      <c r="DO302" s="203" t="str">
        <f t="shared" si="154"/>
        <v/>
      </c>
    </row>
    <row r="303" spans="1:119" ht="14.25" customHeight="1">
      <c r="A303" s="38"/>
      <c r="B303" s="83">
        <v>296</v>
      </c>
      <c r="C303" s="2"/>
      <c r="D303" s="158"/>
      <c r="E303" s="194"/>
      <c r="F303" s="153"/>
      <c r="G303" s="153"/>
      <c r="H303" s="2"/>
      <c r="I303" s="154"/>
      <c r="J303" s="210"/>
      <c r="K303" s="155"/>
      <c r="L303" s="156">
        <f t="shared" si="139"/>
        <v>0</v>
      </c>
      <c r="M303" s="340"/>
      <c r="N303" s="182" t="str">
        <f t="shared" si="151"/>
        <v/>
      </c>
      <c r="O303" s="127"/>
      <c r="P303" s="64"/>
      <c r="Q303" s="64"/>
      <c r="R303" s="64"/>
      <c r="CB303" s="78" t="str">
        <f t="shared" si="124"/>
        <v/>
      </c>
      <c r="CC303" s="79">
        <v>100</v>
      </c>
      <c r="CD303" s="79">
        <f t="shared" si="125"/>
        <v>0</v>
      </c>
      <c r="CE303" s="79">
        <f t="shared" si="126"/>
        <v>0</v>
      </c>
      <c r="CF303" s="79">
        <f t="shared" si="127"/>
        <v>0</v>
      </c>
      <c r="CG303" s="79">
        <f t="shared" si="152"/>
        <v>0</v>
      </c>
      <c r="CH303" s="80">
        <f t="shared" si="128"/>
        <v>0</v>
      </c>
      <c r="CI303" s="84">
        <f t="shared" si="129"/>
        <v>0</v>
      </c>
      <c r="CJ303" s="80">
        <f t="shared" si="140"/>
        <v>0</v>
      </c>
      <c r="CN303" s="21" t="str">
        <f t="shared" si="130"/>
        <v/>
      </c>
      <c r="CO303" s="21" t="str">
        <f t="shared" si="131"/>
        <v/>
      </c>
      <c r="CP303" s="22" t="str">
        <f t="shared" si="141"/>
        <v/>
      </c>
      <c r="CQ303" s="22" t="str">
        <f t="shared" si="142"/>
        <v/>
      </c>
      <c r="CR303" s="22" t="str">
        <f t="shared" si="143"/>
        <v/>
      </c>
      <c r="CS303" s="22" t="str">
        <f t="shared" si="144"/>
        <v/>
      </c>
      <c r="CT303" s="22" t="str">
        <f t="shared" si="145"/>
        <v/>
      </c>
      <c r="CU303" s="173" t="str">
        <f t="shared" si="132"/>
        <v/>
      </c>
      <c r="CV303" s="173" t="str">
        <f t="shared" si="133"/>
        <v/>
      </c>
      <c r="CW303" s="22" t="str">
        <f t="shared" si="146"/>
        <v/>
      </c>
      <c r="CX303" s="22" t="str">
        <f t="shared" si="147"/>
        <v/>
      </c>
      <c r="CY303" s="23" t="str">
        <f t="shared" si="148"/>
        <v/>
      </c>
      <c r="CZ303" s="23" t="str">
        <f t="shared" si="149"/>
        <v/>
      </c>
      <c r="DA303" s="207" t="str">
        <f t="shared" si="153"/>
        <v/>
      </c>
      <c r="DB303" s="23">
        <f t="shared" si="134"/>
        <v>0</v>
      </c>
      <c r="DC303" s="16"/>
      <c r="DE303" s="192">
        <f t="shared" si="135"/>
        <v>0</v>
      </c>
      <c r="DF303" s="192">
        <f t="shared" si="136"/>
        <v>0</v>
      </c>
      <c r="DH303" s="192">
        <f t="shared" si="137"/>
        <v>0</v>
      </c>
      <c r="DI303" s="192">
        <f t="shared" si="138"/>
        <v>0</v>
      </c>
      <c r="DK303" s="203">
        <f>IF(Taula4[[#This Row],[Codi del contracte]]&lt;&gt;"",IF(Taula4[[#This Row],[Codi del contracte]]&gt;199,IF(Taula4[[#This Row],[Codi del contracte]]&lt;300,1,0),0),0)</f>
        <v>0</v>
      </c>
      <c r="DL303" s="203">
        <f>IF(Taula4[[#This Row],[Codi del contracte]]&lt;&gt;"",IF(Taula4[[#This Row],[Codi del contracte]]&gt;499,IF(Taula4[[#This Row],[Codi del contracte]]&lt;600,1,0),0),0)</f>
        <v>0</v>
      </c>
      <c r="DM303" s="203">
        <f t="shared" si="150"/>
        <v>0</v>
      </c>
      <c r="DN303" s="203">
        <f>IF(Taula4[[#This Row],[% Jornada (no posar símbol %)]]=100,IF(DM303=1,2,0),0)</f>
        <v>0</v>
      </c>
      <c r="DO303" s="203" t="str">
        <f t="shared" si="154"/>
        <v/>
      </c>
    </row>
    <row r="304" spans="1:119" ht="14.25" customHeight="1">
      <c r="A304" s="38"/>
      <c r="B304" s="83">
        <v>297</v>
      </c>
      <c r="C304" s="2"/>
      <c r="D304" s="158"/>
      <c r="E304" s="194"/>
      <c r="F304" s="153"/>
      <c r="G304" s="153"/>
      <c r="H304" s="2"/>
      <c r="I304" s="154"/>
      <c r="J304" s="210"/>
      <c r="K304" s="155"/>
      <c r="L304" s="156">
        <f t="shared" si="139"/>
        <v>0</v>
      </c>
      <c r="M304" s="340"/>
      <c r="N304" s="182" t="str">
        <f t="shared" si="151"/>
        <v/>
      </c>
      <c r="O304" s="127"/>
      <c r="P304" s="64"/>
      <c r="Q304" s="64"/>
      <c r="R304" s="64"/>
      <c r="CB304" s="78" t="str">
        <f t="shared" si="124"/>
        <v/>
      </c>
      <c r="CC304" s="79">
        <v>100</v>
      </c>
      <c r="CD304" s="79">
        <f t="shared" si="125"/>
        <v>0</v>
      </c>
      <c r="CE304" s="79">
        <f t="shared" si="126"/>
        <v>0</v>
      </c>
      <c r="CF304" s="79">
        <f t="shared" si="127"/>
        <v>0</v>
      </c>
      <c r="CG304" s="79">
        <f t="shared" si="152"/>
        <v>0</v>
      </c>
      <c r="CH304" s="80">
        <f t="shared" si="128"/>
        <v>0</v>
      </c>
      <c r="CI304" s="84">
        <f t="shared" si="129"/>
        <v>0</v>
      </c>
      <c r="CJ304" s="80">
        <f t="shared" si="140"/>
        <v>0</v>
      </c>
      <c r="CN304" s="21" t="str">
        <f t="shared" si="130"/>
        <v/>
      </c>
      <c r="CO304" s="21" t="str">
        <f t="shared" si="131"/>
        <v/>
      </c>
      <c r="CP304" s="22" t="str">
        <f t="shared" si="141"/>
        <v/>
      </c>
      <c r="CQ304" s="22" t="str">
        <f t="shared" si="142"/>
        <v/>
      </c>
      <c r="CR304" s="22" t="str">
        <f t="shared" si="143"/>
        <v/>
      </c>
      <c r="CS304" s="22" t="str">
        <f t="shared" si="144"/>
        <v/>
      </c>
      <c r="CT304" s="22" t="str">
        <f t="shared" si="145"/>
        <v/>
      </c>
      <c r="CU304" s="173" t="str">
        <f t="shared" si="132"/>
        <v/>
      </c>
      <c r="CV304" s="173" t="str">
        <f t="shared" si="133"/>
        <v/>
      </c>
      <c r="CW304" s="22" t="str">
        <f t="shared" si="146"/>
        <v/>
      </c>
      <c r="CX304" s="22" t="str">
        <f t="shared" si="147"/>
        <v/>
      </c>
      <c r="CY304" s="23" t="str">
        <f t="shared" si="148"/>
        <v/>
      </c>
      <c r="CZ304" s="23" t="str">
        <f t="shared" si="149"/>
        <v/>
      </c>
      <c r="DA304" s="207" t="str">
        <f t="shared" si="153"/>
        <v/>
      </c>
      <c r="DB304" s="23">
        <f t="shared" si="134"/>
        <v>0</v>
      </c>
      <c r="DC304" s="16"/>
      <c r="DE304" s="192">
        <f t="shared" si="135"/>
        <v>0</v>
      </c>
      <c r="DF304" s="192">
        <f t="shared" si="136"/>
        <v>0</v>
      </c>
      <c r="DH304" s="192">
        <f t="shared" si="137"/>
        <v>0</v>
      </c>
      <c r="DI304" s="192">
        <f t="shared" si="138"/>
        <v>0</v>
      </c>
      <c r="DK304" s="203">
        <f>IF(Taula4[[#This Row],[Codi del contracte]]&lt;&gt;"",IF(Taula4[[#This Row],[Codi del contracte]]&gt;199,IF(Taula4[[#This Row],[Codi del contracte]]&lt;300,1,0),0),0)</f>
        <v>0</v>
      </c>
      <c r="DL304" s="203">
        <f>IF(Taula4[[#This Row],[Codi del contracte]]&lt;&gt;"",IF(Taula4[[#This Row],[Codi del contracte]]&gt;499,IF(Taula4[[#This Row],[Codi del contracte]]&lt;600,1,0),0),0)</f>
        <v>0</v>
      </c>
      <c r="DM304" s="203">
        <f t="shared" si="150"/>
        <v>0</v>
      </c>
      <c r="DN304" s="203">
        <f>IF(Taula4[[#This Row],[% Jornada (no posar símbol %)]]=100,IF(DM304=1,2,0),0)</f>
        <v>0</v>
      </c>
      <c r="DO304" s="203" t="str">
        <f t="shared" si="154"/>
        <v/>
      </c>
    </row>
    <row r="305" spans="1:119" ht="14.25" customHeight="1">
      <c r="A305" s="38"/>
      <c r="B305" s="83">
        <v>298</v>
      </c>
      <c r="C305" s="2"/>
      <c r="D305" s="158"/>
      <c r="E305" s="194"/>
      <c r="F305" s="153"/>
      <c r="G305" s="153"/>
      <c r="H305" s="2"/>
      <c r="I305" s="154"/>
      <c r="J305" s="210"/>
      <c r="K305" s="155"/>
      <c r="L305" s="156">
        <f t="shared" si="139"/>
        <v>0</v>
      </c>
      <c r="M305" s="340"/>
      <c r="N305" s="182" t="str">
        <f t="shared" si="151"/>
        <v/>
      </c>
      <c r="O305" s="127"/>
      <c r="P305" s="64"/>
      <c r="Q305" s="64"/>
      <c r="R305" s="64"/>
      <c r="CB305" s="78" t="str">
        <f t="shared" si="124"/>
        <v/>
      </c>
      <c r="CC305" s="79">
        <v>100</v>
      </c>
      <c r="CD305" s="79">
        <f t="shared" si="125"/>
        <v>0</v>
      </c>
      <c r="CE305" s="79">
        <f t="shared" si="126"/>
        <v>0</v>
      </c>
      <c r="CF305" s="79">
        <f t="shared" si="127"/>
        <v>0</v>
      </c>
      <c r="CG305" s="79">
        <f t="shared" si="152"/>
        <v>0</v>
      </c>
      <c r="CH305" s="80">
        <f t="shared" si="128"/>
        <v>0</v>
      </c>
      <c r="CI305" s="84">
        <f t="shared" si="129"/>
        <v>0</v>
      </c>
      <c r="CJ305" s="80">
        <f t="shared" si="140"/>
        <v>0</v>
      </c>
      <c r="CN305" s="21" t="str">
        <f t="shared" si="130"/>
        <v/>
      </c>
      <c r="CO305" s="21" t="str">
        <f t="shared" si="131"/>
        <v/>
      </c>
      <c r="CP305" s="22" t="str">
        <f t="shared" si="141"/>
        <v/>
      </c>
      <c r="CQ305" s="22" t="str">
        <f t="shared" si="142"/>
        <v/>
      </c>
      <c r="CR305" s="22" t="str">
        <f t="shared" si="143"/>
        <v/>
      </c>
      <c r="CS305" s="22" t="str">
        <f t="shared" si="144"/>
        <v/>
      </c>
      <c r="CT305" s="22" t="str">
        <f t="shared" si="145"/>
        <v/>
      </c>
      <c r="CU305" s="173" t="str">
        <f t="shared" si="132"/>
        <v/>
      </c>
      <c r="CV305" s="173" t="str">
        <f t="shared" si="133"/>
        <v/>
      </c>
      <c r="CW305" s="22" t="str">
        <f t="shared" si="146"/>
        <v/>
      </c>
      <c r="CX305" s="22" t="str">
        <f t="shared" si="147"/>
        <v/>
      </c>
      <c r="CY305" s="23" t="str">
        <f t="shared" si="148"/>
        <v/>
      </c>
      <c r="CZ305" s="23" t="str">
        <f t="shared" si="149"/>
        <v/>
      </c>
      <c r="DA305" s="207" t="str">
        <f t="shared" si="153"/>
        <v/>
      </c>
      <c r="DB305" s="23">
        <f t="shared" si="134"/>
        <v>0</v>
      </c>
      <c r="DC305" s="16"/>
      <c r="DE305" s="192">
        <f t="shared" si="135"/>
        <v>0</v>
      </c>
      <c r="DF305" s="192">
        <f t="shared" si="136"/>
        <v>0</v>
      </c>
      <c r="DH305" s="192">
        <f t="shared" si="137"/>
        <v>0</v>
      </c>
      <c r="DI305" s="192">
        <f t="shared" si="138"/>
        <v>0</v>
      </c>
      <c r="DK305" s="203">
        <f>IF(Taula4[[#This Row],[Codi del contracte]]&lt;&gt;"",IF(Taula4[[#This Row],[Codi del contracte]]&gt;199,IF(Taula4[[#This Row],[Codi del contracte]]&lt;300,1,0),0),0)</f>
        <v>0</v>
      </c>
      <c r="DL305" s="203">
        <f>IF(Taula4[[#This Row],[Codi del contracte]]&lt;&gt;"",IF(Taula4[[#This Row],[Codi del contracte]]&gt;499,IF(Taula4[[#This Row],[Codi del contracte]]&lt;600,1,0),0),0)</f>
        <v>0</v>
      </c>
      <c r="DM305" s="203">
        <f t="shared" si="150"/>
        <v>0</v>
      </c>
      <c r="DN305" s="203">
        <f>IF(Taula4[[#This Row],[% Jornada (no posar símbol %)]]=100,IF(DM305=1,2,0),0)</f>
        <v>0</v>
      </c>
      <c r="DO305" s="203" t="str">
        <f t="shared" si="154"/>
        <v/>
      </c>
    </row>
    <row r="306" spans="1:119" ht="14.25" customHeight="1">
      <c r="A306" s="38"/>
      <c r="B306" s="83">
        <v>299</v>
      </c>
      <c r="C306" s="2"/>
      <c r="D306" s="158"/>
      <c r="E306" s="194"/>
      <c r="F306" s="153"/>
      <c r="G306" s="153"/>
      <c r="H306" s="2"/>
      <c r="I306" s="154"/>
      <c r="J306" s="210"/>
      <c r="K306" s="155"/>
      <c r="L306" s="156">
        <f t="shared" si="139"/>
        <v>0</v>
      </c>
      <c r="M306" s="340"/>
      <c r="N306" s="182" t="str">
        <f t="shared" si="151"/>
        <v/>
      </c>
      <c r="O306" s="127"/>
      <c r="P306" s="64"/>
      <c r="Q306" s="64"/>
      <c r="R306" s="64"/>
      <c r="CB306" s="78" t="str">
        <f t="shared" si="124"/>
        <v/>
      </c>
      <c r="CC306" s="79">
        <v>100</v>
      </c>
      <c r="CD306" s="79">
        <f t="shared" si="125"/>
        <v>0</v>
      </c>
      <c r="CE306" s="79">
        <f t="shared" si="126"/>
        <v>0</v>
      </c>
      <c r="CF306" s="79">
        <f t="shared" si="127"/>
        <v>0</v>
      </c>
      <c r="CG306" s="79">
        <f t="shared" si="152"/>
        <v>0</v>
      </c>
      <c r="CH306" s="80">
        <f t="shared" si="128"/>
        <v>0</v>
      </c>
      <c r="CI306" s="84">
        <f t="shared" si="129"/>
        <v>0</v>
      </c>
      <c r="CJ306" s="80">
        <f t="shared" si="140"/>
        <v>0</v>
      </c>
      <c r="CN306" s="21" t="str">
        <f t="shared" si="130"/>
        <v/>
      </c>
      <c r="CO306" s="21" t="str">
        <f t="shared" si="131"/>
        <v/>
      </c>
      <c r="CP306" s="22" t="str">
        <f t="shared" si="141"/>
        <v/>
      </c>
      <c r="CQ306" s="22" t="str">
        <f t="shared" si="142"/>
        <v/>
      </c>
      <c r="CR306" s="22" t="str">
        <f t="shared" si="143"/>
        <v/>
      </c>
      <c r="CS306" s="22" t="str">
        <f t="shared" si="144"/>
        <v/>
      </c>
      <c r="CT306" s="22" t="str">
        <f t="shared" si="145"/>
        <v/>
      </c>
      <c r="CU306" s="173" t="str">
        <f t="shared" si="132"/>
        <v/>
      </c>
      <c r="CV306" s="173" t="str">
        <f t="shared" si="133"/>
        <v/>
      </c>
      <c r="CW306" s="22" t="str">
        <f t="shared" si="146"/>
        <v/>
      </c>
      <c r="CX306" s="22" t="str">
        <f t="shared" si="147"/>
        <v/>
      </c>
      <c r="CY306" s="23" t="str">
        <f t="shared" si="148"/>
        <v/>
      </c>
      <c r="CZ306" s="23" t="str">
        <f t="shared" si="149"/>
        <v/>
      </c>
      <c r="DA306" s="207" t="str">
        <f t="shared" si="153"/>
        <v/>
      </c>
      <c r="DB306" s="23">
        <f t="shared" si="134"/>
        <v>0</v>
      </c>
      <c r="DC306" s="16"/>
      <c r="DE306" s="192">
        <f t="shared" si="135"/>
        <v>0</v>
      </c>
      <c r="DF306" s="192">
        <f t="shared" si="136"/>
        <v>0</v>
      </c>
      <c r="DH306" s="192">
        <f t="shared" si="137"/>
        <v>0</v>
      </c>
      <c r="DI306" s="192">
        <f t="shared" si="138"/>
        <v>0</v>
      </c>
      <c r="DK306" s="203">
        <f>IF(Taula4[[#This Row],[Codi del contracte]]&lt;&gt;"",IF(Taula4[[#This Row],[Codi del contracte]]&gt;199,IF(Taula4[[#This Row],[Codi del contracte]]&lt;300,1,0),0),0)</f>
        <v>0</v>
      </c>
      <c r="DL306" s="203">
        <f>IF(Taula4[[#This Row],[Codi del contracte]]&lt;&gt;"",IF(Taula4[[#This Row],[Codi del contracte]]&gt;499,IF(Taula4[[#This Row],[Codi del contracte]]&lt;600,1,0),0),0)</f>
        <v>0</v>
      </c>
      <c r="DM306" s="203">
        <f t="shared" si="150"/>
        <v>0</v>
      </c>
      <c r="DN306" s="203">
        <f>IF(Taula4[[#This Row],[% Jornada (no posar símbol %)]]=100,IF(DM306=1,2,0),0)</f>
        <v>0</v>
      </c>
      <c r="DO306" s="203" t="str">
        <f t="shared" si="154"/>
        <v/>
      </c>
    </row>
    <row r="307" spans="1:119" ht="14.25" customHeight="1">
      <c r="A307" s="38"/>
      <c r="B307" s="83">
        <v>300</v>
      </c>
      <c r="C307" s="2"/>
      <c r="D307" s="158"/>
      <c r="E307" s="194"/>
      <c r="F307" s="153"/>
      <c r="G307" s="153"/>
      <c r="H307" s="2"/>
      <c r="I307" s="154"/>
      <c r="J307" s="210"/>
      <c r="K307" s="155"/>
      <c r="L307" s="156">
        <f t="shared" si="139"/>
        <v>0</v>
      </c>
      <c r="M307" s="340"/>
      <c r="N307" s="182" t="str">
        <f t="shared" si="151"/>
        <v/>
      </c>
      <c r="O307" s="127"/>
      <c r="P307" s="64"/>
      <c r="Q307" s="64"/>
      <c r="R307" s="64"/>
      <c r="CB307" s="78" t="str">
        <f t="shared" si="124"/>
        <v/>
      </c>
      <c r="CC307" s="79">
        <v>100</v>
      </c>
      <c r="CD307" s="79">
        <f t="shared" si="125"/>
        <v>0</v>
      </c>
      <c r="CE307" s="79">
        <f t="shared" si="126"/>
        <v>0</v>
      </c>
      <c r="CF307" s="79">
        <f t="shared" si="127"/>
        <v>0</v>
      </c>
      <c r="CG307" s="79">
        <f t="shared" si="152"/>
        <v>0</v>
      </c>
      <c r="CH307" s="80">
        <f t="shared" si="128"/>
        <v>0</v>
      </c>
      <c r="CI307" s="84">
        <f t="shared" si="129"/>
        <v>0</v>
      </c>
      <c r="CJ307" s="80">
        <f t="shared" si="140"/>
        <v>0</v>
      </c>
      <c r="CN307" s="21" t="str">
        <f t="shared" si="130"/>
        <v/>
      </c>
      <c r="CO307" s="21" t="str">
        <f t="shared" si="131"/>
        <v/>
      </c>
      <c r="CP307" s="22" t="str">
        <f t="shared" si="141"/>
        <v/>
      </c>
      <c r="CQ307" s="22" t="str">
        <f t="shared" si="142"/>
        <v/>
      </c>
      <c r="CR307" s="22" t="str">
        <f t="shared" si="143"/>
        <v/>
      </c>
      <c r="CS307" s="22" t="str">
        <f t="shared" si="144"/>
        <v/>
      </c>
      <c r="CT307" s="22" t="str">
        <f t="shared" si="145"/>
        <v/>
      </c>
      <c r="CU307" s="173" t="str">
        <f t="shared" si="132"/>
        <v/>
      </c>
      <c r="CV307" s="173" t="str">
        <f t="shared" si="133"/>
        <v/>
      </c>
      <c r="CW307" s="22" t="str">
        <f t="shared" si="146"/>
        <v/>
      </c>
      <c r="CX307" s="22" t="str">
        <f t="shared" si="147"/>
        <v/>
      </c>
      <c r="CY307" s="23" t="str">
        <f t="shared" si="148"/>
        <v/>
      </c>
      <c r="CZ307" s="23" t="str">
        <f t="shared" si="149"/>
        <v/>
      </c>
      <c r="DA307" s="207" t="str">
        <f t="shared" si="153"/>
        <v/>
      </c>
      <c r="DB307" s="23">
        <f t="shared" si="134"/>
        <v>0</v>
      </c>
      <c r="DC307" s="16"/>
      <c r="DE307" s="192">
        <f t="shared" si="135"/>
        <v>0</v>
      </c>
      <c r="DF307" s="192">
        <f t="shared" si="136"/>
        <v>0</v>
      </c>
      <c r="DH307" s="192">
        <f t="shared" si="137"/>
        <v>0</v>
      </c>
      <c r="DI307" s="192">
        <f t="shared" si="138"/>
        <v>0</v>
      </c>
      <c r="DK307" s="203">
        <f>IF(Taula4[[#This Row],[Codi del contracte]]&lt;&gt;"",IF(Taula4[[#This Row],[Codi del contracte]]&gt;199,IF(Taula4[[#This Row],[Codi del contracte]]&lt;300,1,0),0),0)</f>
        <v>0</v>
      </c>
      <c r="DL307" s="203">
        <f>IF(Taula4[[#This Row],[Codi del contracte]]&lt;&gt;"",IF(Taula4[[#This Row],[Codi del contracte]]&gt;499,IF(Taula4[[#This Row],[Codi del contracte]]&lt;600,1,0),0),0)</f>
        <v>0</v>
      </c>
      <c r="DM307" s="203">
        <f t="shared" si="150"/>
        <v>0</v>
      </c>
      <c r="DN307" s="203">
        <f>IF(Taula4[[#This Row],[% Jornada (no posar símbol %)]]=100,IF(DM307=1,2,0),0)</f>
        <v>0</v>
      </c>
      <c r="DO307" s="203" t="str">
        <f t="shared" si="154"/>
        <v/>
      </c>
    </row>
    <row r="308" spans="1:119" ht="14.25" customHeight="1">
      <c r="A308" s="38"/>
      <c r="B308" s="83">
        <v>301</v>
      </c>
      <c r="C308" s="2"/>
      <c r="D308" s="158"/>
      <c r="E308" s="194"/>
      <c r="F308" s="153"/>
      <c r="G308" s="153"/>
      <c r="H308" s="2"/>
      <c r="I308" s="154"/>
      <c r="J308" s="210"/>
      <c r="K308" s="155"/>
      <c r="L308" s="156">
        <f t="shared" si="139"/>
        <v>0</v>
      </c>
      <c r="M308" s="340"/>
      <c r="N308" s="182" t="str">
        <f t="shared" si="151"/>
        <v/>
      </c>
      <c r="O308" s="127"/>
      <c r="P308" s="64"/>
      <c r="Q308" s="64"/>
      <c r="R308" s="64"/>
      <c r="CB308" s="78" t="str">
        <f t="shared" si="124"/>
        <v/>
      </c>
      <c r="CC308" s="79">
        <v>100</v>
      </c>
      <c r="CD308" s="79">
        <f t="shared" si="125"/>
        <v>0</v>
      </c>
      <c r="CE308" s="79">
        <f t="shared" si="126"/>
        <v>0</v>
      </c>
      <c r="CF308" s="79">
        <f t="shared" si="127"/>
        <v>0</v>
      </c>
      <c r="CG308" s="79">
        <f t="shared" si="152"/>
        <v>0</v>
      </c>
      <c r="CH308" s="80">
        <f t="shared" si="128"/>
        <v>0</v>
      </c>
      <c r="CI308" s="84">
        <f t="shared" si="129"/>
        <v>0</v>
      </c>
      <c r="CJ308" s="80">
        <f t="shared" si="140"/>
        <v>0</v>
      </c>
      <c r="CN308" s="21" t="str">
        <f t="shared" si="130"/>
        <v/>
      </c>
      <c r="CO308" s="21" t="str">
        <f t="shared" si="131"/>
        <v/>
      </c>
      <c r="CP308" s="22" t="str">
        <f t="shared" si="141"/>
        <v/>
      </c>
      <c r="CQ308" s="22" t="str">
        <f t="shared" si="142"/>
        <v/>
      </c>
      <c r="CR308" s="22" t="str">
        <f t="shared" si="143"/>
        <v/>
      </c>
      <c r="CS308" s="22" t="str">
        <f t="shared" si="144"/>
        <v/>
      </c>
      <c r="CT308" s="22" t="str">
        <f t="shared" si="145"/>
        <v/>
      </c>
      <c r="CU308" s="173" t="str">
        <f t="shared" si="132"/>
        <v/>
      </c>
      <c r="CV308" s="173" t="str">
        <f t="shared" si="133"/>
        <v/>
      </c>
      <c r="CW308" s="22" t="str">
        <f t="shared" si="146"/>
        <v/>
      </c>
      <c r="CX308" s="22" t="str">
        <f t="shared" si="147"/>
        <v/>
      </c>
      <c r="CY308" s="23" t="str">
        <f t="shared" si="148"/>
        <v/>
      </c>
      <c r="CZ308" s="23" t="str">
        <f t="shared" si="149"/>
        <v/>
      </c>
      <c r="DA308" s="207" t="str">
        <f t="shared" si="153"/>
        <v/>
      </c>
      <c r="DB308" s="23">
        <f t="shared" si="134"/>
        <v>0</v>
      </c>
      <c r="DC308" s="16"/>
      <c r="DE308" s="192">
        <f t="shared" si="135"/>
        <v>0</v>
      </c>
      <c r="DF308" s="192">
        <f t="shared" si="136"/>
        <v>0</v>
      </c>
      <c r="DH308" s="192">
        <f t="shared" si="137"/>
        <v>0</v>
      </c>
      <c r="DI308" s="192">
        <f t="shared" si="138"/>
        <v>0</v>
      </c>
      <c r="DK308" s="203">
        <f>IF(Taula4[[#This Row],[Codi del contracte]]&lt;&gt;"",IF(Taula4[[#This Row],[Codi del contracte]]&gt;199,IF(Taula4[[#This Row],[Codi del contracte]]&lt;300,1,0),0),0)</f>
        <v>0</v>
      </c>
      <c r="DL308" s="203">
        <f>IF(Taula4[[#This Row],[Codi del contracte]]&lt;&gt;"",IF(Taula4[[#This Row],[Codi del contracte]]&gt;499,IF(Taula4[[#This Row],[Codi del contracte]]&lt;600,1,0),0),0)</f>
        <v>0</v>
      </c>
      <c r="DM308" s="203">
        <f t="shared" si="150"/>
        <v>0</v>
      </c>
      <c r="DN308" s="203">
        <f>IF(Taula4[[#This Row],[% Jornada (no posar símbol %)]]=100,IF(DM308=1,2,0),0)</f>
        <v>0</v>
      </c>
      <c r="DO308" s="203" t="str">
        <f t="shared" si="154"/>
        <v/>
      </c>
    </row>
    <row r="309" spans="1:119" ht="14.25" customHeight="1">
      <c r="A309" s="38"/>
      <c r="B309" s="83">
        <v>302</v>
      </c>
      <c r="C309" s="2"/>
      <c r="D309" s="158"/>
      <c r="E309" s="194"/>
      <c r="F309" s="153"/>
      <c r="G309" s="153"/>
      <c r="H309" s="2"/>
      <c r="I309" s="154"/>
      <c r="J309" s="210"/>
      <c r="K309" s="155"/>
      <c r="L309" s="156">
        <f t="shared" si="139"/>
        <v>0</v>
      </c>
      <c r="M309" s="340"/>
      <c r="N309" s="182" t="str">
        <f t="shared" si="151"/>
        <v/>
      </c>
      <c r="O309" s="127"/>
      <c r="P309" s="64"/>
      <c r="Q309" s="64"/>
      <c r="R309" s="64"/>
      <c r="CB309" s="78" t="str">
        <f t="shared" si="124"/>
        <v/>
      </c>
      <c r="CC309" s="79">
        <v>100</v>
      </c>
      <c r="CD309" s="79">
        <f t="shared" si="125"/>
        <v>0</v>
      </c>
      <c r="CE309" s="79">
        <f t="shared" si="126"/>
        <v>0</v>
      </c>
      <c r="CF309" s="79">
        <f t="shared" si="127"/>
        <v>0</v>
      </c>
      <c r="CG309" s="79">
        <f t="shared" si="152"/>
        <v>0</v>
      </c>
      <c r="CH309" s="80">
        <f t="shared" si="128"/>
        <v>0</v>
      </c>
      <c r="CI309" s="84">
        <f t="shared" si="129"/>
        <v>0</v>
      </c>
      <c r="CJ309" s="80">
        <f t="shared" si="140"/>
        <v>0</v>
      </c>
      <c r="CN309" s="21" t="str">
        <f t="shared" si="130"/>
        <v/>
      </c>
      <c r="CO309" s="21" t="str">
        <f t="shared" si="131"/>
        <v/>
      </c>
      <c r="CP309" s="22" t="str">
        <f t="shared" si="141"/>
        <v/>
      </c>
      <c r="CQ309" s="22" t="str">
        <f t="shared" si="142"/>
        <v/>
      </c>
      <c r="CR309" s="22" t="str">
        <f t="shared" si="143"/>
        <v/>
      </c>
      <c r="CS309" s="22" t="str">
        <f t="shared" si="144"/>
        <v/>
      </c>
      <c r="CT309" s="22" t="str">
        <f t="shared" si="145"/>
        <v/>
      </c>
      <c r="CU309" s="173" t="str">
        <f t="shared" si="132"/>
        <v/>
      </c>
      <c r="CV309" s="173" t="str">
        <f t="shared" si="133"/>
        <v/>
      </c>
      <c r="CW309" s="22" t="str">
        <f t="shared" si="146"/>
        <v/>
      </c>
      <c r="CX309" s="22" t="str">
        <f t="shared" si="147"/>
        <v/>
      </c>
      <c r="CY309" s="23" t="str">
        <f t="shared" si="148"/>
        <v/>
      </c>
      <c r="CZ309" s="23" t="str">
        <f t="shared" si="149"/>
        <v/>
      </c>
      <c r="DA309" s="207" t="str">
        <f t="shared" si="153"/>
        <v/>
      </c>
      <c r="DB309" s="23">
        <f t="shared" si="134"/>
        <v>0</v>
      </c>
      <c r="DC309" s="16"/>
      <c r="DE309" s="192">
        <f t="shared" si="135"/>
        <v>0</v>
      </c>
      <c r="DF309" s="192">
        <f t="shared" si="136"/>
        <v>0</v>
      </c>
      <c r="DH309" s="192">
        <f t="shared" si="137"/>
        <v>0</v>
      </c>
      <c r="DI309" s="192">
        <f t="shared" si="138"/>
        <v>0</v>
      </c>
      <c r="DK309" s="203">
        <f>IF(Taula4[[#This Row],[Codi del contracte]]&lt;&gt;"",IF(Taula4[[#This Row],[Codi del contracte]]&gt;199,IF(Taula4[[#This Row],[Codi del contracte]]&lt;300,1,0),0),0)</f>
        <v>0</v>
      </c>
      <c r="DL309" s="203">
        <f>IF(Taula4[[#This Row],[Codi del contracte]]&lt;&gt;"",IF(Taula4[[#This Row],[Codi del contracte]]&gt;499,IF(Taula4[[#This Row],[Codi del contracte]]&lt;600,1,0),0),0)</f>
        <v>0</v>
      </c>
      <c r="DM309" s="203">
        <f t="shared" si="150"/>
        <v>0</v>
      </c>
      <c r="DN309" s="203">
        <f>IF(Taula4[[#This Row],[% Jornada (no posar símbol %)]]=100,IF(DM309=1,2,0),0)</f>
        <v>0</v>
      </c>
      <c r="DO309" s="203" t="str">
        <f t="shared" si="154"/>
        <v/>
      </c>
    </row>
    <row r="310" spans="1:119" ht="14.25" customHeight="1">
      <c r="A310" s="38"/>
      <c r="B310" s="83">
        <v>303</v>
      </c>
      <c r="C310" s="2"/>
      <c r="D310" s="158"/>
      <c r="E310" s="194"/>
      <c r="F310" s="153"/>
      <c r="G310" s="153"/>
      <c r="H310" s="2"/>
      <c r="I310" s="154"/>
      <c r="J310" s="210"/>
      <c r="K310" s="155"/>
      <c r="L310" s="156">
        <f t="shared" si="139"/>
        <v>0</v>
      </c>
      <c r="M310" s="340"/>
      <c r="N310" s="182" t="str">
        <f t="shared" si="151"/>
        <v/>
      </c>
      <c r="O310" s="127"/>
      <c r="P310" s="64"/>
      <c r="Q310" s="64"/>
      <c r="R310" s="64"/>
      <c r="CB310" s="78" t="str">
        <f t="shared" si="124"/>
        <v/>
      </c>
      <c r="CC310" s="79">
        <v>100</v>
      </c>
      <c r="CD310" s="79">
        <f t="shared" si="125"/>
        <v>0</v>
      </c>
      <c r="CE310" s="79">
        <f t="shared" si="126"/>
        <v>0</v>
      </c>
      <c r="CF310" s="79">
        <f t="shared" si="127"/>
        <v>0</v>
      </c>
      <c r="CG310" s="79">
        <f t="shared" si="152"/>
        <v>0</v>
      </c>
      <c r="CH310" s="80">
        <f t="shared" si="128"/>
        <v>0</v>
      </c>
      <c r="CI310" s="84">
        <f t="shared" si="129"/>
        <v>0</v>
      </c>
      <c r="CJ310" s="80">
        <f t="shared" si="140"/>
        <v>0</v>
      </c>
      <c r="CN310" s="21" t="str">
        <f t="shared" si="130"/>
        <v/>
      </c>
      <c r="CO310" s="21" t="str">
        <f t="shared" si="131"/>
        <v/>
      </c>
      <c r="CP310" s="22" t="str">
        <f t="shared" si="141"/>
        <v/>
      </c>
      <c r="CQ310" s="22" t="str">
        <f t="shared" si="142"/>
        <v/>
      </c>
      <c r="CR310" s="22" t="str">
        <f t="shared" si="143"/>
        <v/>
      </c>
      <c r="CS310" s="22" t="str">
        <f t="shared" si="144"/>
        <v/>
      </c>
      <c r="CT310" s="22" t="str">
        <f t="shared" si="145"/>
        <v/>
      </c>
      <c r="CU310" s="173" t="str">
        <f t="shared" si="132"/>
        <v/>
      </c>
      <c r="CV310" s="173" t="str">
        <f t="shared" si="133"/>
        <v/>
      </c>
      <c r="CW310" s="22" t="str">
        <f t="shared" si="146"/>
        <v/>
      </c>
      <c r="CX310" s="22" t="str">
        <f t="shared" si="147"/>
        <v/>
      </c>
      <c r="CY310" s="23" t="str">
        <f t="shared" si="148"/>
        <v/>
      </c>
      <c r="CZ310" s="23" t="str">
        <f t="shared" si="149"/>
        <v/>
      </c>
      <c r="DA310" s="207" t="str">
        <f t="shared" si="153"/>
        <v/>
      </c>
      <c r="DB310" s="23">
        <f t="shared" si="134"/>
        <v>0</v>
      </c>
      <c r="DC310" s="16"/>
      <c r="DE310" s="192">
        <f t="shared" si="135"/>
        <v>0</v>
      </c>
      <c r="DF310" s="192">
        <f t="shared" si="136"/>
        <v>0</v>
      </c>
      <c r="DH310" s="192">
        <f t="shared" si="137"/>
        <v>0</v>
      </c>
      <c r="DI310" s="192">
        <f t="shared" si="138"/>
        <v>0</v>
      </c>
      <c r="DK310" s="203">
        <f>IF(Taula4[[#This Row],[Codi del contracte]]&lt;&gt;"",IF(Taula4[[#This Row],[Codi del contracte]]&gt;199,IF(Taula4[[#This Row],[Codi del contracte]]&lt;300,1,0),0),0)</f>
        <v>0</v>
      </c>
      <c r="DL310" s="203">
        <f>IF(Taula4[[#This Row],[Codi del contracte]]&lt;&gt;"",IF(Taula4[[#This Row],[Codi del contracte]]&gt;499,IF(Taula4[[#This Row],[Codi del contracte]]&lt;600,1,0),0),0)</f>
        <v>0</v>
      </c>
      <c r="DM310" s="203">
        <f t="shared" si="150"/>
        <v>0</v>
      </c>
      <c r="DN310" s="203">
        <f>IF(Taula4[[#This Row],[% Jornada (no posar símbol %)]]=100,IF(DM310=1,2,0),0)</f>
        <v>0</v>
      </c>
      <c r="DO310" s="203" t="str">
        <f t="shared" si="154"/>
        <v/>
      </c>
    </row>
    <row r="311" spans="1:119" ht="14.25" customHeight="1">
      <c r="A311" s="38"/>
      <c r="B311" s="83">
        <v>304</v>
      </c>
      <c r="C311" s="2"/>
      <c r="D311" s="158"/>
      <c r="E311" s="194"/>
      <c r="F311" s="153"/>
      <c r="G311" s="153"/>
      <c r="H311" s="2"/>
      <c r="I311" s="154"/>
      <c r="J311" s="210"/>
      <c r="K311" s="155"/>
      <c r="L311" s="156">
        <f t="shared" si="139"/>
        <v>0</v>
      </c>
      <c r="M311" s="340"/>
      <c r="N311" s="182" t="str">
        <f t="shared" si="151"/>
        <v/>
      </c>
      <c r="O311" s="127"/>
      <c r="P311" s="64"/>
      <c r="Q311" s="64"/>
      <c r="R311" s="64"/>
      <c r="CB311" s="78" t="str">
        <f t="shared" si="124"/>
        <v/>
      </c>
      <c r="CC311" s="79">
        <v>100</v>
      </c>
      <c r="CD311" s="79">
        <f t="shared" si="125"/>
        <v>0</v>
      </c>
      <c r="CE311" s="79">
        <f t="shared" si="126"/>
        <v>0</v>
      </c>
      <c r="CF311" s="79">
        <f t="shared" si="127"/>
        <v>0</v>
      </c>
      <c r="CG311" s="79">
        <f t="shared" si="152"/>
        <v>0</v>
      </c>
      <c r="CH311" s="80">
        <f t="shared" si="128"/>
        <v>0</v>
      </c>
      <c r="CI311" s="84">
        <f t="shared" si="129"/>
        <v>0</v>
      </c>
      <c r="CJ311" s="80">
        <f t="shared" si="140"/>
        <v>0</v>
      </c>
      <c r="CN311" s="21" t="str">
        <f t="shared" si="130"/>
        <v/>
      </c>
      <c r="CO311" s="21" t="str">
        <f t="shared" si="131"/>
        <v/>
      </c>
      <c r="CP311" s="22" t="str">
        <f t="shared" si="141"/>
        <v/>
      </c>
      <c r="CQ311" s="22" t="str">
        <f t="shared" si="142"/>
        <v/>
      </c>
      <c r="CR311" s="22" t="str">
        <f t="shared" si="143"/>
        <v/>
      </c>
      <c r="CS311" s="22" t="str">
        <f t="shared" si="144"/>
        <v/>
      </c>
      <c r="CT311" s="22" t="str">
        <f t="shared" si="145"/>
        <v/>
      </c>
      <c r="CU311" s="173" t="str">
        <f t="shared" si="132"/>
        <v/>
      </c>
      <c r="CV311" s="173" t="str">
        <f t="shared" si="133"/>
        <v/>
      </c>
      <c r="CW311" s="22" t="str">
        <f t="shared" si="146"/>
        <v/>
      </c>
      <c r="CX311" s="22" t="str">
        <f t="shared" si="147"/>
        <v/>
      </c>
      <c r="CY311" s="23" t="str">
        <f t="shared" si="148"/>
        <v/>
      </c>
      <c r="CZ311" s="23" t="str">
        <f t="shared" si="149"/>
        <v/>
      </c>
      <c r="DA311" s="207" t="str">
        <f t="shared" si="153"/>
        <v/>
      </c>
      <c r="DB311" s="23">
        <f t="shared" si="134"/>
        <v>0</v>
      </c>
      <c r="DC311" s="16"/>
      <c r="DE311" s="192">
        <f t="shared" si="135"/>
        <v>0</v>
      </c>
      <c r="DF311" s="192">
        <f t="shared" si="136"/>
        <v>0</v>
      </c>
      <c r="DH311" s="192">
        <f t="shared" si="137"/>
        <v>0</v>
      </c>
      <c r="DI311" s="192">
        <f t="shared" si="138"/>
        <v>0</v>
      </c>
      <c r="DK311" s="203">
        <f>IF(Taula4[[#This Row],[Codi del contracte]]&lt;&gt;"",IF(Taula4[[#This Row],[Codi del contracte]]&gt;199,IF(Taula4[[#This Row],[Codi del contracte]]&lt;300,1,0),0),0)</f>
        <v>0</v>
      </c>
      <c r="DL311" s="203">
        <f>IF(Taula4[[#This Row],[Codi del contracte]]&lt;&gt;"",IF(Taula4[[#This Row],[Codi del contracte]]&gt;499,IF(Taula4[[#This Row],[Codi del contracte]]&lt;600,1,0),0),0)</f>
        <v>0</v>
      </c>
      <c r="DM311" s="203">
        <f t="shared" si="150"/>
        <v>0</v>
      </c>
      <c r="DN311" s="203">
        <f>IF(Taula4[[#This Row],[% Jornada (no posar símbol %)]]=100,IF(DM311=1,2,0),0)</f>
        <v>0</v>
      </c>
      <c r="DO311" s="203" t="str">
        <f t="shared" si="154"/>
        <v/>
      </c>
    </row>
    <row r="312" spans="1:119" ht="14.25" customHeight="1">
      <c r="A312" s="38"/>
      <c r="B312" s="83">
        <v>305</v>
      </c>
      <c r="C312" s="2"/>
      <c r="D312" s="158"/>
      <c r="E312" s="194"/>
      <c r="F312" s="153"/>
      <c r="G312" s="153"/>
      <c r="H312" s="2"/>
      <c r="I312" s="154"/>
      <c r="J312" s="210"/>
      <c r="K312" s="155"/>
      <c r="L312" s="156">
        <f t="shared" si="139"/>
        <v>0</v>
      </c>
      <c r="M312" s="340"/>
      <c r="N312" s="182" t="str">
        <f t="shared" si="151"/>
        <v/>
      </c>
      <c r="O312" s="127"/>
      <c r="P312" s="64"/>
      <c r="Q312" s="64"/>
      <c r="R312" s="64"/>
      <c r="CB312" s="78" t="str">
        <f t="shared" si="124"/>
        <v/>
      </c>
      <c r="CC312" s="79">
        <v>100</v>
      </c>
      <c r="CD312" s="79">
        <f t="shared" si="125"/>
        <v>0</v>
      </c>
      <c r="CE312" s="79">
        <f t="shared" si="126"/>
        <v>0</v>
      </c>
      <c r="CF312" s="79">
        <f t="shared" si="127"/>
        <v>0</v>
      </c>
      <c r="CG312" s="79">
        <f t="shared" si="152"/>
        <v>0</v>
      </c>
      <c r="CH312" s="80">
        <f t="shared" si="128"/>
        <v>0</v>
      </c>
      <c r="CI312" s="84">
        <f t="shared" si="129"/>
        <v>0</v>
      </c>
      <c r="CJ312" s="80">
        <f t="shared" si="140"/>
        <v>0</v>
      </c>
      <c r="CN312" s="21" t="str">
        <f t="shared" si="130"/>
        <v/>
      </c>
      <c r="CO312" s="21" t="str">
        <f t="shared" si="131"/>
        <v/>
      </c>
      <c r="CP312" s="22" t="str">
        <f t="shared" si="141"/>
        <v/>
      </c>
      <c r="CQ312" s="22" t="str">
        <f t="shared" si="142"/>
        <v/>
      </c>
      <c r="CR312" s="22" t="str">
        <f t="shared" si="143"/>
        <v/>
      </c>
      <c r="CS312" s="22" t="str">
        <f t="shared" si="144"/>
        <v/>
      </c>
      <c r="CT312" s="22" t="str">
        <f t="shared" si="145"/>
        <v/>
      </c>
      <c r="CU312" s="173" t="str">
        <f t="shared" si="132"/>
        <v/>
      </c>
      <c r="CV312" s="173" t="str">
        <f t="shared" si="133"/>
        <v/>
      </c>
      <c r="CW312" s="22" t="str">
        <f t="shared" si="146"/>
        <v/>
      </c>
      <c r="CX312" s="22" t="str">
        <f t="shared" si="147"/>
        <v/>
      </c>
      <c r="CY312" s="23" t="str">
        <f t="shared" si="148"/>
        <v/>
      </c>
      <c r="CZ312" s="23" t="str">
        <f t="shared" si="149"/>
        <v/>
      </c>
      <c r="DA312" s="207" t="str">
        <f t="shared" si="153"/>
        <v/>
      </c>
      <c r="DB312" s="23">
        <f t="shared" si="134"/>
        <v>0</v>
      </c>
      <c r="DC312" s="16"/>
      <c r="DE312" s="192">
        <f t="shared" si="135"/>
        <v>0</v>
      </c>
      <c r="DF312" s="192">
        <f t="shared" si="136"/>
        <v>0</v>
      </c>
      <c r="DH312" s="192">
        <f t="shared" si="137"/>
        <v>0</v>
      </c>
      <c r="DI312" s="192">
        <f t="shared" si="138"/>
        <v>0</v>
      </c>
      <c r="DK312" s="203">
        <f>IF(Taula4[[#This Row],[Codi del contracte]]&lt;&gt;"",IF(Taula4[[#This Row],[Codi del contracte]]&gt;199,IF(Taula4[[#This Row],[Codi del contracte]]&lt;300,1,0),0),0)</f>
        <v>0</v>
      </c>
      <c r="DL312" s="203">
        <f>IF(Taula4[[#This Row],[Codi del contracte]]&lt;&gt;"",IF(Taula4[[#This Row],[Codi del contracte]]&gt;499,IF(Taula4[[#This Row],[Codi del contracte]]&lt;600,1,0),0),0)</f>
        <v>0</v>
      </c>
      <c r="DM312" s="203">
        <f t="shared" si="150"/>
        <v>0</v>
      </c>
      <c r="DN312" s="203">
        <f>IF(Taula4[[#This Row],[% Jornada (no posar símbol %)]]=100,IF(DM312=1,2,0),0)</f>
        <v>0</v>
      </c>
      <c r="DO312" s="203" t="str">
        <f t="shared" si="154"/>
        <v/>
      </c>
    </row>
    <row r="313" spans="1:119" ht="14.25" customHeight="1">
      <c r="A313" s="38"/>
      <c r="B313" s="83">
        <v>306</v>
      </c>
      <c r="C313" s="2"/>
      <c r="D313" s="158"/>
      <c r="E313" s="194"/>
      <c r="F313" s="153"/>
      <c r="G313" s="153"/>
      <c r="H313" s="2"/>
      <c r="I313" s="154"/>
      <c r="J313" s="210"/>
      <c r="K313" s="155"/>
      <c r="L313" s="156">
        <f t="shared" si="139"/>
        <v>0</v>
      </c>
      <c r="M313" s="340"/>
      <c r="N313" s="182" t="str">
        <f t="shared" si="151"/>
        <v/>
      </c>
      <c r="O313" s="127"/>
      <c r="P313" s="64"/>
      <c r="Q313" s="64"/>
      <c r="R313" s="64"/>
      <c r="CB313" s="78" t="str">
        <f t="shared" si="124"/>
        <v/>
      </c>
      <c r="CC313" s="79">
        <v>100</v>
      </c>
      <c r="CD313" s="79">
        <f t="shared" si="125"/>
        <v>0</v>
      </c>
      <c r="CE313" s="79">
        <f t="shared" si="126"/>
        <v>0</v>
      </c>
      <c r="CF313" s="79">
        <f t="shared" si="127"/>
        <v>0</v>
      </c>
      <c r="CG313" s="79">
        <f t="shared" si="152"/>
        <v>0</v>
      </c>
      <c r="CH313" s="80">
        <f t="shared" si="128"/>
        <v>0</v>
      </c>
      <c r="CI313" s="84">
        <f t="shared" si="129"/>
        <v>0</v>
      </c>
      <c r="CJ313" s="80">
        <f t="shared" si="140"/>
        <v>0</v>
      </c>
      <c r="CN313" s="21" t="str">
        <f t="shared" si="130"/>
        <v/>
      </c>
      <c r="CO313" s="21" t="str">
        <f t="shared" si="131"/>
        <v/>
      </c>
      <c r="CP313" s="22" t="str">
        <f t="shared" si="141"/>
        <v/>
      </c>
      <c r="CQ313" s="22" t="str">
        <f t="shared" si="142"/>
        <v/>
      </c>
      <c r="CR313" s="22" t="str">
        <f t="shared" si="143"/>
        <v/>
      </c>
      <c r="CS313" s="22" t="str">
        <f t="shared" si="144"/>
        <v/>
      </c>
      <c r="CT313" s="22" t="str">
        <f t="shared" si="145"/>
        <v/>
      </c>
      <c r="CU313" s="173" t="str">
        <f t="shared" si="132"/>
        <v/>
      </c>
      <c r="CV313" s="173" t="str">
        <f t="shared" si="133"/>
        <v/>
      </c>
      <c r="CW313" s="22" t="str">
        <f t="shared" si="146"/>
        <v/>
      </c>
      <c r="CX313" s="22" t="str">
        <f t="shared" si="147"/>
        <v/>
      </c>
      <c r="CY313" s="23" t="str">
        <f t="shared" si="148"/>
        <v/>
      </c>
      <c r="CZ313" s="23" t="str">
        <f t="shared" si="149"/>
        <v/>
      </c>
      <c r="DA313" s="207" t="str">
        <f t="shared" si="153"/>
        <v/>
      </c>
      <c r="DB313" s="23">
        <f t="shared" si="134"/>
        <v>0</v>
      </c>
      <c r="DC313" s="16"/>
      <c r="DE313" s="192">
        <f t="shared" si="135"/>
        <v>0</v>
      </c>
      <c r="DF313" s="192">
        <f t="shared" si="136"/>
        <v>0</v>
      </c>
      <c r="DH313" s="192">
        <f t="shared" si="137"/>
        <v>0</v>
      </c>
      <c r="DI313" s="192">
        <f t="shared" si="138"/>
        <v>0</v>
      </c>
      <c r="DK313" s="203">
        <f>IF(Taula4[[#This Row],[Codi del contracte]]&lt;&gt;"",IF(Taula4[[#This Row],[Codi del contracte]]&gt;199,IF(Taula4[[#This Row],[Codi del contracte]]&lt;300,1,0),0),0)</f>
        <v>0</v>
      </c>
      <c r="DL313" s="203">
        <f>IF(Taula4[[#This Row],[Codi del contracte]]&lt;&gt;"",IF(Taula4[[#This Row],[Codi del contracte]]&gt;499,IF(Taula4[[#This Row],[Codi del contracte]]&lt;600,1,0),0),0)</f>
        <v>0</v>
      </c>
      <c r="DM313" s="203">
        <f t="shared" si="150"/>
        <v>0</v>
      </c>
      <c r="DN313" s="203">
        <f>IF(Taula4[[#This Row],[% Jornada (no posar símbol %)]]=100,IF(DM313=1,2,0),0)</f>
        <v>0</v>
      </c>
      <c r="DO313" s="203" t="str">
        <f t="shared" si="154"/>
        <v/>
      </c>
    </row>
    <row r="314" spans="1:119" ht="14.25" customHeight="1">
      <c r="A314" s="38"/>
      <c r="B314" s="83">
        <v>307</v>
      </c>
      <c r="C314" s="2"/>
      <c r="D314" s="158"/>
      <c r="E314" s="194"/>
      <c r="F314" s="153"/>
      <c r="G314" s="153"/>
      <c r="H314" s="2"/>
      <c r="I314" s="154"/>
      <c r="J314" s="210"/>
      <c r="K314" s="155"/>
      <c r="L314" s="156">
        <f t="shared" si="139"/>
        <v>0</v>
      </c>
      <c r="M314" s="340"/>
      <c r="N314" s="182" t="str">
        <f t="shared" si="151"/>
        <v/>
      </c>
      <c r="O314" s="127"/>
      <c r="P314" s="64"/>
      <c r="Q314" s="64"/>
      <c r="R314" s="64"/>
      <c r="CB314" s="78" t="str">
        <f t="shared" si="124"/>
        <v/>
      </c>
      <c r="CC314" s="79">
        <v>100</v>
      </c>
      <c r="CD314" s="79">
        <f t="shared" si="125"/>
        <v>0</v>
      </c>
      <c r="CE314" s="79">
        <f t="shared" si="126"/>
        <v>0</v>
      </c>
      <c r="CF314" s="79">
        <f t="shared" si="127"/>
        <v>0</v>
      </c>
      <c r="CG314" s="79">
        <f t="shared" si="152"/>
        <v>0</v>
      </c>
      <c r="CH314" s="80">
        <f t="shared" si="128"/>
        <v>0</v>
      </c>
      <c r="CI314" s="84">
        <f t="shared" si="129"/>
        <v>0</v>
      </c>
      <c r="CJ314" s="80">
        <f t="shared" si="140"/>
        <v>0</v>
      </c>
      <c r="CN314" s="21" t="str">
        <f t="shared" si="130"/>
        <v/>
      </c>
      <c r="CO314" s="21" t="str">
        <f t="shared" si="131"/>
        <v/>
      </c>
      <c r="CP314" s="22" t="str">
        <f t="shared" si="141"/>
        <v/>
      </c>
      <c r="CQ314" s="22" t="str">
        <f t="shared" si="142"/>
        <v/>
      </c>
      <c r="CR314" s="22" t="str">
        <f t="shared" si="143"/>
        <v/>
      </c>
      <c r="CS314" s="22" t="str">
        <f t="shared" si="144"/>
        <v/>
      </c>
      <c r="CT314" s="22" t="str">
        <f t="shared" si="145"/>
        <v/>
      </c>
      <c r="CU314" s="173" t="str">
        <f t="shared" si="132"/>
        <v/>
      </c>
      <c r="CV314" s="173" t="str">
        <f t="shared" si="133"/>
        <v/>
      </c>
      <c r="CW314" s="22" t="str">
        <f t="shared" si="146"/>
        <v/>
      </c>
      <c r="CX314" s="22" t="str">
        <f t="shared" si="147"/>
        <v/>
      </c>
      <c r="CY314" s="23" t="str">
        <f t="shared" si="148"/>
        <v/>
      </c>
      <c r="CZ314" s="23" t="str">
        <f t="shared" si="149"/>
        <v/>
      </c>
      <c r="DA314" s="207" t="str">
        <f t="shared" si="153"/>
        <v/>
      </c>
      <c r="DB314" s="23">
        <f t="shared" si="134"/>
        <v>0</v>
      </c>
      <c r="DC314" s="16"/>
      <c r="DE314" s="192">
        <f t="shared" si="135"/>
        <v>0</v>
      </c>
      <c r="DF314" s="192">
        <f t="shared" si="136"/>
        <v>0</v>
      </c>
      <c r="DH314" s="192">
        <f t="shared" si="137"/>
        <v>0</v>
      </c>
      <c r="DI314" s="192">
        <f t="shared" si="138"/>
        <v>0</v>
      </c>
      <c r="DK314" s="203">
        <f>IF(Taula4[[#This Row],[Codi del contracte]]&lt;&gt;"",IF(Taula4[[#This Row],[Codi del contracte]]&gt;199,IF(Taula4[[#This Row],[Codi del contracte]]&lt;300,1,0),0),0)</f>
        <v>0</v>
      </c>
      <c r="DL314" s="203">
        <f>IF(Taula4[[#This Row],[Codi del contracte]]&lt;&gt;"",IF(Taula4[[#This Row],[Codi del contracte]]&gt;499,IF(Taula4[[#This Row],[Codi del contracte]]&lt;600,1,0),0),0)</f>
        <v>0</v>
      </c>
      <c r="DM314" s="203">
        <f t="shared" si="150"/>
        <v>0</v>
      </c>
      <c r="DN314" s="203">
        <f>IF(Taula4[[#This Row],[% Jornada (no posar símbol %)]]=100,IF(DM314=1,2,0),0)</f>
        <v>0</v>
      </c>
      <c r="DO314" s="203" t="str">
        <f t="shared" si="154"/>
        <v/>
      </c>
    </row>
    <row r="315" spans="1:119" ht="14.25" customHeight="1">
      <c r="A315" s="38"/>
      <c r="B315" s="83">
        <v>308</v>
      </c>
      <c r="C315" s="2"/>
      <c r="D315" s="158"/>
      <c r="E315" s="194"/>
      <c r="F315" s="153"/>
      <c r="G315" s="153"/>
      <c r="H315" s="2"/>
      <c r="I315" s="154"/>
      <c r="J315" s="210"/>
      <c r="K315" s="155"/>
      <c r="L315" s="156">
        <f t="shared" si="139"/>
        <v>0</v>
      </c>
      <c r="M315" s="340"/>
      <c r="N315" s="182" t="str">
        <f t="shared" si="151"/>
        <v/>
      </c>
      <c r="O315" s="127"/>
      <c r="P315" s="64"/>
      <c r="Q315" s="64"/>
      <c r="R315" s="64"/>
      <c r="CB315" s="78" t="str">
        <f t="shared" si="124"/>
        <v/>
      </c>
      <c r="CC315" s="79">
        <v>100</v>
      </c>
      <c r="CD315" s="79">
        <f t="shared" si="125"/>
        <v>0</v>
      </c>
      <c r="CE315" s="79">
        <f t="shared" si="126"/>
        <v>0</v>
      </c>
      <c r="CF315" s="79">
        <f t="shared" si="127"/>
        <v>0</v>
      </c>
      <c r="CG315" s="79">
        <f t="shared" si="152"/>
        <v>0</v>
      </c>
      <c r="CH315" s="80">
        <f t="shared" si="128"/>
        <v>0</v>
      </c>
      <c r="CI315" s="84">
        <f t="shared" si="129"/>
        <v>0</v>
      </c>
      <c r="CJ315" s="80">
        <f t="shared" si="140"/>
        <v>0</v>
      </c>
      <c r="CN315" s="21" t="str">
        <f t="shared" si="130"/>
        <v/>
      </c>
      <c r="CO315" s="21" t="str">
        <f t="shared" si="131"/>
        <v/>
      </c>
      <c r="CP315" s="22" t="str">
        <f t="shared" si="141"/>
        <v/>
      </c>
      <c r="CQ315" s="22" t="str">
        <f t="shared" si="142"/>
        <v/>
      </c>
      <c r="CR315" s="22" t="str">
        <f t="shared" si="143"/>
        <v/>
      </c>
      <c r="CS315" s="22" t="str">
        <f t="shared" si="144"/>
        <v/>
      </c>
      <c r="CT315" s="22" t="str">
        <f t="shared" si="145"/>
        <v/>
      </c>
      <c r="CU315" s="173" t="str">
        <f t="shared" si="132"/>
        <v/>
      </c>
      <c r="CV315" s="173" t="str">
        <f t="shared" si="133"/>
        <v/>
      </c>
      <c r="CW315" s="22" t="str">
        <f t="shared" si="146"/>
        <v/>
      </c>
      <c r="CX315" s="22" t="str">
        <f t="shared" si="147"/>
        <v/>
      </c>
      <c r="CY315" s="23" t="str">
        <f t="shared" si="148"/>
        <v/>
      </c>
      <c r="CZ315" s="23" t="str">
        <f t="shared" si="149"/>
        <v/>
      </c>
      <c r="DA315" s="207" t="str">
        <f t="shared" si="153"/>
        <v/>
      </c>
      <c r="DB315" s="23">
        <f t="shared" si="134"/>
        <v>0</v>
      </c>
      <c r="DC315" s="16"/>
      <c r="DE315" s="192">
        <f t="shared" si="135"/>
        <v>0</v>
      </c>
      <c r="DF315" s="192">
        <f t="shared" si="136"/>
        <v>0</v>
      </c>
      <c r="DH315" s="192">
        <f t="shared" si="137"/>
        <v>0</v>
      </c>
      <c r="DI315" s="192">
        <f t="shared" si="138"/>
        <v>0</v>
      </c>
      <c r="DK315" s="203">
        <f>IF(Taula4[[#This Row],[Codi del contracte]]&lt;&gt;"",IF(Taula4[[#This Row],[Codi del contracte]]&gt;199,IF(Taula4[[#This Row],[Codi del contracte]]&lt;300,1,0),0),0)</f>
        <v>0</v>
      </c>
      <c r="DL315" s="203">
        <f>IF(Taula4[[#This Row],[Codi del contracte]]&lt;&gt;"",IF(Taula4[[#This Row],[Codi del contracte]]&gt;499,IF(Taula4[[#This Row],[Codi del contracte]]&lt;600,1,0),0),0)</f>
        <v>0</v>
      </c>
      <c r="DM315" s="203">
        <f t="shared" si="150"/>
        <v>0</v>
      </c>
      <c r="DN315" s="203">
        <f>IF(Taula4[[#This Row],[% Jornada (no posar símbol %)]]=100,IF(DM315=1,2,0),0)</f>
        <v>0</v>
      </c>
      <c r="DO315" s="203" t="str">
        <f t="shared" si="154"/>
        <v/>
      </c>
    </row>
    <row r="316" spans="1:119" ht="14.25" customHeight="1">
      <c r="A316" s="38"/>
      <c r="B316" s="83">
        <v>309</v>
      </c>
      <c r="C316" s="2"/>
      <c r="D316" s="158"/>
      <c r="E316" s="194"/>
      <c r="F316" s="153"/>
      <c r="G316" s="153"/>
      <c r="H316" s="2"/>
      <c r="I316" s="154"/>
      <c r="J316" s="210"/>
      <c r="K316" s="155"/>
      <c r="L316" s="156">
        <f t="shared" si="139"/>
        <v>0</v>
      </c>
      <c r="M316" s="340"/>
      <c r="N316" s="182" t="str">
        <f t="shared" si="151"/>
        <v/>
      </c>
      <c r="O316" s="127"/>
      <c r="P316" s="64"/>
      <c r="Q316" s="64"/>
      <c r="R316" s="64"/>
      <c r="CB316" s="78" t="str">
        <f t="shared" si="124"/>
        <v/>
      </c>
      <c r="CC316" s="79">
        <v>100</v>
      </c>
      <c r="CD316" s="79">
        <f t="shared" si="125"/>
        <v>0</v>
      </c>
      <c r="CE316" s="79">
        <f t="shared" si="126"/>
        <v>0</v>
      </c>
      <c r="CF316" s="79">
        <f t="shared" si="127"/>
        <v>0</v>
      </c>
      <c r="CG316" s="79">
        <f t="shared" si="152"/>
        <v>0</v>
      </c>
      <c r="CH316" s="80">
        <f t="shared" si="128"/>
        <v>0</v>
      </c>
      <c r="CI316" s="84">
        <f t="shared" si="129"/>
        <v>0</v>
      </c>
      <c r="CJ316" s="80">
        <f t="shared" si="140"/>
        <v>0</v>
      </c>
      <c r="CN316" s="21" t="str">
        <f t="shared" si="130"/>
        <v/>
      </c>
      <c r="CO316" s="21" t="str">
        <f t="shared" si="131"/>
        <v/>
      </c>
      <c r="CP316" s="22" t="str">
        <f t="shared" si="141"/>
        <v/>
      </c>
      <c r="CQ316" s="22" t="str">
        <f t="shared" si="142"/>
        <v/>
      </c>
      <c r="CR316" s="22" t="str">
        <f t="shared" si="143"/>
        <v/>
      </c>
      <c r="CS316" s="22" t="str">
        <f t="shared" si="144"/>
        <v/>
      </c>
      <c r="CT316" s="22" t="str">
        <f t="shared" si="145"/>
        <v/>
      </c>
      <c r="CU316" s="173" t="str">
        <f t="shared" si="132"/>
        <v/>
      </c>
      <c r="CV316" s="173" t="str">
        <f t="shared" si="133"/>
        <v/>
      </c>
      <c r="CW316" s="22" t="str">
        <f t="shared" si="146"/>
        <v/>
      </c>
      <c r="CX316" s="22" t="str">
        <f t="shared" si="147"/>
        <v/>
      </c>
      <c r="CY316" s="23" t="str">
        <f t="shared" si="148"/>
        <v/>
      </c>
      <c r="CZ316" s="23" t="str">
        <f t="shared" si="149"/>
        <v/>
      </c>
      <c r="DA316" s="207" t="str">
        <f t="shared" si="153"/>
        <v/>
      </c>
      <c r="DB316" s="23">
        <f t="shared" si="134"/>
        <v>0</v>
      </c>
      <c r="DC316" s="16"/>
      <c r="DE316" s="192">
        <f t="shared" si="135"/>
        <v>0</v>
      </c>
      <c r="DF316" s="192">
        <f t="shared" si="136"/>
        <v>0</v>
      </c>
      <c r="DH316" s="192">
        <f t="shared" si="137"/>
        <v>0</v>
      </c>
      <c r="DI316" s="192">
        <f t="shared" si="138"/>
        <v>0</v>
      </c>
      <c r="DK316" s="203">
        <f>IF(Taula4[[#This Row],[Codi del contracte]]&lt;&gt;"",IF(Taula4[[#This Row],[Codi del contracte]]&gt;199,IF(Taula4[[#This Row],[Codi del contracte]]&lt;300,1,0),0),0)</f>
        <v>0</v>
      </c>
      <c r="DL316" s="203">
        <f>IF(Taula4[[#This Row],[Codi del contracte]]&lt;&gt;"",IF(Taula4[[#This Row],[Codi del contracte]]&gt;499,IF(Taula4[[#This Row],[Codi del contracte]]&lt;600,1,0),0),0)</f>
        <v>0</v>
      </c>
      <c r="DM316" s="203">
        <f t="shared" si="150"/>
        <v>0</v>
      </c>
      <c r="DN316" s="203">
        <f>IF(Taula4[[#This Row],[% Jornada (no posar símbol %)]]=100,IF(DM316=1,2,0),0)</f>
        <v>0</v>
      </c>
      <c r="DO316" s="203" t="str">
        <f t="shared" si="154"/>
        <v/>
      </c>
    </row>
    <row r="317" spans="1:119" ht="14.25" customHeight="1">
      <c r="A317" s="38"/>
      <c r="B317" s="83">
        <v>310</v>
      </c>
      <c r="C317" s="2"/>
      <c r="D317" s="158"/>
      <c r="E317" s="194"/>
      <c r="F317" s="153"/>
      <c r="G317" s="153"/>
      <c r="H317" s="2"/>
      <c r="I317" s="154"/>
      <c r="J317" s="210"/>
      <c r="K317" s="155"/>
      <c r="L317" s="156">
        <f t="shared" si="139"/>
        <v>0</v>
      </c>
      <c r="M317" s="340"/>
      <c r="N317" s="182" t="str">
        <f t="shared" si="151"/>
        <v/>
      </c>
      <c r="O317" s="127"/>
      <c r="P317" s="64"/>
      <c r="Q317" s="64"/>
      <c r="R317" s="64"/>
      <c r="CB317" s="78" t="str">
        <f t="shared" si="124"/>
        <v/>
      </c>
      <c r="CC317" s="79">
        <v>100</v>
      </c>
      <c r="CD317" s="79">
        <f t="shared" si="125"/>
        <v>0</v>
      </c>
      <c r="CE317" s="79">
        <f t="shared" si="126"/>
        <v>0</v>
      </c>
      <c r="CF317" s="79">
        <f t="shared" si="127"/>
        <v>0</v>
      </c>
      <c r="CG317" s="79">
        <f t="shared" si="152"/>
        <v>0</v>
      </c>
      <c r="CH317" s="80">
        <f t="shared" si="128"/>
        <v>0</v>
      </c>
      <c r="CI317" s="84">
        <f t="shared" si="129"/>
        <v>0</v>
      </c>
      <c r="CJ317" s="80">
        <f t="shared" si="140"/>
        <v>0</v>
      </c>
      <c r="CN317" s="21" t="str">
        <f t="shared" si="130"/>
        <v/>
      </c>
      <c r="CO317" s="21" t="str">
        <f t="shared" si="131"/>
        <v/>
      </c>
      <c r="CP317" s="22" t="str">
        <f t="shared" si="141"/>
        <v/>
      </c>
      <c r="CQ317" s="22" t="str">
        <f t="shared" si="142"/>
        <v/>
      </c>
      <c r="CR317" s="22" t="str">
        <f t="shared" si="143"/>
        <v/>
      </c>
      <c r="CS317" s="22" t="str">
        <f t="shared" si="144"/>
        <v/>
      </c>
      <c r="CT317" s="22" t="str">
        <f t="shared" si="145"/>
        <v/>
      </c>
      <c r="CU317" s="173" t="str">
        <f t="shared" si="132"/>
        <v/>
      </c>
      <c r="CV317" s="173" t="str">
        <f t="shared" si="133"/>
        <v/>
      </c>
      <c r="CW317" s="22" t="str">
        <f t="shared" si="146"/>
        <v/>
      </c>
      <c r="CX317" s="22" t="str">
        <f t="shared" si="147"/>
        <v/>
      </c>
      <c r="CY317" s="23" t="str">
        <f t="shared" si="148"/>
        <v/>
      </c>
      <c r="CZ317" s="23" t="str">
        <f t="shared" si="149"/>
        <v/>
      </c>
      <c r="DA317" s="207" t="str">
        <f t="shared" si="153"/>
        <v/>
      </c>
      <c r="DB317" s="23">
        <f t="shared" si="134"/>
        <v>0</v>
      </c>
      <c r="DC317" s="16"/>
      <c r="DE317" s="192">
        <f t="shared" si="135"/>
        <v>0</v>
      </c>
      <c r="DF317" s="192">
        <f t="shared" si="136"/>
        <v>0</v>
      </c>
      <c r="DH317" s="192">
        <f t="shared" si="137"/>
        <v>0</v>
      </c>
      <c r="DI317" s="192">
        <f t="shared" si="138"/>
        <v>0</v>
      </c>
      <c r="DK317" s="203">
        <f>IF(Taula4[[#This Row],[Codi del contracte]]&lt;&gt;"",IF(Taula4[[#This Row],[Codi del contracte]]&gt;199,IF(Taula4[[#This Row],[Codi del contracte]]&lt;300,1,0),0),0)</f>
        <v>0</v>
      </c>
      <c r="DL317" s="203">
        <f>IF(Taula4[[#This Row],[Codi del contracte]]&lt;&gt;"",IF(Taula4[[#This Row],[Codi del contracte]]&gt;499,IF(Taula4[[#This Row],[Codi del contracte]]&lt;600,1,0),0),0)</f>
        <v>0</v>
      </c>
      <c r="DM317" s="203">
        <f t="shared" si="150"/>
        <v>0</v>
      </c>
      <c r="DN317" s="203">
        <f>IF(Taula4[[#This Row],[% Jornada (no posar símbol %)]]=100,IF(DM317=1,2,0),0)</f>
        <v>0</v>
      </c>
      <c r="DO317" s="203" t="str">
        <f t="shared" si="154"/>
        <v/>
      </c>
    </row>
    <row r="318" spans="1:119" ht="14.25" customHeight="1">
      <c r="A318" s="38"/>
      <c r="B318" s="83">
        <v>311</v>
      </c>
      <c r="C318" s="2"/>
      <c r="D318" s="158"/>
      <c r="E318" s="194"/>
      <c r="F318" s="153"/>
      <c r="G318" s="153"/>
      <c r="H318" s="2"/>
      <c r="I318" s="154"/>
      <c r="J318" s="210"/>
      <c r="K318" s="155"/>
      <c r="L318" s="156">
        <f t="shared" si="139"/>
        <v>0</v>
      </c>
      <c r="M318" s="340"/>
      <c r="N318" s="182" t="str">
        <f t="shared" si="151"/>
        <v/>
      </c>
      <c r="O318" s="127"/>
      <c r="P318" s="64"/>
      <c r="Q318" s="64"/>
      <c r="R318" s="64"/>
      <c r="CB318" s="78" t="str">
        <f t="shared" si="124"/>
        <v/>
      </c>
      <c r="CC318" s="79">
        <v>100</v>
      </c>
      <c r="CD318" s="79">
        <f t="shared" si="125"/>
        <v>0</v>
      </c>
      <c r="CE318" s="79">
        <f t="shared" si="126"/>
        <v>0</v>
      </c>
      <c r="CF318" s="79">
        <f t="shared" si="127"/>
        <v>0</v>
      </c>
      <c r="CG318" s="79">
        <f t="shared" si="152"/>
        <v>0</v>
      </c>
      <c r="CH318" s="80">
        <f t="shared" si="128"/>
        <v>0</v>
      </c>
      <c r="CI318" s="84">
        <f t="shared" si="129"/>
        <v>0</v>
      </c>
      <c r="CJ318" s="80">
        <f t="shared" si="140"/>
        <v>0</v>
      </c>
      <c r="CN318" s="21" t="str">
        <f t="shared" si="130"/>
        <v/>
      </c>
      <c r="CO318" s="21" t="str">
        <f t="shared" si="131"/>
        <v/>
      </c>
      <c r="CP318" s="22" t="str">
        <f t="shared" si="141"/>
        <v/>
      </c>
      <c r="CQ318" s="22" t="str">
        <f t="shared" si="142"/>
        <v/>
      </c>
      <c r="CR318" s="22" t="str">
        <f t="shared" si="143"/>
        <v/>
      </c>
      <c r="CS318" s="22" t="str">
        <f t="shared" si="144"/>
        <v/>
      </c>
      <c r="CT318" s="22" t="str">
        <f t="shared" si="145"/>
        <v/>
      </c>
      <c r="CU318" s="173" t="str">
        <f t="shared" si="132"/>
        <v/>
      </c>
      <c r="CV318" s="173" t="str">
        <f t="shared" si="133"/>
        <v/>
      </c>
      <c r="CW318" s="22" t="str">
        <f t="shared" si="146"/>
        <v/>
      </c>
      <c r="CX318" s="22" t="str">
        <f t="shared" si="147"/>
        <v/>
      </c>
      <c r="CY318" s="23" t="str">
        <f t="shared" si="148"/>
        <v/>
      </c>
      <c r="CZ318" s="23" t="str">
        <f t="shared" si="149"/>
        <v/>
      </c>
      <c r="DA318" s="207" t="str">
        <f t="shared" si="153"/>
        <v/>
      </c>
      <c r="DB318" s="23">
        <f t="shared" si="134"/>
        <v>0</v>
      </c>
      <c r="DC318" s="16"/>
      <c r="DE318" s="192">
        <f t="shared" si="135"/>
        <v>0</v>
      </c>
      <c r="DF318" s="192">
        <f t="shared" si="136"/>
        <v>0</v>
      </c>
      <c r="DH318" s="192">
        <f t="shared" si="137"/>
        <v>0</v>
      </c>
      <c r="DI318" s="192">
        <f t="shared" si="138"/>
        <v>0</v>
      </c>
      <c r="DK318" s="203">
        <f>IF(Taula4[[#This Row],[Codi del contracte]]&lt;&gt;"",IF(Taula4[[#This Row],[Codi del contracte]]&gt;199,IF(Taula4[[#This Row],[Codi del contracte]]&lt;300,1,0),0),0)</f>
        <v>0</v>
      </c>
      <c r="DL318" s="203">
        <f>IF(Taula4[[#This Row],[Codi del contracte]]&lt;&gt;"",IF(Taula4[[#This Row],[Codi del contracte]]&gt;499,IF(Taula4[[#This Row],[Codi del contracte]]&lt;600,1,0),0),0)</f>
        <v>0</v>
      </c>
      <c r="DM318" s="203">
        <f t="shared" si="150"/>
        <v>0</v>
      </c>
      <c r="DN318" s="203">
        <f>IF(Taula4[[#This Row],[% Jornada (no posar símbol %)]]=100,IF(DM318=1,2,0),0)</f>
        <v>0</v>
      </c>
      <c r="DO318" s="203" t="str">
        <f t="shared" si="154"/>
        <v/>
      </c>
    </row>
    <row r="319" spans="1:119" ht="14.25" customHeight="1">
      <c r="A319" s="38"/>
      <c r="B319" s="83">
        <v>312</v>
      </c>
      <c r="C319" s="2"/>
      <c r="D319" s="158"/>
      <c r="E319" s="194"/>
      <c r="F319" s="153"/>
      <c r="G319" s="153"/>
      <c r="H319" s="2"/>
      <c r="I319" s="154"/>
      <c r="J319" s="210"/>
      <c r="K319" s="155"/>
      <c r="L319" s="156">
        <f t="shared" si="139"/>
        <v>0</v>
      </c>
      <c r="M319" s="340"/>
      <c r="N319" s="182" t="str">
        <f t="shared" si="151"/>
        <v/>
      </c>
      <c r="O319" s="127"/>
      <c r="P319" s="64"/>
      <c r="Q319" s="64"/>
      <c r="R319" s="64"/>
      <c r="CB319" s="78" t="str">
        <f t="shared" si="124"/>
        <v/>
      </c>
      <c r="CC319" s="79">
        <v>100</v>
      </c>
      <c r="CD319" s="79">
        <f t="shared" si="125"/>
        <v>0</v>
      </c>
      <c r="CE319" s="79">
        <f t="shared" si="126"/>
        <v>0</v>
      </c>
      <c r="CF319" s="79">
        <f t="shared" si="127"/>
        <v>0</v>
      </c>
      <c r="CG319" s="79">
        <f t="shared" si="152"/>
        <v>0</v>
      </c>
      <c r="CH319" s="80">
        <f t="shared" si="128"/>
        <v>0</v>
      </c>
      <c r="CI319" s="84">
        <f t="shared" si="129"/>
        <v>0</v>
      </c>
      <c r="CJ319" s="80">
        <f t="shared" si="140"/>
        <v>0</v>
      </c>
      <c r="CN319" s="21" t="str">
        <f t="shared" si="130"/>
        <v/>
      </c>
      <c r="CO319" s="21" t="str">
        <f t="shared" si="131"/>
        <v/>
      </c>
      <c r="CP319" s="22" t="str">
        <f t="shared" si="141"/>
        <v/>
      </c>
      <c r="CQ319" s="22" t="str">
        <f t="shared" si="142"/>
        <v/>
      </c>
      <c r="CR319" s="22" t="str">
        <f t="shared" si="143"/>
        <v/>
      </c>
      <c r="CS319" s="22" t="str">
        <f t="shared" si="144"/>
        <v/>
      </c>
      <c r="CT319" s="22" t="str">
        <f t="shared" si="145"/>
        <v/>
      </c>
      <c r="CU319" s="173" t="str">
        <f t="shared" si="132"/>
        <v/>
      </c>
      <c r="CV319" s="173" t="str">
        <f t="shared" si="133"/>
        <v/>
      </c>
      <c r="CW319" s="22" t="str">
        <f t="shared" si="146"/>
        <v/>
      </c>
      <c r="CX319" s="22" t="str">
        <f t="shared" si="147"/>
        <v/>
      </c>
      <c r="CY319" s="23" t="str">
        <f t="shared" si="148"/>
        <v/>
      </c>
      <c r="CZ319" s="23" t="str">
        <f t="shared" si="149"/>
        <v/>
      </c>
      <c r="DA319" s="207" t="str">
        <f t="shared" si="153"/>
        <v/>
      </c>
      <c r="DB319" s="23">
        <f t="shared" si="134"/>
        <v>0</v>
      </c>
      <c r="DC319" s="16"/>
      <c r="DE319" s="192">
        <f t="shared" si="135"/>
        <v>0</v>
      </c>
      <c r="DF319" s="192">
        <f t="shared" si="136"/>
        <v>0</v>
      </c>
      <c r="DH319" s="192">
        <f t="shared" si="137"/>
        <v>0</v>
      </c>
      <c r="DI319" s="192">
        <f t="shared" si="138"/>
        <v>0</v>
      </c>
      <c r="DK319" s="203">
        <f>IF(Taula4[[#This Row],[Codi del contracte]]&lt;&gt;"",IF(Taula4[[#This Row],[Codi del contracte]]&gt;199,IF(Taula4[[#This Row],[Codi del contracte]]&lt;300,1,0),0),0)</f>
        <v>0</v>
      </c>
      <c r="DL319" s="203">
        <f>IF(Taula4[[#This Row],[Codi del contracte]]&lt;&gt;"",IF(Taula4[[#This Row],[Codi del contracte]]&gt;499,IF(Taula4[[#This Row],[Codi del contracte]]&lt;600,1,0),0),0)</f>
        <v>0</v>
      </c>
      <c r="DM319" s="203">
        <f t="shared" si="150"/>
        <v>0</v>
      </c>
      <c r="DN319" s="203">
        <f>IF(Taula4[[#This Row],[% Jornada (no posar símbol %)]]=100,IF(DM319=1,2,0),0)</f>
        <v>0</v>
      </c>
      <c r="DO319" s="203" t="str">
        <f t="shared" si="154"/>
        <v/>
      </c>
    </row>
    <row r="320" spans="1:119" ht="14.25" customHeight="1">
      <c r="A320" s="38"/>
      <c r="B320" s="83">
        <v>313</v>
      </c>
      <c r="C320" s="2"/>
      <c r="D320" s="158"/>
      <c r="E320" s="194"/>
      <c r="F320" s="153"/>
      <c r="G320" s="153"/>
      <c r="H320" s="2"/>
      <c r="I320" s="154"/>
      <c r="J320" s="210"/>
      <c r="K320" s="155"/>
      <c r="L320" s="156">
        <f t="shared" si="139"/>
        <v>0</v>
      </c>
      <c r="M320" s="340"/>
      <c r="N320" s="182" t="str">
        <f t="shared" si="151"/>
        <v/>
      </c>
      <c r="O320" s="127"/>
      <c r="P320" s="64"/>
      <c r="Q320" s="64"/>
      <c r="R320" s="64"/>
      <c r="CB320" s="78" t="str">
        <f t="shared" si="124"/>
        <v/>
      </c>
      <c r="CC320" s="79">
        <v>100</v>
      </c>
      <c r="CD320" s="79">
        <f t="shared" si="125"/>
        <v>0</v>
      </c>
      <c r="CE320" s="79">
        <f t="shared" si="126"/>
        <v>0</v>
      </c>
      <c r="CF320" s="79">
        <f t="shared" si="127"/>
        <v>0</v>
      </c>
      <c r="CG320" s="79">
        <f t="shared" si="152"/>
        <v>0</v>
      </c>
      <c r="CH320" s="80">
        <f t="shared" si="128"/>
        <v>0</v>
      </c>
      <c r="CI320" s="84">
        <f t="shared" si="129"/>
        <v>0</v>
      </c>
      <c r="CJ320" s="80">
        <f t="shared" si="140"/>
        <v>0</v>
      </c>
      <c r="CN320" s="21" t="str">
        <f t="shared" si="130"/>
        <v/>
      </c>
      <c r="CO320" s="21" t="str">
        <f t="shared" si="131"/>
        <v/>
      </c>
      <c r="CP320" s="22" t="str">
        <f t="shared" si="141"/>
        <v/>
      </c>
      <c r="CQ320" s="22" t="str">
        <f t="shared" si="142"/>
        <v/>
      </c>
      <c r="CR320" s="22" t="str">
        <f t="shared" si="143"/>
        <v/>
      </c>
      <c r="CS320" s="22" t="str">
        <f t="shared" si="144"/>
        <v/>
      </c>
      <c r="CT320" s="22" t="str">
        <f t="shared" si="145"/>
        <v/>
      </c>
      <c r="CU320" s="173" t="str">
        <f t="shared" si="132"/>
        <v/>
      </c>
      <c r="CV320" s="173" t="str">
        <f t="shared" si="133"/>
        <v/>
      </c>
      <c r="CW320" s="22" t="str">
        <f t="shared" si="146"/>
        <v/>
      </c>
      <c r="CX320" s="22" t="str">
        <f t="shared" si="147"/>
        <v/>
      </c>
      <c r="CY320" s="23" t="str">
        <f t="shared" si="148"/>
        <v/>
      </c>
      <c r="CZ320" s="23" t="str">
        <f t="shared" si="149"/>
        <v/>
      </c>
      <c r="DA320" s="207" t="str">
        <f t="shared" si="153"/>
        <v/>
      </c>
      <c r="DB320" s="23">
        <f t="shared" si="134"/>
        <v>0</v>
      </c>
      <c r="DC320" s="16"/>
      <c r="DE320" s="192">
        <f t="shared" si="135"/>
        <v>0</v>
      </c>
      <c r="DF320" s="192">
        <f t="shared" si="136"/>
        <v>0</v>
      </c>
      <c r="DH320" s="192">
        <f t="shared" si="137"/>
        <v>0</v>
      </c>
      <c r="DI320" s="192">
        <f t="shared" si="138"/>
        <v>0</v>
      </c>
      <c r="DK320" s="203">
        <f>IF(Taula4[[#This Row],[Codi del contracte]]&lt;&gt;"",IF(Taula4[[#This Row],[Codi del contracte]]&gt;199,IF(Taula4[[#This Row],[Codi del contracte]]&lt;300,1,0),0),0)</f>
        <v>0</v>
      </c>
      <c r="DL320" s="203">
        <f>IF(Taula4[[#This Row],[Codi del contracte]]&lt;&gt;"",IF(Taula4[[#This Row],[Codi del contracte]]&gt;499,IF(Taula4[[#This Row],[Codi del contracte]]&lt;600,1,0),0),0)</f>
        <v>0</v>
      </c>
      <c r="DM320" s="203">
        <f t="shared" si="150"/>
        <v>0</v>
      </c>
      <c r="DN320" s="203">
        <f>IF(Taula4[[#This Row],[% Jornada (no posar símbol %)]]=100,IF(DM320=1,2,0),0)</f>
        <v>0</v>
      </c>
      <c r="DO320" s="203" t="str">
        <f t="shared" si="154"/>
        <v/>
      </c>
    </row>
    <row r="321" spans="1:119" ht="14.25" customHeight="1">
      <c r="A321" s="38"/>
      <c r="B321" s="83">
        <v>314</v>
      </c>
      <c r="C321" s="2"/>
      <c r="D321" s="158"/>
      <c r="E321" s="194"/>
      <c r="F321" s="153"/>
      <c r="G321" s="153"/>
      <c r="H321" s="2"/>
      <c r="I321" s="154"/>
      <c r="J321" s="210"/>
      <c r="K321" s="155"/>
      <c r="L321" s="156">
        <f t="shared" si="139"/>
        <v>0</v>
      </c>
      <c r="M321" s="340"/>
      <c r="N321" s="182" t="str">
        <f t="shared" si="151"/>
        <v/>
      </c>
      <c r="O321" s="127"/>
      <c r="P321" s="64"/>
      <c r="Q321" s="64"/>
      <c r="R321" s="64"/>
      <c r="CB321" s="78" t="str">
        <f t="shared" si="124"/>
        <v/>
      </c>
      <c r="CC321" s="79">
        <v>100</v>
      </c>
      <c r="CD321" s="79">
        <f t="shared" si="125"/>
        <v>0</v>
      </c>
      <c r="CE321" s="79">
        <f t="shared" si="126"/>
        <v>0</v>
      </c>
      <c r="CF321" s="79">
        <f t="shared" si="127"/>
        <v>0</v>
      </c>
      <c r="CG321" s="79">
        <f t="shared" si="152"/>
        <v>0</v>
      </c>
      <c r="CH321" s="80">
        <f t="shared" si="128"/>
        <v>0</v>
      </c>
      <c r="CI321" s="84">
        <f t="shared" si="129"/>
        <v>0</v>
      </c>
      <c r="CJ321" s="80">
        <f t="shared" si="140"/>
        <v>0</v>
      </c>
      <c r="CN321" s="21" t="str">
        <f t="shared" si="130"/>
        <v/>
      </c>
      <c r="CO321" s="21" t="str">
        <f t="shared" si="131"/>
        <v/>
      </c>
      <c r="CP321" s="22" t="str">
        <f t="shared" si="141"/>
        <v/>
      </c>
      <c r="CQ321" s="22" t="str">
        <f t="shared" si="142"/>
        <v/>
      </c>
      <c r="CR321" s="22" t="str">
        <f t="shared" si="143"/>
        <v/>
      </c>
      <c r="CS321" s="22" t="str">
        <f t="shared" si="144"/>
        <v/>
      </c>
      <c r="CT321" s="22" t="str">
        <f t="shared" si="145"/>
        <v/>
      </c>
      <c r="CU321" s="173" t="str">
        <f t="shared" si="132"/>
        <v/>
      </c>
      <c r="CV321" s="173" t="str">
        <f t="shared" si="133"/>
        <v/>
      </c>
      <c r="CW321" s="22" t="str">
        <f t="shared" si="146"/>
        <v/>
      </c>
      <c r="CX321" s="22" t="str">
        <f t="shared" si="147"/>
        <v/>
      </c>
      <c r="CY321" s="23" t="str">
        <f t="shared" si="148"/>
        <v/>
      </c>
      <c r="CZ321" s="23" t="str">
        <f t="shared" si="149"/>
        <v/>
      </c>
      <c r="DA321" s="207" t="str">
        <f t="shared" si="153"/>
        <v/>
      </c>
      <c r="DB321" s="23">
        <f t="shared" si="134"/>
        <v>0</v>
      </c>
      <c r="DC321" s="16"/>
      <c r="DE321" s="192">
        <f t="shared" si="135"/>
        <v>0</v>
      </c>
      <c r="DF321" s="192">
        <f t="shared" si="136"/>
        <v>0</v>
      </c>
      <c r="DH321" s="192">
        <f t="shared" si="137"/>
        <v>0</v>
      </c>
      <c r="DI321" s="192">
        <f t="shared" si="138"/>
        <v>0</v>
      </c>
      <c r="DK321" s="203">
        <f>IF(Taula4[[#This Row],[Codi del contracte]]&lt;&gt;"",IF(Taula4[[#This Row],[Codi del contracte]]&gt;199,IF(Taula4[[#This Row],[Codi del contracte]]&lt;300,1,0),0),0)</f>
        <v>0</v>
      </c>
      <c r="DL321" s="203">
        <f>IF(Taula4[[#This Row],[Codi del contracte]]&lt;&gt;"",IF(Taula4[[#This Row],[Codi del contracte]]&gt;499,IF(Taula4[[#This Row],[Codi del contracte]]&lt;600,1,0),0),0)</f>
        <v>0</v>
      </c>
      <c r="DM321" s="203">
        <f t="shared" si="150"/>
        <v>0</v>
      </c>
      <c r="DN321" s="203">
        <f>IF(Taula4[[#This Row],[% Jornada (no posar símbol %)]]=100,IF(DM321=1,2,0),0)</f>
        <v>0</v>
      </c>
      <c r="DO321" s="203" t="str">
        <f t="shared" si="154"/>
        <v/>
      </c>
    </row>
    <row r="322" spans="1:119" ht="14.25" customHeight="1">
      <c r="A322" s="38"/>
      <c r="B322" s="83">
        <v>315</v>
      </c>
      <c r="C322" s="2"/>
      <c r="D322" s="158"/>
      <c r="E322" s="194"/>
      <c r="F322" s="153"/>
      <c r="G322" s="153"/>
      <c r="H322" s="2"/>
      <c r="I322" s="154"/>
      <c r="J322" s="210"/>
      <c r="K322" s="155"/>
      <c r="L322" s="156">
        <f t="shared" si="139"/>
        <v>0</v>
      </c>
      <c r="M322" s="340"/>
      <c r="N322" s="182" t="str">
        <f t="shared" si="151"/>
        <v/>
      </c>
      <c r="O322" s="127"/>
      <c r="P322" s="64"/>
      <c r="Q322" s="64"/>
      <c r="R322" s="64"/>
      <c r="CB322" s="78" t="str">
        <f t="shared" si="124"/>
        <v/>
      </c>
      <c r="CC322" s="79">
        <v>100</v>
      </c>
      <c r="CD322" s="79">
        <f t="shared" si="125"/>
        <v>0</v>
      </c>
      <c r="CE322" s="79">
        <f t="shared" si="126"/>
        <v>0</v>
      </c>
      <c r="CF322" s="79">
        <f t="shared" si="127"/>
        <v>0</v>
      </c>
      <c r="CG322" s="79">
        <f t="shared" si="152"/>
        <v>0</v>
      </c>
      <c r="CH322" s="80">
        <f t="shared" si="128"/>
        <v>0</v>
      </c>
      <c r="CI322" s="84">
        <f t="shared" si="129"/>
        <v>0</v>
      </c>
      <c r="CJ322" s="80">
        <f t="shared" si="140"/>
        <v>0</v>
      </c>
      <c r="CN322" s="21" t="str">
        <f t="shared" si="130"/>
        <v/>
      </c>
      <c r="CO322" s="21" t="str">
        <f t="shared" si="131"/>
        <v/>
      </c>
      <c r="CP322" s="22" t="str">
        <f t="shared" si="141"/>
        <v/>
      </c>
      <c r="CQ322" s="22" t="str">
        <f t="shared" si="142"/>
        <v/>
      </c>
      <c r="CR322" s="22" t="str">
        <f t="shared" si="143"/>
        <v/>
      </c>
      <c r="CS322" s="22" t="str">
        <f t="shared" si="144"/>
        <v/>
      </c>
      <c r="CT322" s="22" t="str">
        <f t="shared" si="145"/>
        <v/>
      </c>
      <c r="CU322" s="173" t="str">
        <f t="shared" si="132"/>
        <v/>
      </c>
      <c r="CV322" s="173" t="str">
        <f t="shared" si="133"/>
        <v/>
      </c>
      <c r="CW322" s="22" t="str">
        <f t="shared" si="146"/>
        <v/>
      </c>
      <c r="CX322" s="22" t="str">
        <f t="shared" si="147"/>
        <v/>
      </c>
      <c r="CY322" s="23" t="str">
        <f t="shared" si="148"/>
        <v/>
      </c>
      <c r="CZ322" s="23" t="str">
        <f t="shared" si="149"/>
        <v/>
      </c>
      <c r="DA322" s="207" t="str">
        <f t="shared" si="153"/>
        <v/>
      </c>
      <c r="DB322" s="23">
        <f t="shared" si="134"/>
        <v>0</v>
      </c>
      <c r="DC322" s="16"/>
      <c r="DE322" s="192">
        <f t="shared" si="135"/>
        <v>0</v>
      </c>
      <c r="DF322" s="192">
        <f t="shared" si="136"/>
        <v>0</v>
      </c>
      <c r="DH322" s="192">
        <f t="shared" si="137"/>
        <v>0</v>
      </c>
      <c r="DI322" s="192">
        <f t="shared" si="138"/>
        <v>0</v>
      </c>
      <c r="DK322" s="203">
        <f>IF(Taula4[[#This Row],[Codi del contracte]]&lt;&gt;"",IF(Taula4[[#This Row],[Codi del contracte]]&gt;199,IF(Taula4[[#This Row],[Codi del contracte]]&lt;300,1,0),0),0)</f>
        <v>0</v>
      </c>
      <c r="DL322" s="203">
        <f>IF(Taula4[[#This Row],[Codi del contracte]]&lt;&gt;"",IF(Taula4[[#This Row],[Codi del contracte]]&gt;499,IF(Taula4[[#This Row],[Codi del contracte]]&lt;600,1,0),0),0)</f>
        <v>0</v>
      </c>
      <c r="DM322" s="203">
        <f t="shared" si="150"/>
        <v>0</v>
      </c>
      <c r="DN322" s="203">
        <f>IF(Taula4[[#This Row],[% Jornada (no posar símbol %)]]=100,IF(DM322=1,2,0),0)</f>
        <v>0</v>
      </c>
      <c r="DO322" s="203" t="str">
        <f t="shared" si="154"/>
        <v/>
      </c>
    </row>
    <row r="323" spans="1:119" ht="14.25" customHeight="1">
      <c r="A323" s="38"/>
      <c r="B323" s="83">
        <v>316</v>
      </c>
      <c r="C323" s="2"/>
      <c r="D323" s="158"/>
      <c r="E323" s="194"/>
      <c r="F323" s="153"/>
      <c r="G323" s="153"/>
      <c r="H323" s="2"/>
      <c r="I323" s="154"/>
      <c r="J323" s="210"/>
      <c r="K323" s="155"/>
      <c r="L323" s="156">
        <f t="shared" si="139"/>
        <v>0</v>
      </c>
      <c r="M323" s="340"/>
      <c r="N323" s="182" t="str">
        <f t="shared" si="151"/>
        <v/>
      </c>
      <c r="O323" s="127"/>
      <c r="P323" s="64"/>
      <c r="Q323" s="64"/>
      <c r="R323" s="64"/>
      <c r="CB323" s="78" t="str">
        <f t="shared" si="124"/>
        <v/>
      </c>
      <c r="CC323" s="79">
        <v>100</v>
      </c>
      <c r="CD323" s="79">
        <f t="shared" si="125"/>
        <v>0</v>
      </c>
      <c r="CE323" s="79">
        <f t="shared" si="126"/>
        <v>0</v>
      </c>
      <c r="CF323" s="79">
        <f t="shared" si="127"/>
        <v>0</v>
      </c>
      <c r="CG323" s="79">
        <f t="shared" si="152"/>
        <v>0</v>
      </c>
      <c r="CH323" s="80">
        <f t="shared" si="128"/>
        <v>0</v>
      </c>
      <c r="CI323" s="84">
        <f t="shared" si="129"/>
        <v>0</v>
      </c>
      <c r="CJ323" s="80">
        <f t="shared" si="140"/>
        <v>0</v>
      </c>
      <c r="CN323" s="21" t="str">
        <f t="shared" si="130"/>
        <v/>
      </c>
      <c r="CO323" s="21" t="str">
        <f t="shared" si="131"/>
        <v/>
      </c>
      <c r="CP323" s="22" t="str">
        <f t="shared" si="141"/>
        <v/>
      </c>
      <c r="CQ323" s="22" t="str">
        <f t="shared" si="142"/>
        <v/>
      </c>
      <c r="CR323" s="22" t="str">
        <f t="shared" si="143"/>
        <v/>
      </c>
      <c r="CS323" s="22" t="str">
        <f t="shared" si="144"/>
        <v/>
      </c>
      <c r="CT323" s="22" t="str">
        <f t="shared" si="145"/>
        <v/>
      </c>
      <c r="CU323" s="173" t="str">
        <f t="shared" si="132"/>
        <v/>
      </c>
      <c r="CV323" s="173" t="str">
        <f t="shared" si="133"/>
        <v/>
      </c>
      <c r="CW323" s="22" t="str">
        <f t="shared" si="146"/>
        <v/>
      </c>
      <c r="CX323" s="22" t="str">
        <f t="shared" si="147"/>
        <v/>
      </c>
      <c r="CY323" s="23" t="str">
        <f t="shared" si="148"/>
        <v/>
      </c>
      <c r="CZ323" s="23" t="str">
        <f t="shared" si="149"/>
        <v/>
      </c>
      <c r="DA323" s="207" t="str">
        <f t="shared" si="153"/>
        <v/>
      </c>
      <c r="DB323" s="23">
        <f t="shared" si="134"/>
        <v>0</v>
      </c>
      <c r="DC323" s="16"/>
      <c r="DE323" s="192">
        <f t="shared" si="135"/>
        <v>0</v>
      </c>
      <c r="DF323" s="192">
        <f t="shared" si="136"/>
        <v>0</v>
      </c>
      <c r="DH323" s="192">
        <f t="shared" si="137"/>
        <v>0</v>
      </c>
      <c r="DI323" s="192">
        <f t="shared" si="138"/>
        <v>0</v>
      </c>
      <c r="DK323" s="203">
        <f>IF(Taula4[[#This Row],[Codi del contracte]]&lt;&gt;"",IF(Taula4[[#This Row],[Codi del contracte]]&gt;199,IF(Taula4[[#This Row],[Codi del contracte]]&lt;300,1,0),0),0)</f>
        <v>0</v>
      </c>
      <c r="DL323" s="203">
        <f>IF(Taula4[[#This Row],[Codi del contracte]]&lt;&gt;"",IF(Taula4[[#This Row],[Codi del contracte]]&gt;499,IF(Taula4[[#This Row],[Codi del contracte]]&lt;600,1,0),0),0)</f>
        <v>0</v>
      </c>
      <c r="DM323" s="203">
        <f t="shared" si="150"/>
        <v>0</v>
      </c>
      <c r="DN323" s="203">
        <f>IF(Taula4[[#This Row],[% Jornada (no posar símbol %)]]=100,IF(DM323=1,2,0),0)</f>
        <v>0</v>
      </c>
      <c r="DO323" s="203" t="str">
        <f t="shared" si="154"/>
        <v/>
      </c>
    </row>
    <row r="324" spans="1:119" ht="14.25" customHeight="1">
      <c r="A324" s="38"/>
      <c r="B324" s="83">
        <v>317</v>
      </c>
      <c r="C324" s="2"/>
      <c r="D324" s="158"/>
      <c r="E324" s="194"/>
      <c r="F324" s="153"/>
      <c r="G324" s="153"/>
      <c r="H324" s="2"/>
      <c r="I324" s="154"/>
      <c r="J324" s="210"/>
      <c r="K324" s="155"/>
      <c r="L324" s="156">
        <f t="shared" si="139"/>
        <v>0</v>
      </c>
      <c r="M324" s="340"/>
      <c r="N324" s="182" t="str">
        <f t="shared" si="151"/>
        <v/>
      </c>
      <c r="O324" s="127"/>
      <c r="P324" s="64"/>
      <c r="Q324" s="64"/>
      <c r="R324" s="64"/>
      <c r="CB324" s="78" t="str">
        <f t="shared" si="124"/>
        <v/>
      </c>
      <c r="CC324" s="79">
        <v>100</v>
      </c>
      <c r="CD324" s="79">
        <f t="shared" si="125"/>
        <v>0</v>
      </c>
      <c r="CE324" s="79">
        <f t="shared" si="126"/>
        <v>0</v>
      </c>
      <c r="CF324" s="79">
        <f t="shared" si="127"/>
        <v>0</v>
      </c>
      <c r="CG324" s="79">
        <f t="shared" si="152"/>
        <v>0</v>
      </c>
      <c r="CH324" s="80">
        <f t="shared" si="128"/>
        <v>0</v>
      </c>
      <c r="CI324" s="84">
        <f t="shared" si="129"/>
        <v>0</v>
      </c>
      <c r="CJ324" s="80">
        <f t="shared" si="140"/>
        <v>0</v>
      </c>
      <c r="CN324" s="21" t="str">
        <f t="shared" si="130"/>
        <v/>
      </c>
      <c r="CO324" s="21" t="str">
        <f t="shared" si="131"/>
        <v/>
      </c>
      <c r="CP324" s="22" t="str">
        <f t="shared" si="141"/>
        <v/>
      </c>
      <c r="CQ324" s="22" t="str">
        <f t="shared" si="142"/>
        <v/>
      </c>
      <c r="CR324" s="22" t="str">
        <f t="shared" si="143"/>
        <v/>
      </c>
      <c r="CS324" s="22" t="str">
        <f t="shared" si="144"/>
        <v/>
      </c>
      <c r="CT324" s="22" t="str">
        <f t="shared" si="145"/>
        <v/>
      </c>
      <c r="CU324" s="173" t="str">
        <f t="shared" si="132"/>
        <v/>
      </c>
      <c r="CV324" s="173" t="str">
        <f t="shared" si="133"/>
        <v/>
      </c>
      <c r="CW324" s="22" t="str">
        <f t="shared" si="146"/>
        <v/>
      </c>
      <c r="CX324" s="22" t="str">
        <f t="shared" si="147"/>
        <v/>
      </c>
      <c r="CY324" s="23" t="str">
        <f t="shared" si="148"/>
        <v/>
      </c>
      <c r="CZ324" s="23" t="str">
        <f t="shared" si="149"/>
        <v/>
      </c>
      <c r="DA324" s="207" t="str">
        <f t="shared" si="153"/>
        <v/>
      </c>
      <c r="DB324" s="23">
        <f t="shared" si="134"/>
        <v>0</v>
      </c>
      <c r="DC324" s="16"/>
      <c r="DE324" s="192">
        <f t="shared" si="135"/>
        <v>0</v>
      </c>
      <c r="DF324" s="192">
        <f t="shared" si="136"/>
        <v>0</v>
      </c>
      <c r="DH324" s="192">
        <f t="shared" si="137"/>
        <v>0</v>
      </c>
      <c r="DI324" s="192">
        <f t="shared" si="138"/>
        <v>0</v>
      </c>
      <c r="DK324" s="203">
        <f>IF(Taula4[[#This Row],[Codi del contracte]]&lt;&gt;"",IF(Taula4[[#This Row],[Codi del contracte]]&gt;199,IF(Taula4[[#This Row],[Codi del contracte]]&lt;300,1,0),0),0)</f>
        <v>0</v>
      </c>
      <c r="DL324" s="203">
        <f>IF(Taula4[[#This Row],[Codi del contracte]]&lt;&gt;"",IF(Taula4[[#This Row],[Codi del contracte]]&gt;499,IF(Taula4[[#This Row],[Codi del contracte]]&lt;600,1,0),0),0)</f>
        <v>0</v>
      </c>
      <c r="DM324" s="203">
        <f t="shared" si="150"/>
        <v>0</v>
      </c>
      <c r="DN324" s="203">
        <f>IF(Taula4[[#This Row],[% Jornada (no posar símbol %)]]=100,IF(DM324=1,2,0),0)</f>
        <v>0</v>
      </c>
      <c r="DO324" s="203" t="str">
        <f t="shared" si="154"/>
        <v/>
      </c>
    </row>
    <row r="325" spans="1:119" ht="14.25" customHeight="1">
      <c r="A325" s="38"/>
      <c r="B325" s="83">
        <v>318</v>
      </c>
      <c r="C325" s="2"/>
      <c r="D325" s="158"/>
      <c r="E325" s="194"/>
      <c r="F325" s="153"/>
      <c r="G325" s="153"/>
      <c r="H325" s="2"/>
      <c r="I325" s="154"/>
      <c r="J325" s="210"/>
      <c r="K325" s="155"/>
      <c r="L325" s="156">
        <f t="shared" si="139"/>
        <v>0</v>
      </c>
      <c r="M325" s="340"/>
      <c r="N325" s="182" t="str">
        <f t="shared" si="151"/>
        <v/>
      </c>
      <c r="O325" s="127"/>
      <c r="P325" s="64"/>
      <c r="Q325" s="64"/>
      <c r="R325" s="64"/>
      <c r="CB325" s="78" t="str">
        <f t="shared" si="124"/>
        <v/>
      </c>
      <c r="CC325" s="79">
        <v>100</v>
      </c>
      <c r="CD325" s="79">
        <f t="shared" si="125"/>
        <v>0</v>
      </c>
      <c r="CE325" s="79">
        <f t="shared" si="126"/>
        <v>0</v>
      </c>
      <c r="CF325" s="79">
        <f t="shared" si="127"/>
        <v>0</v>
      </c>
      <c r="CG325" s="79">
        <f t="shared" si="152"/>
        <v>0</v>
      </c>
      <c r="CH325" s="80">
        <f t="shared" si="128"/>
        <v>0</v>
      </c>
      <c r="CI325" s="84">
        <f t="shared" si="129"/>
        <v>0</v>
      </c>
      <c r="CJ325" s="80">
        <f t="shared" si="140"/>
        <v>0</v>
      </c>
      <c r="CN325" s="21" t="str">
        <f t="shared" si="130"/>
        <v/>
      </c>
      <c r="CO325" s="21" t="str">
        <f t="shared" si="131"/>
        <v/>
      </c>
      <c r="CP325" s="22" t="str">
        <f t="shared" si="141"/>
        <v/>
      </c>
      <c r="CQ325" s="22" t="str">
        <f t="shared" si="142"/>
        <v/>
      </c>
      <c r="CR325" s="22" t="str">
        <f t="shared" si="143"/>
        <v/>
      </c>
      <c r="CS325" s="22" t="str">
        <f t="shared" si="144"/>
        <v/>
      </c>
      <c r="CT325" s="22" t="str">
        <f t="shared" si="145"/>
        <v/>
      </c>
      <c r="CU325" s="173" t="str">
        <f t="shared" si="132"/>
        <v/>
      </c>
      <c r="CV325" s="173" t="str">
        <f t="shared" si="133"/>
        <v/>
      </c>
      <c r="CW325" s="22" t="str">
        <f t="shared" si="146"/>
        <v/>
      </c>
      <c r="CX325" s="22" t="str">
        <f t="shared" si="147"/>
        <v/>
      </c>
      <c r="CY325" s="23" t="str">
        <f t="shared" si="148"/>
        <v/>
      </c>
      <c r="CZ325" s="23" t="str">
        <f t="shared" si="149"/>
        <v/>
      </c>
      <c r="DA325" s="207" t="str">
        <f t="shared" si="153"/>
        <v/>
      </c>
      <c r="DB325" s="23">
        <f t="shared" si="134"/>
        <v>0</v>
      </c>
      <c r="DC325" s="16"/>
      <c r="DE325" s="192">
        <f t="shared" si="135"/>
        <v>0</v>
      </c>
      <c r="DF325" s="192">
        <f t="shared" si="136"/>
        <v>0</v>
      </c>
      <c r="DH325" s="192">
        <f t="shared" si="137"/>
        <v>0</v>
      </c>
      <c r="DI325" s="192">
        <f t="shared" si="138"/>
        <v>0</v>
      </c>
      <c r="DK325" s="203">
        <f>IF(Taula4[[#This Row],[Codi del contracte]]&lt;&gt;"",IF(Taula4[[#This Row],[Codi del contracte]]&gt;199,IF(Taula4[[#This Row],[Codi del contracte]]&lt;300,1,0),0),0)</f>
        <v>0</v>
      </c>
      <c r="DL325" s="203">
        <f>IF(Taula4[[#This Row],[Codi del contracte]]&lt;&gt;"",IF(Taula4[[#This Row],[Codi del contracte]]&gt;499,IF(Taula4[[#This Row],[Codi del contracte]]&lt;600,1,0),0),0)</f>
        <v>0</v>
      </c>
      <c r="DM325" s="203">
        <f t="shared" si="150"/>
        <v>0</v>
      </c>
      <c r="DN325" s="203">
        <f>IF(Taula4[[#This Row],[% Jornada (no posar símbol %)]]=100,IF(DM325=1,2,0),0)</f>
        <v>0</v>
      </c>
      <c r="DO325" s="203" t="str">
        <f t="shared" si="154"/>
        <v/>
      </c>
    </row>
    <row r="326" spans="1:119" ht="14.25" customHeight="1">
      <c r="A326" s="38"/>
      <c r="B326" s="83">
        <v>319</v>
      </c>
      <c r="C326" s="2"/>
      <c r="D326" s="158"/>
      <c r="E326" s="194"/>
      <c r="F326" s="153"/>
      <c r="G326" s="153"/>
      <c r="H326" s="2"/>
      <c r="I326" s="154"/>
      <c r="J326" s="210"/>
      <c r="K326" s="155"/>
      <c r="L326" s="156">
        <f t="shared" si="139"/>
        <v>0</v>
      </c>
      <c r="M326" s="340"/>
      <c r="N326" s="182" t="str">
        <f t="shared" si="151"/>
        <v/>
      </c>
      <c r="O326" s="127"/>
      <c r="P326" s="64"/>
      <c r="Q326" s="64"/>
      <c r="R326" s="64"/>
      <c r="CB326" s="78" t="str">
        <f t="shared" si="124"/>
        <v/>
      </c>
      <c r="CC326" s="79">
        <v>100</v>
      </c>
      <c r="CD326" s="79">
        <f t="shared" si="125"/>
        <v>0</v>
      </c>
      <c r="CE326" s="79">
        <f t="shared" si="126"/>
        <v>0</v>
      </c>
      <c r="CF326" s="79">
        <f t="shared" si="127"/>
        <v>0</v>
      </c>
      <c r="CG326" s="79">
        <f t="shared" si="152"/>
        <v>0</v>
      </c>
      <c r="CH326" s="80">
        <f t="shared" si="128"/>
        <v>0</v>
      </c>
      <c r="CI326" s="84">
        <f t="shared" si="129"/>
        <v>0</v>
      </c>
      <c r="CJ326" s="80">
        <f t="shared" si="140"/>
        <v>0</v>
      </c>
      <c r="CN326" s="21" t="str">
        <f t="shared" si="130"/>
        <v/>
      </c>
      <c r="CO326" s="21" t="str">
        <f t="shared" si="131"/>
        <v/>
      </c>
      <c r="CP326" s="22" t="str">
        <f t="shared" si="141"/>
        <v/>
      </c>
      <c r="CQ326" s="22" t="str">
        <f t="shared" si="142"/>
        <v/>
      </c>
      <c r="CR326" s="22" t="str">
        <f t="shared" si="143"/>
        <v/>
      </c>
      <c r="CS326" s="22" t="str">
        <f t="shared" si="144"/>
        <v/>
      </c>
      <c r="CT326" s="22" t="str">
        <f t="shared" si="145"/>
        <v/>
      </c>
      <c r="CU326" s="173" t="str">
        <f t="shared" si="132"/>
        <v/>
      </c>
      <c r="CV326" s="173" t="str">
        <f t="shared" si="133"/>
        <v/>
      </c>
      <c r="CW326" s="22" t="str">
        <f t="shared" si="146"/>
        <v/>
      </c>
      <c r="CX326" s="22" t="str">
        <f t="shared" si="147"/>
        <v/>
      </c>
      <c r="CY326" s="23" t="str">
        <f t="shared" si="148"/>
        <v/>
      </c>
      <c r="CZ326" s="23" t="str">
        <f t="shared" si="149"/>
        <v/>
      </c>
      <c r="DA326" s="207" t="str">
        <f t="shared" si="153"/>
        <v/>
      </c>
      <c r="DB326" s="23">
        <f t="shared" si="134"/>
        <v>0</v>
      </c>
      <c r="DC326" s="16"/>
      <c r="DE326" s="192">
        <f t="shared" si="135"/>
        <v>0</v>
      </c>
      <c r="DF326" s="192">
        <f t="shared" si="136"/>
        <v>0</v>
      </c>
      <c r="DH326" s="192">
        <f t="shared" si="137"/>
        <v>0</v>
      </c>
      <c r="DI326" s="192">
        <f t="shared" si="138"/>
        <v>0</v>
      </c>
      <c r="DK326" s="203">
        <f>IF(Taula4[[#This Row],[Codi del contracte]]&lt;&gt;"",IF(Taula4[[#This Row],[Codi del contracte]]&gt;199,IF(Taula4[[#This Row],[Codi del contracte]]&lt;300,1,0),0),0)</f>
        <v>0</v>
      </c>
      <c r="DL326" s="203">
        <f>IF(Taula4[[#This Row],[Codi del contracte]]&lt;&gt;"",IF(Taula4[[#This Row],[Codi del contracte]]&gt;499,IF(Taula4[[#This Row],[Codi del contracte]]&lt;600,1,0),0),0)</f>
        <v>0</v>
      </c>
      <c r="DM326" s="203">
        <f t="shared" si="150"/>
        <v>0</v>
      </c>
      <c r="DN326" s="203">
        <f>IF(Taula4[[#This Row],[% Jornada (no posar símbol %)]]=100,IF(DM326=1,2,0),0)</f>
        <v>0</v>
      </c>
      <c r="DO326" s="203" t="str">
        <f t="shared" si="154"/>
        <v/>
      </c>
    </row>
    <row r="327" spans="1:119" ht="14.25" customHeight="1">
      <c r="A327" s="38"/>
      <c r="B327" s="83">
        <v>320</v>
      </c>
      <c r="C327" s="2"/>
      <c r="D327" s="158"/>
      <c r="E327" s="194"/>
      <c r="F327" s="153"/>
      <c r="G327" s="153"/>
      <c r="H327" s="2"/>
      <c r="I327" s="154"/>
      <c r="J327" s="210"/>
      <c r="K327" s="155"/>
      <c r="L327" s="156">
        <f t="shared" si="139"/>
        <v>0</v>
      </c>
      <c r="M327" s="340"/>
      <c r="N327" s="182" t="str">
        <f t="shared" si="151"/>
        <v/>
      </c>
      <c r="O327" s="127"/>
      <c r="P327" s="64"/>
      <c r="Q327" s="64"/>
      <c r="R327" s="64"/>
      <c r="CB327" s="78" t="str">
        <f t="shared" si="124"/>
        <v/>
      </c>
      <c r="CC327" s="79">
        <v>100</v>
      </c>
      <c r="CD327" s="79">
        <f t="shared" si="125"/>
        <v>0</v>
      </c>
      <c r="CE327" s="79">
        <f t="shared" si="126"/>
        <v>0</v>
      </c>
      <c r="CF327" s="79">
        <f t="shared" si="127"/>
        <v>0</v>
      </c>
      <c r="CG327" s="79">
        <f t="shared" si="152"/>
        <v>0</v>
      </c>
      <c r="CH327" s="80">
        <f t="shared" si="128"/>
        <v>0</v>
      </c>
      <c r="CI327" s="84">
        <f t="shared" si="129"/>
        <v>0</v>
      </c>
      <c r="CJ327" s="80">
        <f t="shared" si="140"/>
        <v>0</v>
      </c>
      <c r="CN327" s="21" t="str">
        <f t="shared" si="130"/>
        <v/>
      </c>
      <c r="CO327" s="21" t="str">
        <f t="shared" si="131"/>
        <v/>
      </c>
      <c r="CP327" s="22" t="str">
        <f t="shared" si="141"/>
        <v/>
      </c>
      <c r="CQ327" s="22" t="str">
        <f t="shared" si="142"/>
        <v/>
      </c>
      <c r="CR327" s="22" t="str">
        <f t="shared" si="143"/>
        <v/>
      </c>
      <c r="CS327" s="22" t="str">
        <f t="shared" si="144"/>
        <v/>
      </c>
      <c r="CT327" s="22" t="str">
        <f t="shared" si="145"/>
        <v/>
      </c>
      <c r="CU327" s="173" t="str">
        <f t="shared" si="132"/>
        <v/>
      </c>
      <c r="CV327" s="173" t="str">
        <f t="shared" si="133"/>
        <v/>
      </c>
      <c r="CW327" s="22" t="str">
        <f t="shared" si="146"/>
        <v/>
      </c>
      <c r="CX327" s="22" t="str">
        <f t="shared" si="147"/>
        <v/>
      </c>
      <c r="CY327" s="23" t="str">
        <f t="shared" si="148"/>
        <v/>
      </c>
      <c r="CZ327" s="23" t="str">
        <f t="shared" si="149"/>
        <v/>
      </c>
      <c r="DA327" s="207" t="str">
        <f t="shared" si="153"/>
        <v/>
      </c>
      <c r="DB327" s="23">
        <f t="shared" si="134"/>
        <v>0</v>
      </c>
      <c r="DC327" s="16"/>
      <c r="DE327" s="192">
        <f t="shared" si="135"/>
        <v>0</v>
      </c>
      <c r="DF327" s="192">
        <f t="shared" si="136"/>
        <v>0</v>
      </c>
      <c r="DH327" s="192">
        <f t="shared" si="137"/>
        <v>0</v>
      </c>
      <c r="DI327" s="192">
        <f t="shared" si="138"/>
        <v>0</v>
      </c>
      <c r="DK327" s="203">
        <f>IF(Taula4[[#This Row],[Codi del contracte]]&lt;&gt;"",IF(Taula4[[#This Row],[Codi del contracte]]&gt;199,IF(Taula4[[#This Row],[Codi del contracte]]&lt;300,1,0),0),0)</f>
        <v>0</v>
      </c>
      <c r="DL327" s="203">
        <f>IF(Taula4[[#This Row],[Codi del contracte]]&lt;&gt;"",IF(Taula4[[#This Row],[Codi del contracte]]&gt;499,IF(Taula4[[#This Row],[Codi del contracte]]&lt;600,1,0),0),0)</f>
        <v>0</v>
      </c>
      <c r="DM327" s="203">
        <f t="shared" si="150"/>
        <v>0</v>
      </c>
      <c r="DN327" s="203">
        <f>IF(Taula4[[#This Row],[% Jornada (no posar símbol %)]]=100,IF(DM327=1,2,0),0)</f>
        <v>0</v>
      </c>
      <c r="DO327" s="203" t="str">
        <f t="shared" si="154"/>
        <v/>
      </c>
    </row>
    <row r="328" spans="1:119" ht="14.25" customHeight="1">
      <c r="A328" s="38"/>
      <c r="B328" s="83">
        <v>321</v>
      </c>
      <c r="C328" s="2"/>
      <c r="D328" s="158"/>
      <c r="E328" s="194"/>
      <c r="F328" s="153"/>
      <c r="G328" s="153"/>
      <c r="H328" s="2"/>
      <c r="I328" s="154"/>
      <c r="J328" s="210"/>
      <c r="K328" s="155"/>
      <c r="L328" s="156">
        <f t="shared" si="139"/>
        <v>0</v>
      </c>
      <c r="M328" s="340"/>
      <c r="N328" s="182" t="str">
        <f t="shared" si="151"/>
        <v/>
      </c>
      <c r="O328" s="127"/>
      <c r="P328" s="64"/>
      <c r="Q328" s="64"/>
      <c r="R328" s="64"/>
      <c r="CB328" s="78" t="str">
        <f t="shared" ref="CB328:CB391" si="155">IF(H328="F - Física",1,IF(H328="A - Sensorial Auditiva",1,IF(H328="V - Sensorial Visual",1,IF(H328="","",IF(H328="M - M. Mental",0,IF(H328="P - Psíquica",0,IF(H328="PC - Paràlisi Cerebral",0)))))))</f>
        <v/>
      </c>
      <c r="CC328" s="79">
        <v>100</v>
      </c>
      <c r="CD328" s="79">
        <f t="shared" ref="CD328:CD391" si="156">ROUND((K328*CC328)/100,2)</f>
        <v>0</v>
      </c>
      <c r="CE328" s="79">
        <f t="shared" ref="CE328:CE391" si="157">IF(CB328=0,IF(I328&lt;33,0,CD328),0)</f>
        <v>0</v>
      </c>
      <c r="CF328" s="79">
        <f t="shared" ref="CF328:CF391" si="158">IF(CB328=1,IF(I328&lt;65,0,CD328),0)</f>
        <v>0</v>
      </c>
      <c r="CG328" s="79">
        <f t="shared" si="152"/>
        <v>0</v>
      </c>
      <c r="CH328" s="80">
        <f t="shared" ref="CH328:CH391" si="159">IF(L328&gt;0,1,0)</f>
        <v>0</v>
      </c>
      <c r="CI328" s="84">
        <f t="shared" ref="CI328:CI391" si="160">IF(M328&lt;&gt;"",M328,L328)</f>
        <v>0</v>
      </c>
      <c r="CJ328" s="80">
        <f t="shared" si="140"/>
        <v>0</v>
      </c>
      <c r="CN328" s="21" t="str">
        <f t="shared" ref="CN328:CN391" si="161">IF(H328="","",IF(H328="M - M. Mental","",IF(H328="F - Física","",IF(H328="P - Psíquica","",IF(H328="PC - Paràlisi Cerebral","",IF(H328="A - Sensorial Auditiva","",IF(H328="V - Sensorial Visual","","1) Tipus de discapacitat: Fer servir llista desplegable")))))))</f>
        <v/>
      </c>
      <c r="CO328" s="21" t="str">
        <f t="shared" ref="CO328:CO391" si="162">IF(I328="","",IF(I328&gt;0,IF(H328="M - M. Mental","",IF(H328="F - Física","",IF(H328="P - Psíquica","",IF(H328="PC - Paràlisi Cerebral","",IF(H328="A - Sensorial Auditiva","",IF(H328="V - Sensorial Visual","",IF(H328="","2) Tipus de discapacitat: Manca seleccionar","")))))))))</f>
        <v/>
      </c>
      <c r="CP328" s="22" t="str">
        <f t="shared" si="141"/>
        <v/>
      </c>
      <c r="CQ328" s="22" t="str">
        <f t="shared" si="142"/>
        <v/>
      </c>
      <c r="CR328" s="22" t="str">
        <f t="shared" si="143"/>
        <v/>
      </c>
      <c r="CS328" s="22" t="str">
        <f t="shared" si="144"/>
        <v/>
      </c>
      <c r="CT328" s="22" t="str">
        <f t="shared" si="145"/>
        <v/>
      </c>
      <c r="CU328" s="173" t="str">
        <f t="shared" ref="CU328:CU391" si="163">IF(CB328=0,IF(I328&lt;33,IF(I328&lt;&gt;"","4) M.Mental, Psíquica ó P. Cerebral &lt; 33% (No subvencionable)",""),""),"")</f>
        <v/>
      </c>
      <c r="CV328" s="173" t="str">
        <f t="shared" ref="CV328:CV391" si="164">IF(CB328=1,IF(I328&lt;65,IF(I328&lt;&gt;"","3) Físic ó Sensorial &lt; 65% (No és subvencionable)",""),""),"")</f>
        <v/>
      </c>
      <c r="CW328" s="22" t="str">
        <f t="shared" si="146"/>
        <v/>
      </c>
      <c r="CX328" s="22" t="str">
        <f t="shared" si="147"/>
        <v/>
      </c>
      <c r="CY328" s="23" t="str">
        <f t="shared" si="148"/>
        <v/>
      </c>
      <c r="CZ328" s="23" t="str">
        <f t="shared" si="149"/>
        <v/>
      </c>
      <c r="DA328" s="207" t="str">
        <f t="shared" si="153"/>
        <v/>
      </c>
      <c r="DB328" s="23">
        <f t="shared" ref="DB328:DB391" si="165">IF(N328&lt;&gt;"",1,0)</f>
        <v>0</v>
      </c>
      <c r="DC328" s="16"/>
      <c r="DE328" s="192">
        <f t="shared" ref="DE328:DE391" si="166">IF(CH328=1,IF(E328="Home",1,IF(E328="Dona",0,"")),0)</f>
        <v>0</v>
      </c>
      <c r="DF328" s="192">
        <f t="shared" ref="DF328:DF391" si="167">IF(CH328=1,IF(E328="Dona",1,IF(E328="Home",0,"")),0)</f>
        <v>0</v>
      </c>
      <c r="DH328" s="192">
        <f t="shared" ref="DH328:DH391" si="168">IF(CJ328=1,IF(E328="Home",1,IF(E328="Dona",0,"")),0)</f>
        <v>0</v>
      </c>
      <c r="DI328" s="192">
        <f t="shared" ref="DI328:DI391" si="169">IF(CJ328=1,IF(E328="Dona",1,IF(E328="Home",0,"")),0)</f>
        <v>0</v>
      </c>
      <c r="DK328" s="203">
        <f>IF(Taula4[[#This Row],[Codi del contracte]]&lt;&gt;"",IF(Taula4[[#This Row],[Codi del contracte]]&gt;199,IF(Taula4[[#This Row],[Codi del contracte]]&lt;300,1,0),0),0)</f>
        <v>0</v>
      </c>
      <c r="DL328" s="203">
        <f>IF(Taula4[[#This Row],[Codi del contracte]]&lt;&gt;"",IF(Taula4[[#This Row],[Codi del contracte]]&gt;499,IF(Taula4[[#This Row],[Codi del contracte]]&lt;600,1,0),0),0)</f>
        <v>0</v>
      </c>
      <c r="DM328" s="203">
        <f t="shared" si="150"/>
        <v>0</v>
      </c>
      <c r="DN328" s="203">
        <f>IF(Taula4[[#This Row],[% Jornada (no posar símbol %)]]=100,IF(DM328=1,2,0),0)</f>
        <v>0</v>
      </c>
      <c r="DO328" s="203" t="str">
        <f t="shared" si="154"/>
        <v/>
      </c>
    </row>
    <row r="329" spans="1:119" ht="14.25" customHeight="1">
      <c r="A329" s="38"/>
      <c r="B329" s="83">
        <v>322</v>
      </c>
      <c r="C329" s="2"/>
      <c r="D329" s="158"/>
      <c r="E329" s="194"/>
      <c r="F329" s="153"/>
      <c r="G329" s="153"/>
      <c r="H329" s="2"/>
      <c r="I329" s="154"/>
      <c r="J329" s="210"/>
      <c r="K329" s="155"/>
      <c r="L329" s="156">
        <f t="shared" ref="L329:L392" si="170">CG329</f>
        <v>0</v>
      </c>
      <c r="M329" s="340"/>
      <c r="N329" s="182" t="str">
        <f t="shared" si="151"/>
        <v/>
      </c>
      <c r="O329" s="127"/>
      <c r="P329" s="64"/>
      <c r="Q329" s="64"/>
      <c r="R329" s="64"/>
      <c r="CB329" s="78" t="str">
        <f t="shared" si="155"/>
        <v/>
      </c>
      <c r="CC329" s="79">
        <v>100</v>
      </c>
      <c r="CD329" s="79">
        <f t="shared" si="156"/>
        <v>0</v>
      </c>
      <c r="CE329" s="79">
        <f t="shared" si="157"/>
        <v>0</v>
      </c>
      <c r="CF329" s="79">
        <f t="shared" si="158"/>
        <v>0</v>
      </c>
      <c r="CG329" s="79">
        <f t="shared" si="152"/>
        <v>0</v>
      </c>
      <c r="CH329" s="80">
        <f t="shared" si="159"/>
        <v>0</v>
      </c>
      <c r="CI329" s="84">
        <f t="shared" si="160"/>
        <v>0</v>
      </c>
      <c r="CJ329" s="80">
        <f t="shared" ref="CJ329:CJ392" si="171">IF(CI329&gt;0,1,0)</f>
        <v>0</v>
      </c>
      <c r="CN329" s="21" t="str">
        <f t="shared" si="161"/>
        <v/>
      </c>
      <c r="CO329" s="21" t="str">
        <f t="shared" si="162"/>
        <v/>
      </c>
      <c r="CP329" s="22" t="str">
        <f t="shared" ref="CP329:CP392" si="172">IF(K329="","",IF(K329="*%","Error % jornada",IF(K329&lt;1,"5) % Jornada: No fer servir número en percentatge","")))</f>
        <v/>
      </c>
      <c r="CQ329" s="22" t="str">
        <f t="shared" ref="CQ329:CQ392" si="173">IF(CN329&lt;&gt;"",IF(CP329&lt;&gt;"","1) Tipus de Discapacitat: Triar de desplegable  -  5) % Jornada",CN329),"")</f>
        <v/>
      </c>
      <c r="CR329" s="22" t="str">
        <f t="shared" ref="CR329:CR392" si="174">IF(CO329&lt;&gt;"",IF(CP329&lt;&gt;"","2) Tipus de discapacitat: Manca seleccionar  -  5) % Jornada",CO329),"")</f>
        <v/>
      </c>
      <c r="CS329" s="22" t="str">
        <f t="shared" ref="CS329:CS392" si="175">IF(CQ329&lt;&gt;"",CQ329,CR329)</f>
        <v/>
      </c>
      <c r="CT329" s="22" t="str">
        <f t="shared" ref="CT329:CT392" si="176">IF(CS329&lt;&gt;"",CS329,IF(CP329&lt;&gt;"",CP329,""))</f>
        <v/>
      </c>
      <c r="CU329" s="173" t="str">
        <f t="shared" si="163"/>
        <v/>
      </c>
      <c r="CV329" s="173" t="str">
        <f t="shared" si="164"/>
        <v/>
      </c>
      <c r="CW329" s="22" t="str">
        <f t="shared" ref="CW329:CW392" si="177">IF(CU329&lt;&gt;"",IF(CP329&lt;&gt;"","4) M.Mental, Psíquica ó Paràlisi Cerebral &lt; 33%  -  5)  % Jornada",CU329),"")</f>
        <v/>
      </c>
      <c r="CX329" s="22" t="str">
        <f t="shared" ref="CX329:CX392" si="178">IF(CV329&lt;&gt;"",IF(CP329&lt;&gt;"","3) Físic ó Sensorial &lt; 65%  -  5) % Jornada",CV329),"")</f>
        <v/>
      </c>
      <c r="CY329" s="23" t="str">
        <f t="shared" ref="CY329:CY392" si="179">IF(CX329&lt;&gt;"",CX329,IF(CW329&lt;&gt;"",CW329,""))</f>
        <v/>
      </c>
      <c r="CZ329" s="23" t="str">
        <f t="shared" ref="CZ329:CZ392" si="180">IF(CY329&lt;&gt;"",CY329,IF(CT329&lt;&gt;"",CT329,""))</f>
        <v/>
      </c>
      <c r="DA329" s="207" t="str">
        <f t="shared" si="153"/>
        <v/>
      </c>
      <c r="DB329" s="23">
        <f t="shared" si="165"/>
        <v>0</v>
      </c>
      <c r="DC329" s="16"/>
      <c r="DE329" s="192">
        <f t="shared" si="166"/>
        <v>0</v>
      </c>
      <c r="DF329" s="192">
        <f t="shared" si="167"/>
        <v>0</v>
      </c>
      <c r="DH329" s="192">
        <f t="shared" si="168"/>
        <v>0</v>
      </c>
      <c r="DI329" s="192">
        <f t="shared" si="169"/>
        <v>0</v>
      </c>
      <c r="DK329" s="203">
        <f>IF(Taula4[[#This Row],[Codi del contracte]]&lt;&gt;"",IF(Taula4[[#This Row],[Codi del contracte]]&gt;199,IF(Taula4[[#This Row],[Codi del contracte]]&lt;300,1,0),0),0)</f>
        <v>0</v>
      </c>
      <c r="DL329" s="203">
        <f>IF(Taula4[[#This Row],[Codi del contracte]]&lt;&gt;"",IF(Taula4[[#This Row],[Codi del contracte]]&gt;499,IF(Taula4[[#This Row],[Codi del contracte]]&lt;600,1,0),0),0)</f>
        <v>0</v>
      </c>
      <c r="DM329" s="203">
        <f t="shared" ref="DM329:DM392" si="181">DK329+DL329</f>
        <v>0</v>
      </c>
      <c r="DN329" s="203">
        <f>IF(Taula4[[#This Row],[% Jornada (no posar símbol %)]]=100,IF(DM329=1,2,0),0)</f>
        <v>0</v>
      </c>
      <c r="DO329" s="203" t="str">
        <f t="shared" si="154"/>
        <v/>
      </c>
    </row>
    <row r="330" spans="1:119" ht="14.25" customHeight="1">
      <c r="A330" s="38"/>
      <c r="B330" s="83">
        <v>323</v>
      </c>
      <c r="C330" s="2"/>
      <c r="D330" s="158"/>
      <c r="E330" s="194"/>
      <c r="F330" s="153"/>
      <c r="G330" s="153"/>
      <c r="H330" s="2"/>
      <c r="I330" s="154"/>
      <c r="J330" s="210"/>
      <c r="K330" s="155"/>
      <c r="L330" s="156">
        <f t="shared" si="170"/>
        <v>0</v>
      </c>
      <c r="M330" s="340"/>
      <c r="N330" s="182" t="str">
        <f t="shared" ref="N330:N393" si="182">IFERROR(DA330,"ERROR! NO RETALLAR I ENGANXAR DINS DEL FORMULARI")</f>
        <v/>
      </c>
      <c r="O330" s="127"/>
      <c r="P330" s="64"/>
      <c r="Q330" s="64"/>
      <c r="R330" s="64"/>
      <c r="CB330" s="78" t="str">
        <f t="shared" si="155"/>
        <v/>
      </c>
      <c r="CC330" s="79">
        <v>100</v>
      </c>
      <c r="CD330" s="79">
        <f t="shared" si="156"/>
        <v>0</v>
      </c>
      <c r="CE330" s="79">
        <f t="shared" si="157"/>
        <v>0</v>
      </c>
      <c r="CF330" s="79">
        <f t="shared" si="158"/>
        <v>0</v>
      </c>
      <c r="CG330" s="79">
        <f t="shared" ref="CG330:CG393" si="183">IFERROR(ROUND((CE330+CF330),2),0)</f>
        <v>0</v>
      </c>
      <c r="CH330" s="80">
        <f t="shared" si="159"/>
        <v>0</v>
      </c>
      <c r="CI330" s="84">
        <f t="shared" si="160"/>
        <v>0</v>
      </c>
      <c r="CJ330" s="80">
        <f t="shared" si="171"/>
        <v>0</v>
      </c>
      <c r="CN330" s="21" t="str">
        <f t="shared" si="161"/>
        <v/>
      </c>
      <c r="CO330" s="21" t="str">
        <f t="shared" si="162"/>
        <v/>
      </c>
      <c r="CP330" s="22" t="str">
        <f t="shared" si="172"/>
        <v/>
      </c>
      <c r="CQ330" s="22" t="str">
        <f t="shared" si="173"/>
        <v/>
      </c>
      <c r="CR330" s="22" t="str">
        <f t="shared" si="174"/>
        <v/>
      </c>
      <c r="CS330" s="22" t="str">
        <f t="shared" si="175"/>
        <v/>
      </c>
      <c r="CT330" s="22" t="str">
        <f t="shared" si="176"/>
        <v/>
      </c>
      <c r="CU330" s="173" t="str">
        <f t="shared" si="163"/>
        <v/>
      </c>
      <c r="CV330" s="173" t="str">
        <f t="shared" si="164"/>
        <v/>
      </c>
      <c r="CW330" s="22" t="str">
        <f t="shared" si="177"/>
        <v/>
      </c>
      <c r="CX330" s="22" t="str">
        <f t="shared" si="178"/>
        <v/>
      </c>
      <c r="CY330" s="23" t="str">
        <f t="shared" si="179"/>
        <v/>
      </c>
      <c r="CZ330" s="23" t="str">
        <f t="shared" si="180"/>
        <v/>
      </c>
      <c r="DA330" s="207" t="str">
        <f t="shared" ref="DA330:DA393" si="184">IF(CZ330&lt;&gt;"",CZ330,IF(DO330&lt;&gt;"",DO330,""))</f>
        <v/>
      </c>
      <c r="DB330" s="23">
        <f t="shared" si="165"/>
        <v>0</v>
      </c>
      <c r="DC330" s="16"/>
      <c r="DE330" s="192">
        <f t="shared" si="166"/>
        <v>0</v>
      </c>
      <c r="DF330" s="192">
        <f t="shared" si="167"/>
        <v>0</v>
      </c>
      <c r="DH330" s="192">
        <f t="shared" si="168"/>
        <v>0</v>
      </c>
      <c r="DI330" s="192">
        <f t="shared" si="169"/>
        <v>0</v>
      </c>
      <c r="DK330" s="203">
        <f>IF(Taula4[[#This Row],[Codi del contracte]]&lt;&gt;"",IF(Taula4[[#This Row],[Codi del contracte]]&gt;199,IF(Taula4[[#This Row],[Codi del contracte]]&lt;300,1,0),0),0)</f>
        <v>0</v>
      </c>
      <c r="DL330" s="203">
        <f>IF(Taula4[[#This Row],[Codi del contracte]]&lt;&gt;"",IF(Taula4[[#This Row],[Codi del contracte]]&gt;499,IF(Taula4[[#This Row],[Codi del contracte]]&lt;600,1,0),0),0)</f>
        <v>0</v>
      </c>
      <c r="DM330" s="203">
        <f t="shared" si="181"/>
        <v>0</v>
      </c>
      <c r="DN330" s="203">
        <f>IF(Taula4[[#This Row],[% Jornada (no posar símbol %)]]=100,IF(DM330=1,2,0),0)</f>
        <v>0</v>
      </c>
      <c r="DO330" s="203" t="str">
        <f t="shared" ref="DO330:DO393" si="185">IF(DN330=2,"6) Contracte a Temps Parcial no compatible amb 100% Jornada","")</f>
        <v/>
      </c>
    </row>
    <row r="331" spans="1:119" ht="14.25" customHeight="1">
      <c r="A331" s="38"/>
      <c r="B331" s="83">
        <v>324</v>
      </c>
      <c r="C331" s="2"/>
      <c r="D331" s="158"/>
      <c r="E331" s="194"/>
      <c r="F331" s="153"/>
      <c r="G331" s="153"/>
      <c r="H331" s="2"/>
      <c r="I331" s="154"/>
      <c r="J331" s="210"/>
      <c r="K331" s="155"/>
      <c r="L331" s="156">
        <f t="shared" si="170"/>
        <v>0</v>
      </c>
      <c r="M331" s="340"/>
      <c r="N331" s="182" t="str">
        <f t="shared" si="182"/>
        <v/>
      </c>
      <c r="O331" s="127"/>
      <c r="P331" s="64"/>
      <c r="Q331" s="64"/>
      <c r="R331" s="64"/>
      <c r="CB331" s="78" t="str">
        <f t="shared" si="155"/>
        <v/>
      </c>
      <c r="CC331" s="79">
        <v>100</v>
      </c>
      <c r="CD331" s="79">
        <f t="shared" si="156"/>
        <v>0</v>
      </c>
      <c r="CE331" s="79">
        <f t="shared" si="157"/>
        <v>0</v>
      </c>
      <c r="CF331" s="79">
        <f t="shared" si="158"/>
        <v>0</v>
      </c>
      <c r="CG331" s="79">
        <f t="shared" si="183"/>
        <v>0</v>
      </c>
      <c r="CH331" s="80">
        <f t="shared" si="159"/>
        <v>0</v>
      </c>
      <c r="CI331" s="84">
        <f t="shared" si="160"/>
        <v>0</v>
      </c>
      <c r="CJ331" s="80">
        <f t="shared" si="171"/>
        <v>0</v>
      </c>
      <c r="CN331" s="21" t="str">
        <f t="shared" si="161"/>
        <v/>
      </c>
      <c r="CO331" s="21" t="str">
        <f t="shared" si="162"/>
        <v/>
      </c>
      <c r="CP331" s="22" t="str">
        <f t="shared" si="172"/>
        <v/>
      </c>
      <c r="CQ331" s="22" t="str">
        <f t="shared" si="173"/>
        <v/>
      </c>
      <c r="CR331" s="22" t="str">
        <f t="shared" si="174"/>
        <v/>
      </c>
      <c r="CS331" s="22" t="str">
        <f t="shared" si="175"/>
        <v/>
      </c>
      <c r="CT331" s="22" t="str">
        <f t="shared" si="176"/>
        <v/>
      </c>
      <c r="CU331" s="173" t="str">
        <f t="shared" si="163"/>
        <v/>
      </c>
      <c r="CV331" s="173" t="str">
        <f t="shared" si="164"/>
        <v/>
      </c>
      <c r="CW331" s="22" t="str">
        <f t="shared" si="177"/>
        <v/>
      </c>
      <c r="CX331" s="22" t="str">
        <f t="shared" si="178"/>
        <v/>
      </c>
      <c r="CY331" s="23" t="str">
        <f t="shared" si="179"/>
        <v/>
      </c>
      <c r="CZ331" s="23" t="str">
        <f t="shared" si="180"/>
        <v/>
      </c>
      <c r="DA331" s="207" t="str">
        <f t="shared" si="184"/>
        <v/>
      </c>
      <c r="DB331" s="23">
        <f t="shared" si="165"/>
        <v>0</v>
      </c>
      <c r="DC331" s="16"/>
      <c r="DE331" s="192">
        <f t="shared" si="166"/>
        <v>0</v>
      </c>
      <c r="DF331" s="192">
        <f t="shared" si="167"/>
        <v>0</v>
      </c>
      <c r="DH331" s="192">
        <f t="shared" si="168"/>
        <v>0</v>
      </c>
      <c r="DI331" s="192">
        <f t="shared" si="169"/>
        <v>0</v>
      </c>
      <c r="DK331" s="203">
        <f>IF(Taula4[[#This Row],[Codi del contracte]]&lt;&gt;"",IF(Taula4[[#This Row],[Codi del contracte]]&gt;199,IF(Taula4[[#This Row],[Codi del contracte]]&lt;300,1,0),0),0)</f>
        <v>0</v>
      </c>
      <c r="DL331" s="203">
        <f>IF(Taula4[[#This Row],[Codi del contracte]]&lt;&gt;"",IF(Taula4[[#This Row],[Codi del contracte]]&gt;499,IF(Taula4[[#This Row],[Codi del contracte]]&lt;600,1,0),0),0)</f>
        <v>0</v>
      </c>
      <c r="DM331" s="203">
        <f t="shared" si="181"/>
        <v>0</v>
      </c>
      <c r="DN331" s="203">
        <f>IF(Taula4[[#This Row],[% Jornada (no posar símbol %)]]=100,IF(DM331=1,2,0),0)</f>
        <v>0</v>
      </c>
      <c r="DO331" s="203" t="str">
        <f t="shared" si="185"/>
        <v/>
      </c>
    </row>
    <row r="332" spans="1:119" ht="14.25" customHeight="1">
      <c r="A332" s="38"/>
      <c r="B332" s="83">
        <v>325</v>
      </c>
      <c r="C332" s="2"/>
      <c r="D332" s="158"/>
      <c r="E332" s="194"/>
      <c r="F332" s="153"/>
      <c r="G332" s="153"/>
      <c r="H332" s="2"/>
      <c r="I332" s="154"/>
      <c r="J332" s="210"/>
      <c r="K332" s="155"/>
      <c r="L332" s="156">
        <f t="shared" si="170"/>
        <v>0</v>
      </c>
      <c r="M332" s="340"/>
      <c r="N332" s="182" t="str">
        <f t="shared" si="182"/>
        <v/>
      </c>
      <c r="O332" s="127"/>
      <c r="P332" s="64"/>
      <c r="Q332" s="64"/>
      <c r="R332" s="64"/>
      <c r="CB332" s="78" t="str">
        <f t="shared" si="155"/>
        <v/>
      </c>
      <c r="CC332" s="79">
        <v>100</v>
      </c>
      <c r="CD332" s="79">
        <f t="shared" si="156"/>
        <v>0</v>
      </c>
      <c r="CE332" s="79">
        <f t="shared" si="157"/>
        <v>0</v>
      </c>
      <c r="CF332" s="79">
        <f t="shared" si="158"/>
        <v>0</v>
      </c>
      <c r="CG332" s="79">
        <f t="shared" si="183"/>
        <v>0</v>
      </c>
      <c r="CH332" s="80">
        <f t="shared" si="159"/>
        <v>0</v>
      </c>
      <c r="CI332" s="84">
        <f t="shared" si="160"/>
        <v>0</v>
      </c>
      <c r="CJ332" s="80">
        <f t="shared" si="171"/>
        <v>0</v>
      </c>
      <c r="CN332" s="21" t="str">
        <f t="shared" si="161"/>
        <v/>
      </c>
      <c r="CO332" s="21" t="str">
        <f t="shared" si="162"/>
        <v/>
      </c>
      <c r="CP332" s="22" t="str">
        <f t="shared" si="172"/>
        <v/>
      </c>
      <c r="CQ332" s="22" t="str">
        <f t="shared" si="173"/>
        <v/>
      </c>
      <c r="CR332" s="22" t="str">
        <f t="shared" si="174"/>
        <v/>
      </c>
      <c r="CS332" s="22" t="str">
        <f t="shared" si="175"/>
        <v/>
      </c>
      <c r="CT332" s="22" t="str">
        <f t="shared" si="176"/>
        <v/>
      </c>
      <c r="CU332" s="173" t="str">
        <f t="shared" si="163"/>
        <v/>
      </c>
      <c r="CV332" s="173" t="str">
        <f t="shared" si="164"/>
        <v/>
      </c>
      <c r="CW332" s="22" t="str">
        <f t="shared" si="177"/>
        <v/>
      </c>
      <c r="CX332" s="22" t="str">
        <f t="shared" si="178"/>
        <v/>
      </c>
      <c r="CY332" s="23" t="str">
        <f t="shared" si="179"/>
        <v/>
      </c>
      <c r="CZ332" s="23" t="str">
        <f t="shared" si="180"/>
        <v/>
      </c>
      <c r="DA332" s="207" t="str">
        <f t="shared" si="184"/>
        <v/>
      </c>
      <c r="DB332" s="23">
        <f t="shared" si="165"/>
        <v>0</v>
      </c>
      <c r="DC332" s="16"/>
      <c r="DE332" s="192">
        <f t="shared" si="166"/>
        <v>0</v>
      </c>
      <c r="DF332" s="192">
        <f t="shared" si="167"/>
        <v>0</v>
      </c>
      <c r="DH332" s="192">
        <f t="shared" si="168"/>
        <v>0</v>
      </c>
      <c r="DI332" s="192">
        <f t="shared" si="169"/>
        <v>0</v>
      </c>
      <c r="DK332" s="203">
        <f>IF(Taula4[[#This Row],[Codi del contracte]]&lt;&gt;"",IF(Taula4[[#This Row],[Codi del contracte]]&gt;199,IF(Taula4[[#This Row],[Codi del contracte]]&lt;300,1,0),0),0)</f>
        <v>0</v>
      </c>
      <c r="DL332" s="203">
        <f>IF(Taula4[[#This Row],[Codi del contracte]]&lt;&gt;"",IF(Taula4[[#This Row],[Codi del contracte]]&gt;499,IF(Taula4[[#This Row],[Codi del contracte]]&lt;600,1,0),0),0)</f>
        <v>0</v>
      </c>
      <c r="DM332" s="203">
        <f t="shared" si="181"/>
        <v>0</v>
      </c>
      <c r="DN332" s="203">
        <f>IF(Taula4[[#This Row],[% Jornada (no posar símbol %)]]=100,IF(DM332=1,2,0),0)</f>
        <v>0</v>
      </c>
      <c r="DO332" s="203" t="str">
        <f t="shared" si="185"/>
        <v/>
      </c>
    </row>
    <row r="333" spans="1:119" ht="14.25" customHeight="1">
      <c r="A333" s="38"/>
      <c r="B333" s="83">
        <v>326</v>
      </c>
      <c r="C333" s="2"/>
      <c r="D333" s="158"/>
      <c r="E333" s="194"/>
      <c r="F333" s="153"/>
      <c r="G333" s="153"/>
      <c r="H333" s="2"/>
      <c r="I333" s="154"/>
      <c r="J333" s="210"/>
      <c r="K333" s="155"/>
      <c r="L333" s="156">
        <f t="shared" si="170"/>
        <v>0</v>
      </c>
      <c r="M333" s="340"/>
      <c r="N333" s="182" t="str">
        <f t="shared" si="182"/>
        <v/>
      </c>
      <c r="O333" s="127"/>
      <c r="P333" s="64"/>
      <c r="Q333" s="64"/>
      <c r="R333" s="64"/>
      <c r="CB333" s="78" t="str">
        <f t="shared" si="155"/>
        <v/>
      </c>
      <c r="CC333" s="79">
        <v>100</v>
      </c>
      <c r="CD333" s="79">
        <f t="shared" si="156"/>
        <v>0</v>
      </c>
      <c r="CE333" s="79">
        <f t="shared" si="157"/>
        <v>0</v>
      </c>
      <c r="CF333" s="79">
        <f t="shared" si="158"/>
        <v>0</v>
      </c>
      <c r="CG333" s="79">
        <f t="shared" si="183"/>
        <v>0</v>
      </c>
      <c r="CH333" s="80">
        <f t="shared" si="159"/>
        <v>0</v>
      </c>
      <c r="CI333" s="84">
        <f t="shared" si="160"/>
        <v>0</v>
      </c>
      <c r="CJ333" s="80">
        <f t="shared" si="171"/>
        <v>0</v>
      </c>
      <c r="CN333" s="21" t="str">
        <f t="shared" si="161"/>
        <v/>
      </c>
      <c r="CO333" s="21" t="str">
        <f t="shared" si="162"/>
        <v/>
      </c>
      <c r="CP333" s="22" t="str">
        <f t="shared" si="172"/>
        <v/>
      </c>
      <c r="CQ333" s="22" t="str">
        <f t="shared" si="173"/>
        <v/>
      </c>
      <c r="CR333" s="22" t="str">
        <f t="shared" si="174"/>
        <v/>
      </c>
      <c r="CS333" s="22" t="str">
        <f t="shared" si="175"/>
        <v/>
      </c>
      <c r="CT333" s="22" t="str">
        <f t="shared" si="176"/>
        <v/>
      </c>
      <c r="CU333" s="173" t="str">
        <f t="shared" si="163"/>
        <v/>
      </c>
      <c r="CV333" s="173" t="str">
        <f t="shared" si="164"/>
        <v/>
      </c>
      <c r="CW333" s="22" t="str">
        <f t="shared" si="177"/>
        <v/>
      </c>
      <c r="CX333" s="22" t="str">
        <f t="shared" si="178"/>
        <v/>
      </c>
      <c r="CY333" s="23" t="str">
        <f t="shared" si="179"/>
        <v/>
      </c>
      <c r="CZ333" s="23" t="str">
        <f t="shared" si="180"/>
        <v/>
      </c>
      <c r="DA333" s="207" t="str">
        <f t="shared" si="184"/>
        <v/>
      </c>
      <c r="DB333" s="23">
        <f t="shared" si="165"/>
        <v>0</v>
      </c>
      <c r="DC333" s="16"/>
      <c r="DE333" s="192">
        <f t="shared" si="166"/>
        <v>0</v>
      </c>
      <c r="DF333" s="192">
        <f t="shared" si="167"/>
        <v>0</v>
      </c>
      <c r="DH333" s="192">
        <f t="shared" si="168"/>
        <v>0</v>
      </c>
      <c r="DI333" s="192">
        <f t="shared" si="169"/>
        <v>0</v>
      </c>
      <c r="DK333" s="203">
        <f>IF(Taula4[[#This Row],[Codi del contracte]]&lt;&gt;"",IF(Taula4[[#This Row],[Codi del contracte]]&gt;199,IF(Taula4[[#This Row],[Codi del contracte]]&lt;300,1,0),0),0)</f>
        <v>0</v>
      </c>
      <c r="DL333" s="203">
        <f>IF(Taula4[[#This Row],[Codi del contracte]]&lt;&gt;"",IF(Taula4[[#This Row],[Codi del contracte]]&gt;499,IF(Taula4[[#This Row],[Codi del contracte]]&lt;600,1,0),0),0)</f>
        <v>0</v>
      </c>
      <c r="DM333" s="203">
        <f t="shared" si="181"/>
        <v>0</v>
      </c>
      <c r="DN333" s="203">
        <f>IF(Taula4[[#This Row],[% Jornada (no posar símbol %)]]=100,IF(DM333=1,2,0),0)</f>
        <v>0</v>
      </c>
      <c r="DO333" s="203" t="str">
        <f t="shared" si="185"/>
        <v/>
      </c>
    </row>
    <row r="334" spans="1:119" ht="14.25" customHeight="1">
      <c r="A334" s="38"/>
      <c r="B334" s="83">
        <v>327</v>
      </c>
      <c r="C334" s="2"/>
      <c r="D334" s="158"/>
      <c r="E334" s="194"/>
      <c r="F334" s="153"/>
      <c r="G334" s="153"/>
      <c r="H334" s="2"/>
      <c r="I334" s="154"/>
      <c r="J334" s="210"/>
      <c r="K334" s="155"/>
      <c r="L334" s="156">
        <f t="shared" si="170"/>
        <v>0</v>
      </c>
      <c r="M334" s="340"/>
      <c r="N334" s="182" t="str">
        <f t="shared" si="182"/>
        <v/>
      </c>
      <c r="O334" s="127"/>
      <c r="P334" s="64"/>
      <c r="Q334" s="64"/>
      <c r="R334" s="64"/>
      <c r="CB334" s="78" t="str">
        <f t="shared" si="155"/>
        <v/>
      </c>
      <c r="CC334" s="79">
        <v>100</v>
      </c>
      <c r="CD334" s="79">
        <f t="shared" si="156"/>
        <v>0</v>
      </c>
      <c r="CE334" s="79">
        <f t="shared" si="157"/>
        <v>0</v>
      </c>
      <c r="CF334" s="79">
        <f t="shared" si="158"/>
        <v>0</v>
      </c>
      <c r="CG334" s="79">
        <f t="shared" si="183"/>
        <v>0</v>
      </c>
      <c r="CH334" s="80">
        <f t="shared" si="159"/>
        <v>0</v>
      </c>
      <c r="CI334" s="84">
        <f t="shared" si="160"/>
        <v>0</v>
      </c>
      <c r="CJ334" s="80">
        <f t="shared" si="171"/>
        <v>0</v>
      </c>
      <c r="CN334" s="21" t="str">
        <f t="shared" si="161"/>
        <v/>
      </c>
      <c r="CO334" s="21" t="str">
        <f t="shared" si="162"/>
        <v/>
      </c>
      <c r="CP334" s="22" t="str">
        <f t="shared" si="172"/>
        <v/>
      </c>
      <c r="CQ334" s="22" t="str">
        <f t="shared" si="173"/>
        <v/>
      </c>
      <c r="CR334" s="22" t="str">
        <f t="shared" si="174"/>
        <v/>
      </c>
      <c r="CS334" s="22" t="str">
        <f t="shared" si="175"/>
        <v/>
      </c>
      <c r="CT334" s="22" t="str">
        <f t="shared" si="176"/>
        <v/>
      </c>
      <c r="CU334" s="173" t="str">
        <f t="shared" si="163"/>
        <v/>
      </c>
      <c r="CV334" s="173" t="str">
        <f t="shared" si="164"/>
        <v/>
      </c>
      <c r="CW334" s="22" t="str">
        <f t="shared" si="177"/>
        <v/>
      </c>
      <c r="CX334" s="22" t="str">
        <f t="shared" si="178"/>
        <v/>
      </c>
      <c r="CY334" s="23" t="str">
        <f t="shared" si="179"/>
        <v/>
      </c>
      <c r="CZ334" s="23" t="str">
        <f t="shared" si="180"/>
        <v/>
      </c>
      <c r="DA334" s="207" t="str">
        <f t="shared" si="184"/>
        <v/>
      </c>
      <c r="DB334" s="23">
        <f t="shared" si="165"/>
        <v>0</v>
      </c>
      <c r="DC334" s="16"/>
      <c r="DE334" s="192">
        <f t="shared" si="166"/>
        <v>0</v>
      </c>
      <c r="DF334" s="192">
        <f t="shared" si="167"/>
        <v>0</v>
      </c>
      <c r="DH334" s="192">
        <f t="shared" si="168"/>
        <v>0</v>
      </c>
      <c r="DI334" s="192">
        <f t="shared" si="169"/>
        <v>0</v>
      </c>
      <c r="DK334" s="203">
        <f>IF(Taula4[[#This Row],[Codi del contracte]]&lt;&gt;"",IF(Taula4[[#This Row],[Codi del contracte]]&gt;199,IF(Taula4[[#This Row],[Codi del contracte]]&lt;300,1,0),0),0)</f>
        <v>0</v>
      </c>
      <c r="DL334" s="203">
        <f>IF(Taula4[[#This Row],[Codi del contracte]]&lt;&gt;"",IF(Taula4[[#This Row],[Codi del contracte]]&gt;499,IF(Taula4[[#This Row],[Codi del contracte]]&lt;600,1,0),0),0)</f>
        <v>0</v>
      </c>
      <c r="DM334" s="203">
        <f t="shared" si="181"/>
        <v>0</v>
      </c>
      <c r="DN334" s="203">
        <f>IF(Taula4[[#This Row],[% Jornada (no posar símbol %)]]=100,IF(DM334=1,2,0),0)</f>
        <v>0</v>
      </c>
      <c r="DO334" s="203" t="str">
        <f t="shared" si="185"/>
        <v/>
      </c>
    </row>
    <row r="335" spans="1:119" ht="14.25" customHeight="1">
      <c r="A335" s="38"/>
      <c r="B335" s="83">
        <v>328</v>
      </c>
      <c r="C335" s="2"/>
      <c r="D335" s="158"/>
      <c r="E335" s="194"/>
      <c r="F335" s="153"/>
      <c r="G335" s="153"/>
      <c r="H335" s="2"/>
      <c r="I335" s="154"/>
      <c r="J335" s="210"/>
      <c r="K335" s="155"/>
      <c r="L335" s="156">
        <f t="shared" si="170"/>
        <v>0</v>
      </c>
      <c r="M335" s="340"/>
      <c r="N335" s="182" t="str">
        <f t="shared" si="182"/>
        <v/>
      </c>
      <c r="O335" s="127"/>
      <c r="P335" s="64"/>
      <c r="Q335" s="64"/>
      <c r="R335" s="64"/>
      <c r="CB335" s="78" t="str">
        <f t="shared" si="155"/>
        <v/>
      </c>
      <c r="CC335" s="79">
        <v>100</v>
      </c>
      <c r="CD335" s="79">
        <f t="shared" si="156"/>
        <v>0</v>
      </c>
      <c r="CE335" s="79">
        <f t="shared" si="157"/>
        <v>0</v>
      </c>
      <c r="CF335" s="79">
        <f t="shared" si="158"/>
        <v>0</v>
      </c>
      <c r="CG335" s="79">
        <f t="shared" si="183"/>
        <v>0</v>
      </c>
      <c r="CH335" s="80">
        <f t="shared" si="159"/>
        <v>0</v>
      </c>
      <c r="CI335" s="84">
        <f t="shared" si="160"/>
        <v>0</v>
      </c>
      <c r="CJ335" s="80">
        <f t="shared" si="171"/>
        <v>0</v>
      </c>
      <c r="CN335" s="21" t="str">
        <f t="shared" si="161"/>
        <v/>
      </c>
      <c r="CO335" s="21" t="str">
        <f t="shared" si="162"/>
        <v/>
      </c>
      <c r="CP335" s="22" t="str">
        <f t="shared" si="172"/>
        <v/>
      </c>
      <c r="CQ335" s="22" t="str">
        <f t="shared" si="173"/>
        <v/>
      </c>
      <c r="CR335" s="22" t="str">
        <f t="shared" si="174"/>
        <v/>
      </c>
      <c r="CS335" s="22" t="str">
        <f t="shared" si="175"/>
        <v/>
      </c>
      <c r="CT335" s="22" t="str">
        <f t="shared" si="176"/>
        <v/>
      </c>
      <c r="CU335" s="173" t="str">
        <f t="shared" si="163"/>
        <v/>
      </c>
      <c r="CV335" s="173" t="str">
        <f t="shared" si="164"/>
        <v/>
      </c>
      <c r="CW335" s="22" t="str">
        <f t="shared" si="177"/>
        <v/>
      </c>
      <c r="CX335" s="22" t="str">
        <f t="shared" si="178"/>
        <v/>
      </c>
      <c r="CY335" s="23" t="str">
        <f t="shared" si="179"/>
        <v/>
      </c>
      <c r="CZ335" s="23" t="str">
        <f t="shared" si="180"/>
        <v/>
      </c>
      <c r="DA335" s="207" t="str">
        <f t="shared" si="184"/>
        <v/>
      </c>
      <c r="DB335" s="23">
        <f t="shared" si="165"/>
        <v>0</v>
      </c>
      <c r="DC335" s="16"/>
      <c r="DE335" s="192">
        <f t="shared" si="166"/>
        <v>0</v>
      </c>
      <c r="DF335" s="192">
        <f t="shared" si="167"/>
        <v>0</v>
      </c>
      <c r="DH335" s="192">
        <f t="shared" si="168"/>
        <v>0</v>
      </c>
      <c r="DI335" s="192">
        <f t="shared" si="169"/>
        <v>0</v>
      </c>
      <c r="DK335" s="203">
        <f>IF(Taula4[[#This Row],[Codi del contracte]]&lt;&gt;"",IF(Taula4[[#This Row],[Codi del contracte]]&gt;199,IF(Taula4[[#This Row],[Codi del contracte]]&lt;300,1,0),0),0)</f>
        <v>0</v>
      </c>
      <c r="DL335" s="203">
        <f>IF(Taula4[[#This Row],[Codi del contracte]]&lt;&gt;"",IF(Taula4[[#This Row],[Codi del contracte]]&gt;499,IF(Taula4[[#This Row],[Codi del contracte]]&lt;600,1,0),0),0)</f>
        <v>0</v>
      </c>
      <c r="DM335" s="203">
        <f t="shared" si="181"/>
        <v>0</v>
      </c>
      <c r="DN335" s="203">
        <f>IF(Taula4[[#This Row],[% Jornada (no posar símbol %)]]=100,IF(DM335=1,2,0),0)</f>
        <v>0</v>
      </c>
      <c r="DO335" s="203" t="str">
        <f t="shared" si="185"/>
        <v/>
      </c>
    </row>
    <row r="336" spans="1:119" ht="14.25" customHeight="1">
      <c r="A336" s="38"/>
      <c r="B336" s="83">
        <v>329</v>
      </c>
      <c r="C336" s="2"/>
      <c r="D336" s="158"/>
      <c r="E336" s="194"/>
      <c r="F336" s="153"/>
      <c r="G336" s="153"/>
      <c r="H336" s="2"/>
      <c r="I336" s="154"/>
      <c r="J336" s="210"/>
      <c r="K336" s="155"/>
      <c r="L336" s="156">
        <f t="shared" si="170"/>
        <v>0</v>
      </c>
      <c r="M336" s="340"/>
      <c r="N336" s="182" t="str">
        <f t="shared" si="182"/>
        <v/>
      </c>
      <c r="O336" s="127"/>
      <c r="P336" s="64"/>
      <c r="Q336" s="64"/>
      <c r="R336" s="64"/>
      <c r="CB336" s="78" t="str">
        <f t="shared" si="155"/>
        <v/>
      </c>
      <c r="CC336" s="79">
        <v>100</v>
      </c>
      <c r="CD336" s="79">
        <f t="shared" si="156"/>
        <v>0</v>
      </c>
      <c r="CE336" s="79">
        <f t="shared" si="157"/>
        <v>0</v>
      </c>
      <c r="CF336" s="79">
        <f t="shared" si="158"/>
        <v>0</v>
      </c>
      <c r="CG336" s="79">
        <f t="shared" si="183"/>
        <v>0</v>
      </c>
      <c r="CH336" s="80">
        <f t="shared" si="159"/>
        <v>0</v>
      </c>
      <c r="CI336" s="84">
        <f t="shared" si="160"/>
        <v>0</v>
      </c>
      <c r="CJ336" s="80">
        <f t="shared" si="171"/>
        <v>0</v>
      </c>
      <c r="CN336" s="21" t="str">
        <f t="shared" si="161"/>
        <v/>
      </c>
      <c r="CO336" s="21" t="str">
        <f t="shared" si="162"/>
        <v/>
      </c>
      <c r="CP336" s="22" t="str">
        <f t="shared" si="172"/>
        <v/>
      </c>
      <c r="CQ336" s="22" t="str">
        <f t="shared" si="173"/>
        <v/>
      </c>
      <c r="CR336" s="22" t="str">
        <f t="shared" si="174"/>
        <v/>
      </c>
      <c r="CS336" s="22" t="str">
        <f t="shared" si="175"/>
        <v/>
      </c>
      <c r="CT336" s="22" t="str">
        <f t="shared" si="176"/>
        <v/>
      </c>
      <c r="CU336" s="173" t="str">
        <f t="shared" si="163"/>
        <v/>
      </c>
      <c r="CV336" s="173" t="str">
        <f t="shared" si="164"/>
        <v/>
      </c>
      <c r="CW336" s="22" t="str">
        <f t="shared" si="177"/>
        <v/>
      </c>
      <c r="CX336" s="22" t="str">
        <f t="shared" si="178"/>
        <v/>
      </c>
      <c r="CY336" s="23" t="str">
        <f t="shared" si="179"/>
        <v/>
      </c>
      <c r="CZ336" s="23" t="str">
        <f t="shared" si="180"/>
        <v/>
      </c>
      <c r="DA336" s="207" t="str">
        <f t="shared" si="184"/>
        <v/>
      </c>
      <c r="DB336" s="23">
        <f t="shared" si="165"/>
        <v>0</v>
      </c>
      <c r="DC336" s="16"/>
      <c r="DE336" s="192">
        <f t="shared" si="166"/>
        <v>0</v>
      </c>
      <c r="DF336" s="192">
        <f t="shared" si="167"/>
        <v>0</v>
      </c>
      <c r="DH336" s="192">
        <f t="shared" si="168"/>
        <v>0</v>
      </c>
      <c r="DI336" s="192">
        <f t="shared" si="169"/>
        <v>0</v>
      </c>
      <c r="DK336" s="203">
        <f>IF(Taula4[[#This Row],[Codi del contracte]]&lt;&gt;"",IF(Taula4[[#This Row],[Codi del contracte]]&gt;199,IF(Taula4[[#This Row],[Codi del contracte]]&lt;300,1,0),0),0)</f>
        <v>0</v>
      </c>
      <c r="DL336" s="203">
        <f>IF(Taula4[[#This Row],[Codi del contracte]]&lt;&gt;"",IF(Taula4[[#This Row],[Codi del contracte]]&gt;499,IF(Taula4[[#This Row],[Codi del contracte]]&lt;600,1,0),0),0)</f>
        <v>0</v>
      </c>
      <c r="DM336" s="203">
        <f t="shared" si="181"/>
        <v>0</v>
      </c>
      <c r="DN336" s="203">
        <f>IF(Taula4[[#This Row],[% Jornada (no posar símbol %)]]=100,IF(DM336=1,2,0),0)</f>
        <v>0</v>
      </c>
      <c r="DO336" s="203" t="str">
        <f t="shared" si="185"/>
        <v/>
      </c>
    </row>
    <row r="337" spans="1:119" ht="14.25" customHeight="1">
      <c r="A337" s="38"/>
      <c r="B337" s="83">
        <v>330</v>
      </c>
      <c r="C337" s="2"/>
      <c r="D337" s="158"/>
      <c r="E337" s="194"/>
      <c r="F337" s="153"/>
      <c r="G337" s="153"/>
      <c r="H337" s="2"/>
      <c r="I337" s="154"/>
      <c r="J337" s="210"/>
      <c r="K337" s="155"/>
      <c r="L337" s="156">
        <f t="shared" si="170"/>
        <v>0</v>
      </c>
      <c r="M337" s="340"/>
      <c r="N337" s="182" t="str">
        <f t="shared" si="182"/>
        <v/>
      </c>
      <c r="O337" s="127"/>
      <c r="P337" s="64"/>
      <c r="Q337" s="64"/>
      <c r="R337" s="64"/>
      <c r="CB337" s="78" t="str">
        <f t="shared" si="155"/>
        <v/>
      </c>
      <c r="CC337" s="79">
        <v>100</v>
      </c>
      <c r="CD337" s="79">
        <f t="shared" si="156"/>
        <v>0</v>
      </c>
      <c r="CE337" s="79">
        <f t="shared" si="157"/>
        <v>0</v>
      </c>
      <c r="CF337" s="79">
        <f t="shared" si="158"/>
        <v>0</v>
      </c>
      <c r="CG337" s="79">
        <f t="shared" si="183"/>
        <v>0</v>
      </c>
      <c r="CH337" s="80">
        <f t="shared" si="159"/>
        <v>0</v>
      </c>
      <c r="CI337" s="84">
        <f t="shared" si="160"/>
        <v>0</v>
      </c>
      <c r="CJ337" s="80">
        <f t="shared" si="171"/>
        <v>0</v>
      </c>
      <c r="CN337" s="21" t="str">
        <f t="shared" si="161"/>
        <v/>
      </c>
      <c r="CO337" s="21" t="str">
        <f t="shared" si="162"/>
        <v/>
      </c>
      <c r="CP337" s="22" t="str">
        <f t="shared" si="172"/>
        <v/>
      </c>
      <c r="CQ337" s="22" t="str">
        <f t="shared" si="173"/>
        <v/>
      </c>
      <c r="CR337" s="22" t="str">
        <f t="shared" si="174"/>
        <v/>
      </c>
      <c r="CS337" s="22" t="str">
        <f t="shared" si="175"/>
        <v/>
      </c>
      <c r="CT337" s="22" t="str">
        <f t="shared" si="176"/>
        <v/>
      </c>
      <c r="CU337" s="173" t="str">
        <f t="shared" si="163"/>
        <v/>
      </c>
      <c r="CV337" s="173" t="str">
        <f t="shared" si="164"/>
        <v/>
      </c>
      <c r="CW337" s="22" t="str">
        <f t="shared" si="177"/>
        <v/>
      </c>
      <c r="CX337" s="22" t="str">
        <f t="shared" si="178"/>
        <v/>
      </c>
      <c r="CY337" s="23" t="str">
        <f t="shared" si="179"/>
        <v/>
      </c>
      <c r="CZ337" s="23" t="str">
        <f t="shared" si="180"/>
        <v/>
      </c>
      <c r="DA337" s="207" t="str">
        <f t="shared" si="184"/>
        <v/>
      </c>
      <c r="DB337" s="23">
        <f t="shared" si="165"/>
        <v>0</v>
      </c>
      <c r="DC337" s="16"/>
      <c r="DE337" s="192">
        <f t="shared" si="166"/>
        <v>0</v>
      </c>
      <c r="DF337" s="192">
        <f t="shared" si="167"/>
        <v>0</v>
      </c>
      <c r="DH337" s="192">
        <f t="shared" si="168"/>
        <v>0</v>
      </c>
      <c r="DI337" s="192">
        <f t="shared" si="169"/>
        <v>0</v>
      </c>
      <c r="DK337" s="203">
        <f>IF(Taula4[[#This Row],[Codi del contracte]]&lt;&gt;"",IF(Taula4[[#This Row],[Codi del contracte]]&gt;199,IF(Taula4[[#This Row],[Codi del contracte]]&lt;300,1,0),0),0)</f>
        <v>0</v>
      </c>
      <c r="DL337" s="203">
        <f>IF(Taula4[[#This Row],[Codi del contracte]]&lt;&gt;"",IF(Taula4[[#This Row],[Codi del contracte]]&gt;499,IF(Taula4[[#This Row],[Codi del contracte]]&lt;600,1,0),0),0)</f>
        <v>0</v>
      </c>
      <c r="DM337" s="203">
        <f t="shared" si="181"/>
        <v>0</v>
      </c>
      <c r="DN337" s="203">
        <f>IF(Taula4[[#This Row],[% Jornada (no posar símbol %)]]=100,IF(DM337=1,2,0),0)</f>
        <v>0</v>
      </c>
      <c r="DO337" s="203" t="str">
        <f t="shared" si="185"/>
        <v/>
      </c>
    </row>
    <row r="338" spans="1:119" ht="14.25" customHeight="1">
      <c r="A338" s="38"/>
      <c r="B338" s="83">
        <v>331</v>
      </c>
      <c r="C338" s="2"/>
      <c r="D338" s="158"/>
      <c r="E338" s="194"/>
      <c r="F338" s="153"/>
      <c r="G338" s="153"/>
      <c r="H338" s="2"/>
      <c r="I338" s="154"/>
      <c r="J338" s="210"/>
      <c r="K338" s="155"/>
      <c r="L338" s="156">
        <f t="shared" si="170"/>
        <v>0</v>
      </c>
      <c r="M338" s="340"/>
      <c r="N338" s="182" t="str">
        <f t="shared" si="182"/>
        <v/>
      </c>
      <c r="O338" s="127"/>
      <c r="P338" s="64"/>
      <c r="Q338" s="64"/>
      <c r="R338" s="64"/>
      <c r="CB338" s="78" t="str">
        <f t="shared" si="155"/>
        <v/>
      </c>
      <c r="CC338" s="79">
        <v>100</v>
      </c>
      <c r="CD338" s="79">
        <f t="shared" si="156"/>
        <v>0</v>
      </c>
      <c r="CE338" s="79">
        <f t="shared" si="157"/>
        <v>0</v>
      </c>
      <c r="CF338" s="79">
        <f t="shared" si="158"/>
        <v>0</v>
      </c>
      <c r="CG338" s="79">
        <f t="shared" si="183"/>
        <v>0</v>
      </c>
      <c r="CH338" s="80">
        <f t="shared" si="159"/>
        <v>0</v>
      </c>
      <c r="CI338" s="84">
        <f t="shared" si="160"/>
        <v>0</v>
      </c>
      <c r="CJ338" s="80">
        <f t="shared" si="171"/>
        <v>0</v>
      </c>
      <c r="CN338" s="21" t="str">
        <f t="shared" si="161"/>
        <v/>
      </c>
      <c r="CO338" s="21" t="str">
        <f t="shared" si="162"/>
        <v/>
      </c>
      <c r="CP338" s="22" t="str">
        <f t="shared" si="172"/>
        <v/>
      </c>
      <c r="CQ338" s="22" t="str">
        <f t="shared" si="173"/>
        <v/>
      </c>
      <c r="CR338" s="22" t="str">
        <f t="shared" si="174"/>
        <v/>
      </c>
      <c r="CS338" s="22" t="str">
        <f t="shared" si="175"/>
        <v/>
      </c>
      <c r="CT338" s="22" t="str">
        <f t="shared" si="176"/>
        <v/>
      </c>
      <c r="CU338" s="173" t="str">
        <f t="shared" si="163"/>
        <v/>
      </c>
      <c r="CV338" s="173" t="str">
        <f t="shared" si="164"/>
        <v/>
      </c>
      <c r="CW338" s="22" t="str">
        <f t="shared" si="177"/>
        <v/>
      </c>
      <c r="CX338" s="22" t="str">
        <f t="shared" si="178"/>
        <v/>
      </c>
      <c r="CY338" s="23" t="str">
        <f t="shared" si="179"/>
        <v/>
      </c>
      <c r="CZ338" s="23" t="str">
        <f t="shared" si="180"/>
        <v/>
      </c>
      <c r="DA338" s="207" t="str">
        <f t="shared" si="184"/>
        <v/>
      </c>
      <c r="DB338" s="23">
        <f t="shared" si="165"/>
        <v>0</v>
      </c>
      <c r="DC338" s="16"/>
      <c r="DE338" s="192">
        <f t="shared" si="166"/>
        <v>0</v>
      </c>
      <c r="DF338" s="192">
        <f t="shared" si="167"/>
        <v>0</v>
      </c>
      <c r="DH338" s="192">
        <f t="shared" si="168"/>
        <v>0</v>
      </c>
      <c r="DI338" s="192">
        <f t="shared" si="169"/>
        <v>0</v>
      </c>
      <c r="DK338" s="203">
        <f>IF(Taula4[[#This Row],[Codi del contracte]]&lt;&gt;"",IF(Taula4[[#This Row],[Codi del contracte]]&gt;199,IF(Taula4[[#This Row],[Codi del contracte]]&lt;300,1,0),0),0)</f>
        <v>0</v>
      </c>
      <c r="DL338" s="203">
        <f>IF(Taula4[[#This Row],[Codi del contracte]]&lt;&gt;"",IF(Taula4[[#This Row],[Codi del contracte]]&gt;499,IF(Taula4[[#This Row],[Codi del contracte]]&lt;600,1,0),0),0)</f>
        <v>0</v>
      </c>
      <c r="DM338" s="203">
        <f t="shared" si="181"/>
        <v>0</v>
      </c>
      <c r="DN338" s="203">
        <f>IF(Taula4[[#This Row],[% Jornada (no posar símbol %)]]=100,IF(DM338=1,2,0),0)</f>
        <v>0</v>
      </c>
      <c r="DO338" s="203" t="str">
        <f t="shared" si="185"/>
        <v/>
      </c>
    </row>
    <row r="339" spans="1:119" ht="14.25" customHeight="1">
      <c r="A339" s="38"/>
      <c r="B339" s="83">
        <v>332</v>
      </c>
      <c r="C339" s="2"/>
      <c r="D339" s="158"/>
      <c r="E339" s="194"/>
      <c r="F339" s="153"/>
      <c r="G339" s="153"/>
      <c r="H339" s="2"/>
      <c r="I339" s="154"/>
      <c r="J339" s="210"/>
      <c r="K339" s="155"/>
      <c r="L339" s="156">
        <f t="shared" si="170"/>
        <v>0</v>
      </c>
      <c r="M339" s="340"/>
      <c r="N339" s="182" t="str">
        <f t="shared" si="182"/>
        <v/>
      </c>
      <c r="O339" s="127"/>
      <c r="P339" s="64"/>
      <c r="Q339" s="64"/>
      <c r="R339" s="64"/>
      <c r="CB339" s="78" t="str">
        <f t="shared" si="155"/>
        <v/>
      </c>
      <c r="CC339" s="79">
        <v>100</v>
      </c>
      <c r="CD339" s="79">
        <f t="shared" si="156"/>
        <v>0</v>
      </c>
      <c r="CE339" s="79">
        <f t="shared" si="157"/>
        <v>0</v>
      </c>
      <c r="CF339" s="79">
        <f t="shared" si="158"/>
        <v>0</v>
      </c>
      <c r="CG339" s="79">
        <f t="shared" si="183"/>
        <v>0</v>
      </c>
      <c r="CH339" s="80">
        <f t="shared" si="159"/>
        <v>0</v>
      </c>
      <c r="CI339" s="84">
        <f t="shared" si="160"/>
        <v>0</v>
      </c>
      <c r="CJ339" s="80">
        <f t="shared" si="171"/>
        <v>0</v>
      </c>
      <c r="CN339" s="21" t="str">
        <f t="shared" si="161"/>
        <v/>
      </c>
      <c r="CO339" s="21" t="str">
        <f t="shared" si="162"/>
        <v/>
      </c>
      <c r="CP339" s="22" t="str">
        <f t="shared" si="172"/>
        <v/>
      </c>
      <c r="CQ339" s="22" t="str">
        <f t="shared" si="173"/>
        <v/>
      </c>
      <c r="CR339" s="22" t="str">
        <f t="shared" si="174"/>
        <v/>
      </c>
      <c r="CS339" s="22" t="str">
        <f t="shared" si="175"/>
        <v/>
      </c>
      <c r="CT339" s="22" t="str">
        <f t="shared" si="176"/>
        <v/>
      </c>
      <c r="CU339" s="173" t="str">
        <f t="shared" si="163"/>
        <v/>
      </c>
      <c r="CV339" s="173" t="str">
        <f t="shared" si="164"/>
        <v/>
      </c>
      <c r="CW339" s="22" t="str">
        <f t="shared" si="177"/>
        <v/>
      </c>
      <c r="CX339" s="22" t="str">
        <f t="shared" si="178"/>
        <v/>
      </c>
      <c r="CY339" s="23" t="str">
        <f t="shared" si="179"/>
        <v/>
      </c>
      <c r="CZ339" s="23" t="str">
        <f t="shared" si="180"/>
        <v/>
      </c>
      <c r="DA339" s="207" t="str">
        <f t="shared" si="184"/>
        <v/>
      </c>
      <c r="DB339" s="23">
        <f t="shared" si="165"/>
        <v>0</v>
      </c>
      <c r="DC339" s="16"/>
      <c r="DE339" s="192">
        <f t="shared" si="166"/>
        <v>0</v>
      </c>
      <c r="DF339" s="192">
        <f t="shared" si="167"/>
        <v>0</v>
      </c>
      <c r="DH339" s="192">
        <f t="shared" si="168"/>
        <v>0</v>
      </c>
      <c r="DI339" s="192">
        <f t="shared" si="169"/>
        <v>0</v>
      </c>
      <c r="DK339" s="203">
        <f>IF(Taula4[[#This Row],[Codi del contracte]]&lt;&gt;"",IF(Taula4[[#This Row],[Codi del contracte]]&gt;199,IF(Taula4[[#This Row],[Codi del contracte]]&lt;300,1,0),0),0)</f>
        <v>0</v>
      </c>
      <c r="DL339" s="203">
        <f>IF(Taula4[[#This Row],[Codi del contracte]]&lt;&gt;"",IF(Taula4[[#This Row],[Codi del contracte]]&gt;499,IF(Taula4[[#This Row],[Codi del contracte]]&lt;600,1,0),0),0)</f>
        <v>0</v>
      </c>
      <c r="DM339" s="203">
        <f t="shared" si="181"/>
        <v>0</v>
      </c>
      <c r="DN339" s="203">
        <f>IF(Taula4[[#This Row],[% Jornada (no posar símbol %)]]=100,IF(DM339=1,2,0),0)</f>
        <v>0</v>
      </c>
      <c r="DO339" s="203" t="str">
        <f t="shared" si="185"/>
        <v/>
      </c>
    </row>
    <row r="340" spans="1:119" ht="14.25" customHeight="1">
      <c r="A340" s="38"/>
      <c r="B340" s="83">
        <v>333</v>
      </c>
      <c r="C340" s="2"/>
      <c r="D340" s="158"/>
      <c r="E340" s="194"/>
      <c r="F340" s="153"/>
      <c r="G340" s="153"/>
      <c r="H340" s="2"/>
      <c r="I340" s="154"/>
      <c r="J340" s="210"/>
      <c r="K340" s="155"/>
      <c r="L340" s="156">
        <f t="shared" si="170"/>
        <v>0</v>
      </c>
      <c r="M340" s="340"/>
      <c r="N340" s="182" t="str">
        <f t="shared" si="182"/>
        <v/>
      </c>
      <c r="O340" s="127"/>
      <c r="P340" s="64"/>
      <c r="Q340" s="64"/>
      <c r="R340" s="64"/>
      <c r="CB340" s="78" t="str">
        <f t="shared" si="155"/>
        <v/>
      </c>
      <c r="CC340" s="79">
        <v>100</v>
      </c>
      <c r="CD340" s="79">
        <f t="shared" si="156"/>
        <v>0</v>
      </c>
      <c r="CE340" s="79">
        <f t="shared" si="157"/>
        <v>0</v>
      </c>
      <c r="CF340" s="79">
        <f t="shared" si="158"/>
        <v>0</v>
      </c>
      <c r="CG340" s="79">
        <f t="shared" si="183"/>
        <v>0</v>
      </c>
      <c r="CH340" s="80">
        <f t="shared" si="159"/>
        <v>0</v>
      </c>
      <c r="CI340" s="84">
        <f t="shared" si="160"/>
        <v>0</v>
      </c>
      <c r="CJ340" s="80">
        <f t="shared" si="171"/>
        <v>0</v>
      </c>
      <c r="CN340" s="21" t="str">
        <f t="shared" si="161"/>
        <v/>
      </c>
      <c r="CO340" s="21" t="str">
        <f t="shared" si="162"/>
        <v/>
      </c>
      <c r="CP340" s="22" t="str">
        <f t="shared" si="172"/>
        <v/>
      </c>
      <c r="CQ340" s="22" t="str">
        <f t="shared" si="173"/>
        <v/>
      </c>
      <c r="CR340" s="22" t="str">
        <f t="shared" si="174"/>
        <v/>
      </c>
      <c r="CS340" s="22" t="str">
        <f t="shared" si="175"/>
        <v/>
      </c>
      <c r="CT340" s="22" t="str">
        <f t="shared" si="176"/>
        <v/>
      </c>
      <c r="CU340" s="173" t="str">
        <f t="shared" si="163"/>
        <v/>
      </c>
      <c r="CV340" s="173" t="str">
        <f t="shared" si="164"/>
        <v/>
      </c>
      <c r="CW340" s="22" t="str">
        <f t="shared" si="177"/>
        <v/>
      </c>
      <c r="CX340" s="22" t="str">
        <f t="shared" si="178"/>
        <v/>
      </c>
      <c r="CY340" s="23" t="str">
        <f t="shared" si="179"/>
        <v/>
      </c>
      <c r="CZ340" s="23" t="str">
        <f t="shared" si="180"/>
        <v/>
      </c>
      <c r="DA340" s="207" t="str">
        <f t="shared" si="184"/>
        <v/>
      </c>
      <c r="DB340" s="23">
        <f t="shared" si="165"/>
        <v>0</v>
      </c>
      <c r="DC340" s="16"/>
      <c r="DE340" s="192">
        <f t="shared" si="166"/>
        <v>0</v>
      </c>
      <c r="DF340" s="192">
        <f t="shared" si="167"/>
        <v>0</v>
      </c>
      <c r="DH340" s="192">
        <f t="shared" si="168"/>
        <v>0</v>
      </c>
      <c r="DI340" s="192">
        <f t="shared" si="169"/>
        <v>0</v>
      </c>
      <c r="DK340" s="203">
        <f>IF(Taula4[[#This Row],[Codi del contracte]]&lt;&gt;"",IF(Taula4[[#This Row],[Codi del contracte]]&gt;199,IF(Taula4[[#This Row],[Codi del contracte]]&lt;300,1,0),0),0)</f>
        <v>0</v>
      </c>
      <c r="DL340" s="203">
        <f>IF(Taula4[[#This Row],[Codi del contracte]]&lt;&gt;"",IF(Taula4[[#This Row],[Codi del contracte]]&gt;499,IF(Taula4[[#This Row],[Codi del contracte]]&lt;600,1,0),0),0)</f>
        <v>0</v>
      </c>
      <c r="DM340" s="203">
        <f t="shared" si="181"/>
        <v>0</v>
      </c>
      <c r="DN340" s="203">
        <f>IF(Taula4[[#This Row],[% Jornada (no posar símbol %)]]=100,IF(DM340=1,2,0),0)</f>
        <v>0</v>
      </c>
      <c r="DO340" s="203" t="str">
        <f t="shared" si="185"/>
        <v/>
      </c>
    </row>
    <row r="341" spans="1:119" ht="14.25" customHeight="1">
      <c r="A341" s="38"/>
      <c r="B341" s="83">
        <v>334</v>
      </c>
      <c r="C341" s="2"/>
      <c r="D341" s="158"/>
      <c r="E341" s="194"/>
      <c r="F341" s="153"/>
      <c r="G341" s="153"/>
      <c r="H341" s="2"/>
      <c r="I341" s="154"/>
      <c r="J341" s="210"/>
      <c r="K341" s="155"/>
      <c r="L341" s="156">
        <f t="shared" si="170"/>
        <v>0</v>
      </c>
      <c r="M341" s="340"/>
      <c r="N341" s="182" t="str">
        <f t="shared" si="182"/>
        <v/>
      </c>
      <c r="O341" s="127"/>
      <c r="P341" s="64"/>
      <c r="Q341" s="64"/>
      <c r="R341" s="64"/>
      <c r="CB341" s="78" t="str">
        <f t="shared" si="155"/>
        <v/>
      </c>
      <c r="CC341" s="79">
        <v>100</v>
      </c>
      <c r="CD341" s="79">
        <f t="shared" si="156"/>
        <v>0</v>
      </c>
      <c r="CE341" s="79">
        <f t="shared" si="157"/>
        <v>0</v>
      </c>
      <c r="CF341" s="79">
        <f t="shared" si="158"/>
        <v>0</v>
      </c>
      <c r="CG341" s="79">
        <f t="shared" si="183"/>
        <v>0</v>
      </c>
      <c r="CH341" s="80">
        <f t="shared" si="159"/>
        <v>0</v>
      </c>
      <c r="CI341" s="84">
        <f t="shared" si="160"/>
        <v>0</v>
      </c>
      <c r="CJ341" s="80">
        <f t="shared" si="171"/>
        <v>0</v>
      </c>
      <c r="CN341" s="21" t="str">
        <f t="shared" si="161"/>
        <v/>
      </c>
      <c r="CO341" s="21" t="str">
        <f t="shared" si="162"/>
        <v/>
      </c>
      <c r="CP341" s="22" t="str">
        <f t="shared" si="172"/>
        <v/>
      </c>
      <c r="CQ341" s="22" t="str">
        <f t="shared" si="173"/>
        <v/>
      </c>
      <c r="CR341" s="22" t="str">
        <f t="shared" si="174"/>
        <v/>
      </c>
      <c r="CS341" s="22" t="str">
        <f t="shared" si="175"/>
        <v/>
      </c>
      <c r="CT341" s="22" t="str">
        <f t="shared" si="176"/>
        <v/>
      </c>
      <c r="CU341" s="173" t="str">
        <f t="shared" si="163"/>
        <v/>
      </c>
      <c r="CV341" s="173" t="str">
        <f t="shared" si="164"/>
        <v/>
      </c>
      <c r="CW341" s="22" t="str">
        <f t="shared" si="177"/>
        <v/>
      </c>
      <c r="CX341" s="22" t="str">
        <f t="shared" si="178"/>
        <v/>
      </c>
      <c r="CY341" s="23" t="str">
        <f t="shared" si="179"/>
        <v/>
      </c>
      <c r="CZ341" s="23" t="str">
        <f t="shared" si="180"/>
        <v/>
      </c>
      <c r="DA341" s="207" t="str">
        <f t="shared" si="184"/>
        <v/>
      </c>
      <c r="DB341" s="23">
        <f t="shared" si="165"/>
        <v>0</v>
      </c>
      <c r="DC341" s="16"/>
      <c r="DE341" s="192">
        <f t="shared" si="166"/>
        <v>0</v>
      </c>
      <c r="DF341" s="192">
        <f t="shared" si="167"/>
        <v>0</v>
      </c>
      <c r="DH341" s="192">
        <f t="shared" si="168"/>
        <v>0</v>
      </c>
      <c r="DI341" s="192">
        <f t="shared" si="169"/>
        <v>0</v>
      </c>
      <c r="DK341" s="203">
        <f>IF(Taula4[[#This Row],[Codi del contracte]]&lt;&gt;"",IF(Taula4[[#This Row],[Codi del contracte]]&gt;199,IF(Taula4[[#This Row],[Codi del contracte]]&lt;300,1,0),0),0)</f>
        <v>0</v>
      </c>
      <c r="DL341" s="203">
        <f>IF(Taula4[[#This Row],[Codi del contracte]]&lt;&gt;"",IF(Taula4[[#This Row],[Codi del contracte]]&gt;499,IF(Taula4[[#This Row],[Codi del contracte]]&lt;600,1,0),0),0)</f>
        <v>0</v>
      </c>
      <c r="DM341" s="203">
        <f t="shared" si="181"/>
        <v>0</v>
      </c>
      <c r="DN341" s="203">
        <f>IF(Taula4[[#This Row],[% Jornada (no posar símbol %)]]=100,IF(DM341=1,2,0),0)</f>
        <v>0</v>
      </c>
      <c r="DO341" s="203" t="str">
        <f t="shared" si="185"/>
        <v/>
      </c>
    </row>
    <row r="342" spans="1:119" ht="14.25" customHeight="1">
      <c r="A342" s="38"/>
      <c r="B342" s="83">
        <v>335</v>
      </c>
      <c r="C342" s="2"/>
      <c r="D342" s="158"/>
      <c r="E342" s="194"/>
      <c r="F342" s="153"/>
      <c r="G342" s="153"/>
      <c r="H342" s="2"/>
      <c r="I342" s="154"/>
      <c r="J342" s="210"/>
      <c r="K342" s="155"/>
      <c r="L342" s="156">
        <f t="shared" si="170"/>
        <v>0</v>
      </c>
      <c r="M342" s="340"/>
      <c r="N342" s="182" t="str">
        <f t="shared" si="182"/>
        <v/>
      </c>
      <c r="O342" s="127"/>
      <c r="P342" s="64"/>
      <c r="Q342" s="64"/>
      <c r="R342" s="64"/>
      <c r="CB342" s="78" t="str">
        <f t="shared" si="155"/>
        <v/>
      </c>
      <c r="CC342" s="79">
        <v>100</v>
      </c>
      <c r="CD342" s="79">
        <f t="shared" si="156"/>
        <v>0</v>
      </c>
      <c r="CE342" s="79">
        <f t="shared" si="157"/>
        <v>0</v>
      </c>
      <c r="CF342" s="79">
        <f t="shared" si="158"/>
        <v>0</v>
      </c>
      <c r="CG342" s="79">
        <f t="shared" si="183"/>
        <v>0</v>
      </c>
      <c r="CH342" s="80">
        <f t="shared" si="159"/>
        <v>0</v>
      </c>
      <c r="CI342" s="84">
        <f t="shared" si="160"/>
        <v>0</v>
      </c>
      <c r="CJ342" s="80">
        <f t="shared" si="171"/>
        <v>0</v>
      </c>
      <c r="CN342" s="21" t="str">
        <f t="shared" si="161"/>
        <v/>
      </c>
      <c r="CO342" s="21" t="str">
        <f t="shared" si="162"/>
        <v/>
      </c>
      <c r="CP342" s="22" t="str">
        <f t="shared" si="172"/>
        <v/>
      </c>
      <c r="CQ342" s="22" t="str">
        <f t="shared" si="173"/>
        <v/>
      </c>
      <c r="CR342" s="22" t="str">
        <f t="shared" si="174"/>
        <v/>
      </c>
      <c r="CS342" s="22" t="str">
        <f t="shared" si="175"/>
        <v/>
      </c>
      <c r="CT342" s="22" t="str">
        <f t="shared" si="176"/>
        <v/>
      </c>
      <c r="CU342" s="173" t="str">
        <f t="shared" si="163"/>
        <v/>
      </c>
      <c r="CV342" s="173" t="str">
        <f t="shared" si="164"/>
        <v/>
      </c>
      <c r="CW342" s="22" t="str">
        <f t="shared" si="177"/>
        <v/>
      </c>
      <c r="CX342" s="22" t="str">
        <f t="shared" si="178"/>
        <v/>
      </c>
      <c r="CY342" s="23" t="str">
        <f t="shared" si="179"/>
        <v/>
      </c>
      <c r="CZ342" s="23" t="str">
        <f t="shared" si="180"/>
        <v/>
      </c>
      <c r="DA342" s="207" t="str">
        <f t="shared" si="184"/>
        <v/>
      </c>
      <c r="DB342" s="23">
        <f t="shared" si="165"/>
        <v>0</v>
      </c>
      <c r="DC342" s="16"/>
      <c r="DE342" s="192">
        <f t="shared" si="166"/>
        <v>0</v>
      </c>
      <c r="DF342" s="192">
        <f t="shared" si="167"/>
        <v>0</v>
      </c>
      <c r="DH342" s="192">
        <f t="shared" si="168"/>
        <v>0</v>
      </c>
      <c r="DI342" s="192">
        <f t="shared" si="169"/>
        <v>0</v>
      </c>
      <c r="DK342" s="203">
        <f>IF(Taula4[[#This Row],[Codi del contracte]]&lt;&gt;"",IF(Taula4[[#This Row],[Codi del contracte]]&gt;199,IF(Taula4[[#This Row],[Codi del contracte]]&lt;300,1,0),0),0)</f>
        <v>0</v>
      </c>
      <c r="DL342" s="203">
        <f>IF(Taula4[[#This Row],[Codi del contracte]]&lt;&gt;"",IF(Taula4[[#This Row],[Codi del contracte]]&gt;499,IF(Taula4[[#This Row],[Codi del contracte]]&lt;600,1,0),0),0)</f>
        <v>0</v>
      </c>
      <c r="DM342" s="203">
        <f t="shared" si="181"/>
        <v>0</v>
      </c>
      <c r="DN342" s="203">
        <f>IF(Taula4[[#This Row],[% Jornada (no posar símbol %)]]=100,IF(DM342=1,2,0),0)</f>
        <v>0</v>
      </c>
      <c r="DO342" s="203" t="str">
        <f t="shared" si="185"/>
        <v/>
      </c>
    </row>
    <row r="343" spans="1:119" ht="14.25" customHeight="1">
      <c r="A343" s="38"/>
      <c r="B343" s="83">
        <v>336</v>
      </c>
      <c r="C343" s="2"/>
      <c r="D343" s="158"/>
      <c r="E343" s="194"/>
      <c r="F343" s="153"/>
      <c r="G343" s="153"/>
      <c r="H343" s="2"/>
      <c r="I343" s="154"/>
      <c r="J343" s="210"/>
      <c r="K343" s="155"/>
      <c r="L343" s="156">
        <f t="shared" si="170"/>
        <v>0</v>
      </c>
      <c r="M343" s="340"/>
      <c r="N343" s="182" t="str">
        <f t="shared" si="182"/>
        <v/>
      </c>
      <c r="O343" s="127"/>
      <c r="P343" s="64"/>
      <c r="Q343" s="64"/>
      <c r="R343" s="64"/>
      <c r="CB343" s="78" t="str">
        <f t="shared" si="155"/>
        <v/>
      </c>
      <c r="CC343" s="79">
        <v>100</v>
      </c>
      <c r="CD343" s="79">
        <f t="shared" si="156"/>
        <v>0</v>
      </c>
      <c r="CE343" s="79">
        <f t="shared" si="157"/>
        <v>0</v>
      </c>
      <c r="CF343" s="79">
        <f t="shared" si="158"/>
        <v>0</v>
      </c>
      <c r="CG343" s="79">
        <f t="shared" si="183"/>
        <v>0</v>
      </c>
      <c r="CH343" s="80">
        <f t="shared" si="159"/>
        <v>0</v>
      </c>
      <c r="CI343" s="84">
        <f t="shared" si="160"/>
        <v>0</v>
      </c>
      <c r="CJ343" s="80">
        <f t="shared" si="171"/>
        <v>0</v>
      </c>
      <c r="CN343" s="21" t="str">
        <f t="shared" si="161"/>
        <v/>
      </c>
      <c r="CO343" s="21" t="str">
        <f t="shared" si="162"/>
        <v/>
      </c>
      <c r="CP343" s="22" t="str">
        <f t="shared" si="172"/>
        <v/>
      </c>
      <c r="CQ343" s="22" t="str">
        <f t="shared" si="173"/>
        <v/>
      </c>
      <c r="CR343" s="22" t="str">
        <f t="shared" si="174"/>
        <v/>
      </c>
      <c r="CS343" s="22" t="str">
        <f t="shared" si="175"/>
        <v/>
      </c>
      <c r="CT343" s="22" t="str">
        <f t="shared" si="176"/>
        <v/>
      </c>
      <c r="CU343" s="173" t="str">
        <f t="shared" si="163"/>
        <v/>
      </c>
      <c r="CV343" s="173" t="str">
        <f t="shared" si="164"/>
        <v/>
      </c>
      <c r="CW343" s="22" t="str">
        <f t="shared" si="177"/>
        <v/>
      </c>
      <c r="CX343" s="22" t="str">
        <f t="shared" si="178"/>
        <v/>
      </c>
      <c r="CY343" s="23" t="str">
        <f t="shared" si="179"/>
        <v/>
      </c>
      <c r="CZ343" s="23" t="str">
        <f t="shared" si="180"/>
        <v/>
      </c>
      <c r="DA343" s="207" t="str">
        <f t="shared" si="184"/>
        <v/>
      </c>
      <c r="DB343" s="23">
        <f t="shared" si="165"/>
        <v>0</v>
      </c>
      <c r="DC343" s="16"/>
      <c r="DE343" s="192">
        <f t="shared" si="166"/>
        <v>0</v>
      </c>
      <c r="DF343" s="192">
        <f t="shared" si="167"/>
        <v>0</v>
      </c>
      <c r="DH343" s="192">
        <f t="shared" si="168"/>
        <v>0</v>
      </c>
      <c r="DI343" s="192">
        <f t="shared" si="169"/>
        <v>0</v>
      </c>
      <c r="DK343" s="203">
        <f>IF(Taula4[[#This Row],[Codi del contracte]]&lt;&gt;"",IF(Taula4[[#This Row],[Codi del contracte]]&gt;199,IF(Taula4[[#This Row],[Codi del contracte]]&lt;300,1,0),0),0)</f>
        <v>0</v>
      </c>
      <c r="DL343" s="203">
        <f>IF(Taula4[[#This Row],[Codi del contracte]]&lt;&gt;"",IF(Taula4[[#This Row],[Codi del contracte]]&gt;499,IF(Taula4[[#This Row],[Codi del contracte]]&lt;600,1,0),0),0)</f>
        <v>0</v>
      </c>
      <c r="DM343" s="203">
        <f t="shared" si="181"/>
        <v>0</v>
      </c>
      <c r="DN343" s="203">
        <f>IF(Taula4[[#This Row],[% Jornada (no posar símbol %)]]=100,IF(DM343=1,2,0),0)</f>
        <v>0</v>
      </c>
      <c r="DO343" s="203" t="str">
        <f t="shared" si="185"/>
        <v/>
      </c>
    </row>
    <row r="344" spans="1:119" ht="14.25" customHeight="1">
      <c r="A344" s="38"/>
      <c r="B344" s="83">
        <v>337</v>
      </c>
      <c r="C344" s="2"/>
      <c r="D344" s="158"/>
      <c r="E344" s="194"/>
      <c r="F344" s="153"/>
      <c r="G344" s="153"/>
      <c r="H344" s="2"/>
      <c r="I344" s="154"/>
      <c r="J344" s="210"/>
      <c r="K344" s="155"/>
      <c r="L344" s="156">
        <f t="shared" si="170"/>
        <v>0</v>
      </c>
      <c r="M344" s="340"/>
      <c r="N344" s="182" t="str">
        <f t="shared" si="182"/>
        <v/>
      </c>
      <c r="O344" s="127"/>
      <c r="P344" s="64"/>
      <c r="Q344" s="64"/>
      <c r="R344" s="64"/>
      <c r="CB344" s="78" t="str">
        <f t="shared" si="155"/>
        <v/>
      </c>
      <c r="CC344" s="79">
        <v>100</v>
      </c>
      <c r="CD344" s="79">
        <f t="shared" si="156"/>
        <v>0</v>
      </c>
      <c r="CE344" s="79">
        <f t="shared" si="157"/>
        <v>0</v>
      </c>
      <c r="CF344" s="79">
        <f t="shared" si="158"/>
        <v>0</v>
      </c>
      <c r="CG344" s="79">
        <f t="shared" si="183"/>
        <v>0</v>
      </c>
      <c r="CH344" s="80">
        <f t="shared" si="159"/>
        <v>0</v>
      </c>
      <c r="CI344" s="84">
        <f t="shared" si="160"/>
        <v>0</v>
      </c>
      <c r="CJ344" s="80">
        <f t="shared" si="171"/>
        <v>0</v>
      </c>
      <c r="CN344" s="21" t="str">
        <f t="shared" si="161"/>
        <v/>
      </c>
      <c r="CO344" s="21" t="str">
        <f t="shared" si="162"/>
        <v/>
      </c>
      <c r="CP344" s="22" t="str">
        <f t="shared" si="172"/>
        <v/>
      </c>
      <c r="CQ344" s="22" t="str">
        <f t="shared" si="173"/>
        <v/>
      </c>
      <c r="CR344" s="22" t="str">
        <f t="shared" si="174"/>
        <v/>
      </c>
      <c r="CS344" s="22" t="str">
        <f t="shared" si="175"/>
        <v/>
      </c>
      <c r="CT344" s="22" t="str">
        <f t="shared" si="176"/>
        <v/>
      </c>
      <c r="CU344" s="173" t="str">
        <f t="shared" si="163"/>
        <v/>
      </c>
      <c r="CV344" s="173" t="str">
        <f t="shared" si="164"/>
        <v/>
      </c>
      <c r="CW344" s="22" t="str">
        <f t="shared" si="177"/>
        <v/>
      </c>
      <c r="CX344" s="22" t="str">
        <f t="shared" si="178"/>
        <v/>
      </c>
      <c r="CY344" s="23" t="str">
        <f t="shared" si="179"/>
        <v/>
      </c>
      <c r="CZ344" s="23" t="str">
        <f t="shared" si="180"/>
        <v/>
      </c>
      <c r="DA344" s="207" t="str">
        <f t="shared" si="184"/>
        <v/>
      </c>
      <c r="DB344" s="23">
        <f t="shared" si="165"/>
        <v>0</v>
      </c>
      <c r="DC344" s="16"/>
      <c r="DE344" s="192">
        <f t="shared" si="166"/>
        <v>0</v>
      </c>
      <c r="DF344" s="192">
        <f t="shared" si="167"/>
        <v>0</v>
      </c>
      <c r="DH344" s="192">
        <f t="shared" si="168"/>
        <v>0</v>
      </c>
      <c r="DI344" s="192">
        <f t="shared" si="169"/>
        <v>0</v>
      </c>
      <c r="DK344" s="203">
        <f>IF(Taula4[[#This Row],[Codi del contracte]]&lt;&gt;"",IF(Taula4[[#This Row],[Codi del contracte]]&gt;199,IF(Taula4[[#This Row],[Codi del contracte]]&lt;300,1,0),0),0)</f>
        <v>0</v>
      </c>
      <c r="DL344" s="203">
        <f>IF(Taula4[[#This Row],[Codi del contracte]]&lt;&gt;"",IF(Taula4[[#This Row],[Codi del contracte]]&gt;499,IF(Taula4[[#This Row],[Codi del contracte]]&lt;600,1,0),0),0)</f>
        <v>0</v>
      </c>
      <c r="DM344" s="203">
        <f t="shared" si="181"/>
        <v>0</v>
      </c>
      <c r="DN344" s="203">
        <f>IF(Taula4[[#This Row],[% Jornada (no posar símbol %)]]=100,IF(DM344=1,2,0),0)</f>
        <v>0</v>
      </c>
      <c r="DO344" s="203" t="str">
        <f t="shared" si="185"/>
        <v/>
      </c>
    </row>
    <row r="345" spans="1:119" ht="14.25" customHeight="1">
      <c r="A345" s="38"/>
      <c r="B345" s="83">
        <v>338</v>
      </c>
      <c r="C345" s="2"/>
      <c r="D345" s="158"/>
      <c r="E345" s="194"/>
      <c r="F345" s="153"/>
      <c r="G345" s="153"/>
      <c r="H345" s="2"/>
      <c r="I345" s="154"/>
      <c r="J345" s="210"/>
      <c r="K345" s="155"/>
      <c r="L345" s="156">
        <f t="shared" si="170"/>
        <v>0</v>
      </c>
      <c r="M345" s="340"/>
      <c r="N345" s="182" t="str">
        <f t="shared" si="182"/>
        <v/>
      </c>
      <c r="O345" s="127"/>
      <c r="P345" s="64"/>
      <c r="Q345" s="64"/>
      <c r="R345" s="64"/>
      <c r="CB345" s="78" t="str">
        <f t="shared" si="155"/>
        <v/>
      </c>
      <c r="CC345" s="79">
        <v>100</v>
      </c>
      <c r="CD345" s="79">
        <f t="shared" si="156"/>
        <v>0</v>
      </c>
      <c r="CE345" s="79">
        <f t="shared" si="157"/>
        <v>0</v>
      </c>
      <c r="CF345" s="79">
        <f t="shared" si="158"/>
        <v>0</v>
      </c>
      <c r="CG345" s="79">
        <f t="shared" si="183"/>
        <v>0</v>
      </c>
      <c r="CH345" s="80">
        <f t="shared" si="159"/>
        <v>0</v>
      </c>
      <c r="CI345" s="84">
        <f t="shared" si="160"/>
        <v>0</v>
      </c>
      <c r="CJ345" s="80">
        <f t="shared" si="171"/>
        <v>0</v>
      </c>
      <c r="CN345" s="21" t="str">
        <f t="shared" si="161"/>
        <v/>
      </c>
      <c r="CO345" s="21" t="str">
        <f t="shared" si="162"/>
        <v/>
      </c>
      <c r="CP345" s="22" t="str">
        <f t="shared" si="172"/>
        <v/>
      </c>
      <c r="CQ345" s="22" t="str">
        <f t="shared" si="173"/>
        <v/>
      </c>
      <c r="CR345" s="22" t="str">
        <f t="shared" si="174"/>
        <v/>
      </c>
      <c r="CS345" s="22" t="str">
        <f t="shared" si="175"/>
        <v/>
      </c>
      <c r="CT345" s="22" t="str">
        <f t="shared" si="176"/>
        <v/>
      </c>
      <c r="CU345" s="173" t="str">
        <f t="shared" si="163"/>
        <v/>
      </c>
      <c r="CV345" s="173" t="str">
        <f t="shared" si="164"/>
        <v/>
      </c>
      <c r="CW345" s="22" t="str">
        <f t="shared" si="177"/>
        <v/>
      </c>
      <c r="CX345" s="22" t="str">
        <f t="shared" si="178"/>
        <v/>
      </c>
      <c r="CY345" s="23" t="str">
        <f t="shared" si="179"/>
        <v/>
      </c>
      <c r="CZ345" s="23" t="str">
        <f t="shared" si="180"/>
        <v/>
      </c>
      <c r="DA345" s="207" t="str">
        <f t="shared" si="184"/>
        <v/>
      </c>
      <c r="DB345" s="23">
        <f t="shared" si="165"/>
        <v>0</v>
      </c>
      <c r="DC345" s="16"/>
      <c r="DE345" s="192">
        <f t="shared" si="166"/>
        <v>0</v>
      </c>
      <c r="DF345" s="192">
        <f t="shared" si="167"/>
        <v>0</v>
      </c>
      <c r="DH345" s="192">
        <f t="shared" si="168"/>
        <v>0</v>
      </c>
      <c r="DI345" s="192">
        <f t="shared" si="169"/>
        <v>0</v>
      </c>
      <c r="DK345" s="203">
        <f>IF(Taula4[[#This Row],[Codi del contracte]]&lt;&gt;"",IF(Taula4[[#This Row],[Codi del contracte]]&gt;199,IF(Taula4[[#This Row],[Codi del contracte]]&lt;300,1,0),0),0)</f>
        <v>0</v>
      </c>
      <c r="DL345" s="203">
        <f>IF(Taula4[[#This Row],[Codi del contracte]]&lt;&gt;"",IF(Taula4[[#This Row],[Codi del contracte]]&gt;499,IF(Taula4[[#This Row],[Codi del contracte]]&lt;600,1,0),0),0)</f>
        <v>0</v>
      </c>
      <c r="DM345" s="203">
        <f t="shared" si="181"/>
        <v>0</v>
      </c>
      <c r="DN345" s="203">
        <f>IF(Taula4[[#This Row],[% Jornada (no posar símbol %)]]=100,IF(DM345=1,2,0),0)</f>
        <v>0</v>
      </c>
      <c r="DO345" s="203" t="str">
        <f t="shared" si="185"/>
        <v/>
      </c>
    </row>
    <row r="346" spans="1:119" ht="14.25" customHeight="1">
      <c r="A346" s="38"/>
      <c r="B346" s="83">
        <v>339</v>
      </c>
      <c r="C346" s="2"/>
      <c r="D346" s="158"/>
      <c r="E346" s="194"/>
      <c r="F346" s="153"/>
      <c r="G346" s="153"/>
      <c r="H346" s="2"/>
      <c r="I346" s="154"/>
      <c r="J346" s="210"/>
      <c r="K346" s="155"/>
      <c r="L346" s="156">
        <f t="shared" si="170"/>
        <v>0</v>
      </c>
      <c r="M346" s="340"/>
      <c r="N346" s="182" t="str">
        <f t="shared" si="182"/>
        <v/>
      </c>
      <c r="O346" s="127"/>
      <c r="P346" s="64"/>
      <c r="Q346" s="64"/>
      <c r="R346" s="64"/>
      <c r="CB346" s="78" t="str">
        <f t="shared" si="155"/>
        <v/>
      </c>
      <c r="CC346" s="79">
        <v>100</v>
      </c>
      <c r="CD346" s="79">
        <f t="shared" si="156"/>
        <v>0</v>
      </c>
      <c r="CE346" s="79">
        <f t="shared" si="157"/>
        <v>0</v>
      </c>
      <c r="CF346" s="79">
        <f t="shared" si="158"/>
        <v>0</v>
      </c>
      <c r="CG346" s="79">
        <f t="shared" si="183"/>
        <v>0</v>
      </c>
      <c r="CH346" s="80">
        <f t="shared" si="159"/>
        <v>0</v>
      </c>
      <c r="CI346" s="84">
        <f t="shared" si="160"/>
        <v>0</v>
      </c>
      <c r="CJ346" s="80">
        <f t="shared" si="171"/>
        <v>0</v>
      </c>
      <c r="CN346" s="21" t="str">
        <f t="shared" si="161"/>
        <v/>
      </c>
      <c r="CO346" s="21" t="str">
        <f t="shared" si="162"/>
        <v/>
      </c>
      <c r="CP346" s="22" t="str">
        <f t="shared" si="172"/>
        <v/>
      </c>
      <c r="CQ346" s="22" t="str">
        <f t="shared" si="173"/>
        <v/>
      </c>
      <c r="CR346" s="22" t="str">
        <f t="shared" si="174"/>
        <v/>
      </c>
      <c r="CS346" s="22" t="str">
        <f t="shared" si="175"/>
        <v/>
      </c>
      <c r="CT346" s="22" t="str">
        <f t="shared" si="176"/>
        <v/>
      </c>
      <c r="CU346" s="173" t="str">
        <f t="shared" si="163"/>
        <v/>
      </c>
      <c r="CV346" s="173" t="str">
        <f t="shared" si="164"/>
        <v/>
      </c>
      <c r="CW346" s="22" t="str">
        <f t="shared" si="177"/>
        <v/>
      </c>
      <c r="CX346" s="22" t="str">
        <f t="shared" si="178"/>
        <v/>
      </c>
      <c r="CY346" s="23" t="str">
        <f t="shared" si="179"/>
        <v/>
      </c>
      <c r="CZ346" s="23" t="str">
        <f t="shared" si="180"/>
        <v/>
      </c>
      <c r="DA346" s="207" t="str">
        <f t="shared" si="184"/>
        <v/>
      </c>
      <c r="DB346" s="23">
        <f t="shared" si="165"/>
        <v>0</v>
      </c>
      <c r="DC346" s="16"/>
      <c r="DE346" s="192">
        <f t="shared" si="166"/>
        <v>0</v>
      </c>
      <c r="DF346" s="192">
        <f t="shared" si="167"/>
        <v>0</v>
      </c>
      <c r="DH346" s="192">
        <f t="shared" si="168"/>
        <v>0</v>
      </c>
      <c r="DI346" s="192">
        <f t="shared" si="169"/>
        <v>0</v>
      </c>
      <c r="DK346" s="203">
        <f>IF(Taula4[[#This Row],[Codi del contracte]]&lt;&gt;"",IF(Taula4[[#This Row],[Codi del contracte]]&gt;199,IF(Taula4[[#This Row],[Codi del contracte]]&lt;300,1,0),0),0)</f>
        <v>0</v>
      </c>
      <c r="DL346" s="203">
        <f>IF(Taula4[[#This Row],[Codi del contracte]]&lt;&gt;"",IF(Taula4[[#This Row],[Codi del contracte]]&gt;499,IF(Taula4[[#This Row],[Codi del contracte]]&lt;600,1,0),0),0)</f>
        <v>0</v>
      </c>
      <c r="DM346" s="203">
        <f t="shared" si="181"/>
        <v>0</v>
      </c>
      <c r="DN346" s="203">
        <f>IF(Taula4[[#This Row],[% Jornada (no posar símbol %)]]=100,IF(DM346=1,2,0),0)</f>
        <v>0</v>
      </c>
      <c r="DO346" s="203" t="str">
        <f t="shared" si="185"/>
        <v/>
      </c>
    </row>
    <row r="347" spans="1:119" ht="14.25" customHeight="1">
      <c r="A347" s="38"/>
      <c r="B347" s="83">
        <v>340</v>
      </c>
      <c r="C347" s="2"/>
      <c r="D347" s="158"/>
      <c r="E347" s="194"/>
      <c r="F347" s="153"/>
      <c r="G347" s="153"/>
      <c r="H347" s="2"/>
      <c r="I347" s="154"/>
      <c r="J347" s="210"/>
      <c r="K347" s="155"/>
      <c r="L347" s="156">
        <f t="shared" si="170"/>
        <v>0</v>
      </c>
      <c r="M347" s="340"/>
      <c r="N347" s="182" t="str">
        <f t="shared" si="182"/>
        <v/>
      </c>
      <c r="O347" s="127"/>
      <c r="P347" s="64"/>
      <c r="Q347" s="64"/>
      <c r="R347" s="64"/>
      <c r="CB347" s="78" t="str">
        <f t="shared" si="155"/>
        <v/>
      </c>
      <c r="CC347" s="79">
        <v>100</v>
      </c>
      <c r="CD347" s="79">
        <f t="shared" si="156"/>
        <v>0</v>
      </c>
      <c r="CE347" s="79">
        <f t="shared" si="157"/>
        <v>0</v>
      </c>
      <c r="CF347" s="79">
        <f t="shared" si="158"/>
        <v>0</v>
      </c>
      <c r="CG347" s="79">
        <f t="shared" si="183"/>
        <v>0</v>
      </c>
      <c r="CH347" s="80">
        <f t="shared" si="159"/>
        <v>0</v>
      </c>
      <c r="CI347" s="84">
        <f t="shared" si="160"/>
        <v>0</v>
      </c>
      <c r="CJ347" s="80">
        <f t="shared" si="171"/>
        <v>0</v>
      </c>
      <c r="CN347" s="21" t="str">
        <f t="shared" si="161"/>
        <v/>
      </c>
      <c r="CO347" s="21" t="str">
        <f t="shared" si="162"/>
        <v/>
      </c>
      <c r="CP347" s="22" t="str">
        <f t="shared" si="172"/>
        <v/>
      </c>
      <c r="CQ347" s="22" t="str">
        <f t="shared" si="173"/>
        <v/>
      </c>
      <c r="CR347" s="22" t="str">
        <f t="shared" si="174"/>
        <v/>
      </c>
      <c r="CS347" s="22" t="str">
        <f t="shared" si="175"/>
        <v/>
      </c>
      <c r="CT347" s="22" t="str">
        <f t="shared" si="176"/>
        <v/>
      </c>
      <c r="CU347" s="173" t="str">
        <f t="shared" si="163"/>
        <v/>
      </c>
      <c r="CV347" s="173" t="str">
        <f t="shared" si="164"/>
        <v/>
      </c>
      <c r="CW347" s="22" t="str">
        <f t="shared" si="177"/>
        <v/>
      </c>
      <c r="CX347" s="22" t="str">
        <f t="shared" si="178"/>
        <v/>
      </c>
      <c r="CY347" s="23" t="str">
        <f t="shared" si="179"/>
        <v/>
      </c>
      <c r="CZ347" s="23" t="str">
        <f t="shared" si="180"/>
        <v/>
      </c>
      <c r="DA347" s="207" t="str">
        <f t="shared" si="184"/>
        <v/>
      </c>
      <c r="DB347" s="23">
        <f t="shared" si="165"/>
        <v>0</v>
      </c>
      <c r="DC347" s="16"/>
      <c r="DE347" s="192">
        <f t="shared" si="166"/>
        <v>0</v>
      </c>
      <c r="DF347" s="192">
        <f t="shared" si="167"/>
        <v>0</v>
      </c>
      <c r="DH347" s="192">
        <f t="shared" si="168"/>
        <v>0</v>
      </c>
      <c r="DI347" s="192">
        <f t="shared" si="169"/>
        <v>0</v>
      </c>
      <c r="DK347" s="203">
        <f>IF(Taula4[[#This Row],[Codi del contracte]]&lt;&gt;"",IF(Taula4[[#This Row],[Codi del contracte]]&gt;199,IF(Taula4[[#This Row],[Codi del contracte]]&lt;300,1,0),0),0)</f>
        <v>0</v>
      </c>
      <c r="DL347" s="203">
        <f>IF(Taula4[[#This Row],[Codi del contracte]]&lt;&gt;"",IF(Taula4[[#This Row],[Codi del contracte]]&gt;499,IF(Taula4[[#This Row],[Codi del contracte]]&lt;600,1,0),0),0)</f>
        <v>0</v>
      </c>
      <c r="DM347" s="203">
        <f t="shared" si="181"/>
        <v>0</v>
      </c>
      <c r="DN347" s="203">
        <f>IF(Taula4[[#This Row],[% Jornada (no posar símbol %)]]=100,IF(DM347=1,2,0),0)</f>
        <v>0</v>
      </c>
      <c r="DO347" s="203" t="str">
        <f t="shared" si="185"/>
        <v/>
      </c>
    </row>
    <row r="348" spans="1:119" ht="14.25" customHeight="1">
      <c r="A348" s="38"/>
      <c r="B348" s="83">
        <v>341</v>
      </c>
      <c r="C348" s="2"/>
      <c r="D348" s="158"/>
      <c r="E348" s="194"/>
      <c r="F348" s="153"/>
      <c r="G348" s="153"/>
      <c r="H348" s="2"/>
      <c r="I348" s="154"/>
      <c r="J348" s="210"/>
      <c r="K348" s="155"/>
      <c r="L348" s="156">
        <f t="shared" si="170"/>
        <v>0</v>
      </c>
      <c r="M348" s="340"/>
      <c r="N348" s="182" t="str">
        <f t="shared" si="182"/>
        <v/>
      </c>
      <c r="O348" s="127"/>
      <c r="P348" s="64"/>
      <c r="Q348" s="64"/>
      <c r="R348" s="64"/>
      <c r="CB348" s="78" t="str">
        <f t="shared" si="155"/>
        <v/>
      </c>
      <c r="CC348" s="79">
        <v>100</v>
      </c>
      <c r="CD348" s="79">
        <f t="shared" si="156"/>
        <v>0</v>
      </c>
      <c r="CE348" s="79">
        <f t="shared" si="157"/>
        <v>0</v>
      </c>
      <c r="CF348" s="79">
        <f t="shared" si="158"/>
        <v>0</v>
      </c>
      <c r="CG348" s="79">
        <f t="shared" si="183"/>
        <v>0</v>
      </c>
      <c r="CH348" s="80">
        <f t="shared" si="159"/>
        <v>0</v>
      </c>
      <c r="CI348" s="84">
        <f t="shared" si="160"/>
        <v>0</v>
      </c>
      <c r="CJ348" s="80">
        <f t="shared" si="171"/>
        <v>0</v>
      </c>
      <c r="CN348" s="21" t="str">
        <f t="shared" si="161"/>
        <v/>
      </c>
      <c r="CO348" s="21" t="str">
        <f t="shared" si="162"/>
        <v/>
      </c>
      <c r="CP348" s="22" t="str">
        <f t="shared" si="172"/>
        <v/>
      </c>
      <c r="CQ348" s="22" t="str">
        <f t="shared" si="173"/>
        <v/>
      </c>
      <c r="CR348" s="22" t="str">
        <f t="shared" si="174"/>
        <v/>
      </c>
      <c r="CS348" s="22" t="str">
        <f t="shared" si="175"/>
        <v/>
      </c>
      <c r="CT348" s="22" t="str">
        <f t="shared" si="176"/>
        <v/>
      </c>
      <c r="CU348" s="173" t="str">
        <f t="shared" si="163"/>
        <v/>
      </c>
      <c r="CV348" s="173" t="str">
        <f t="shared" si="164"/>
        <v/>
      </c>
      <c r="CW348" s="22" t="str">
        <f t="shared" si="177"/>
        <v/>
      </c>
      <c r="CX348" s="22" t="str">
        <f t="shared" si="178"/>
        <v/>
      </c>
      <c r="CY348" s="23" t="str">
        <f t="shared" si="179"/>
        <v/>
      </c>
      <c r="CZ348" s="23" t="str">
        <f t="shared" si="180"/>
        <v/>
      </c>
      <c r="DA348" s="207" t="str">
        <f t="shared" si="184"/>
        <v/>
      </c>
      <c r="DB348" s="23">
        <f t="shared" si="165"/>
        <v>0</v>
      </c>
      <c r="DC348" s="16"/>
      <c r="DE348" s="192">
        <f t="shared" si="166"/>
        <v>0</v>
      </c>
      <c r="DF348" s="192">
        <f t="shared" si="167"/>
        <v>0</v>
      </c>
      <c r="DH348" s="192">
        <f t="shared" si="168"/>
        <v>0</v>
      </c>
      <c r="DI348" s="192">
        <f t="shared" si="169"/>
        <v>0</v>
      </c>
      <c r="DK348" s="203">
        <f>IF(Taula4[[#This Row],[Codi del contracte]]&lt;&gt;"",IF(Taula4[[#This Row],[Codi del contracte]]&gt;199,IF(Taula4[[#This Row],[Codi del contracte]]&lt;300,1,0),0),0)</f>
        <v>0</v>
      </c>
      <c r="DL348" s="203">
        <f>IF(Taula4[[#This Row],[Codi del contracte]]&lt;&gt;"",IF(Taula4[[#This Row],[Codi del contracte]]&gt;499,IF(Taula4[[#This Row],[Codi del contracte]]&lt;600,1,0),0),0)</f>
        <v>0</v>
      </c>
      <c r="DM348" s="203">
        <f t="shared" si="181"/>
        <v>0</v>
      </c>
      <c r="DN348" s="203">
        <f>IF(Taula4[[#This Row],[% Jornada (no posar símbol %)]]=100,IF(DM348=1,2,0),0)</f>
        <v>0</v>
      </c>
      <c r="DO348" s="203" t="str">
        <f t="shared" si="185"/>
        <v/>
      </c>
    </row>
    <row r="349" spans="1:119" ht="14.25" customHeight="1">
      <c r="A349" s="38"/>
      <c r="B349" s="83">
        <v>342</v>
      </c>
      <c r="C349" s="2"/>
      <c r="D349" s="158"/>
      <c r="E349" s="194"/>
      <c r="F349" s="153"/>
      <c r="G349" s="153"/>
      <c r="H349" s="2"/>
      <c r="I349" s="154"/>
      <c r="J349" s="210"/>
      <c r="K349" s="155"/>
      <c r="L349" s="156">
        <f t="shared" si="170"/>
        <v>0</v>
      </c>
      <c r="M349" s="340"/>
      <c r="N349" s="182" t="str">
        <f t="shared" si="182"/>
        <v/>
      </c>
      <c r="O349" s="127"/>
      <c r="P349" s="64"/>
      <c r="Q349" s="64"/>
      <c r="R349" s="64"/>
      <c r="CB349" s="78" t="str">
        <f t="shared" si="155"/>
        <v/>
      </c>
      <c r="CC349" s="79">
        <v>100</v>
      </c>
      <c r="CD349" s="79">
        <f t="shared" si="156"/>
        <v>0</v>
      </c>
      <c r="CE349" s="79">
        <f t="shared" si="157"/>
        <v>0</v>
      </c>
      <c r="CF349" s="79">
        <f t="shared" si="158"/>
        <v>0</v>
      </c>
      <c r="CG349" s="79">
        <f t="shared" si="183"/>
        <v>0</v>
      </c>
      <c r="CH349" s="80">
        <f t="shared" si="159"/>
        <v>0</v>
      </c>
      <c r="CI349" s="84">
        <f t="shared" si="160"/>
        <v>0</v>
      </c>
      <c r="CJ349" s="80">
        <f t="shared" si="171"/>
        <v>0</v>
      </c>
      <c r="CN349" s="21" t="str">
        <f t="shared" si="161"/>
        <v/>
      </c>
      <c r="CO349" s="21" t="str">
        <f t="shared" si="162"/>
        <v/>
      </c>
      <c r="CP349" s="22" t="str">
        <f t="shared" si="172"/>
        <v/>
      </c>
      <c r="CQ349" s="22" t="str">
        <f t="shared" si="173"/>
        <v/>
      </c>
      <c r="CR349" s="22" t="str">
        <f t="shared" si="174"/>
        <v/>
      </c>
      <c r="CS349" s="22" t="str">
        <f t="shared" si="175"/>
        <v/>
      </c>
      <c r="CT349" s="22" t="str">
        <f t="shared" si="176"/>
        <v/>
      </c>
      <c r="CU349" s="173" t="str">
        <f t="shared" si="163"/>
        <v/>
      </c>
      <c r="CV349" s="173" t="str">
        <f t="shared" si="164"/>
        <v/>
      </c>
      <c r="CW349" s="22" t="str">
        <f t="shared" si="177"/>
        <v/>
      </c>
      <c r="CX349" s="22" t="str">
        <f t="shared" si="178"/>
        <v/>
      </c>
      <c r="CY349" s="23" t="str">
        <f t="shared" si="179"/>
        <v/>
      </c>
      <c r="CZ349" s="23" t="str">
        <f t="shared" si="180"/>
        <v/>
      </c>
      <c r="DA349" s="207" t="str">
        <f t="shared" si="184"/>
        <v/>
      </c>
      <c r="DB349" s="23">
        <f t="shared" si="165"/>
        <v>0</v>
      </c>
      <c r="DC349" s="16"/>
      <c r="DE349" s="192">
        <f t="shared" si="166"/>
        <v>0</v>
      </c>
      <c r="DF349" s="192">
        <f t="shared" si="167"/>
        <v>0</v>
      </c>
      <c r="DH349" s="192">
        <f t="shared" si="168"/>
        <v>0</v>
      </c>
      <c r="DI349" s="192">
        <f t="shared" si="169"/>
        <v>0</v>
      </c>
      <c r="DK349" s="203">
        <f>IF(Taula4[[#This Row],[Codi del contracte]]&lt;&gt;"",IF(Taula4[[#This Row],[Codi del contracte]]&gt;199,IF(Taula4[[#This Row],[Codi del contracte]]&lt;300,1,0),0),0)</f>
        <v>0</v>
      </c>
      <c r="DL349" s="203">
        <f>IF(Taula4[[#This Row],[Codi del contracte]]&lt;&gt;"",IF(Taula4[[#This Row],[Codi del contracte]]&gt;499,IF(Taula4[[#This Row],[Codi del contracte]]&lt;600,1,0),0),0)</f>
        <v>0</v>
      </c>
      <c r="DM349" s="203">
        <f t="shared" si="181"/>
        <v>0</v>
      </c>
      <c r="DN349" s="203">
        <f>IF(Taula4[[#This Row],[% Jornada (no posar símbol %)]]=100,IF(DM349=1,2,0),0)</f>
        <v>0</v>
      </c>
      <c r="DO349" s="203" t="str">
        <f t="shared" si="185"/>
        <v/>
      </c>
    </row>
    <row r="350" spans="1:119" ht="14.25" customHeight="1">
      <c r="A350" s="38"/>
      <c r="B350" s="83">
        <v>343</v>
      </c>
      <c r="C350" s="2"/>
      <c r="D350" s="158"/>
      <c r="E350" s="194"/>
      <c r="F350" s="153"/>
      <c r="G350" s="153"/>
      <c r="H350" s="2"/>
      <c r="I350" s="154"/>
      <c r="J350" s="210"/>
      <c r="K350" s="155"/>
      <c r="L350" s="156">
        <f t="shared" si="170"/>
        <v>0</v>
      </c>
      <c r="M350" s="340"/>
      <c r="N350" s="182" t="str">
        <f t="shared" si="182"/>
        <v/>
      </c>
      <c r="O350" s="127"/>
      <c r="P350" s="64"/>
      <c r="Q350" s="64"/>
      <c r="R350" s="64"/>
      <c r="CB350" s="78" t="str">
        <f t="shared" si="155"/>
        <v/>
      </c>
      <c r="CC350" s="79">
        <v>100</v>
      </c>
      <c r="CD350" s="79">
        <f t="shared" si="156"/>
        <v>0</v>
      </c>
      <c r="CE350" s="79">
        <f t="shared" si="157"/>
        <v>0</v>
      </c>
      <c r="CF350" s="79">
        <f t="shared" si="158"/>
        <v>0</v>
      </c>
      <c r="CG350" s="79">
        <f t="shared" si="183"/>
        <v>0</v>
      </c>
      <c r="CH350" s="80">
        <f t="shared" si="159"/>
        <v>0</v>
      </c>
      <c r="CI350" s="84">
        <f t="shared" si="160"/>
        <v>0</v>
      </c>
      <c r="CJ350" s="80">
        <f t="shared" si="171"/>
        <v>0</v>
      </c>
      <c r="CN350" s="21" t="str">
        <f t="shared" si="161"/>
        <v/>
      </c>
      <c r="CO350" s="21" t="str">
        <f t="shared" si="162"/>
        <v/>
      </c>
      <c r="CP350" s="22" t="str">
        <f t="shared" si="172"/>
        <v/>
      </c>
      <c r="CQ350" s="22" t="str">
        <f t="shared" si="173"/>
        <v/>
      </c>
      <c r="CR350" s="22" t="str">
        <f t="shared" si="174"/>
        <v/>
      </c>
      <c r="CS350" s="22" t="str">
        <f t="shared" si="175"/>
        <v/>
      </c>
      <c r="CT350" s="22" t="str">
        <f t="shared" si="176"/>
        <v/>
      </c>
      <c r="CU350" s="173" t="str">
        <f t="shared" si="163"/>
        <v/>
      </c>
      <c r="CV350" s="173" t="str">
        <f t="shared" si="164"/>
        <v/>
      </c>
      <c r="CW350" s="22" t="str">
        <f t="shared" si="177"/>
        <v/>
      </c>
      <c r="CX350" s="22" t="str">
        <f t="shared" si="178"/>
        <v/>
      </c>
      <c r="CY350" s="23" t="str">
        <f t="shared" si="179"/>
        <v/>
      </c>
      <c r="CZ350" s="23" t="str">
        <f t="shared" si="180"/>
        <v/>
      </c>
      <c r="DA350" s="207" t="str">
        <f t="shared" si="184"/>
        <v/>
      </c>
      <c r="DB350" s="23">
        <f t="shared" si="165"/>
        <v>0</v>
      </c>
      <c r="DC350" s="16"/>
      <c r="DE350" s="192">
        <f t="shared" si="166"/>
        <v>0</v>
      </c>
      <c r="DF350" s="192">
        <f t="shared" si="167"/>
        <v>0</v>
      </c>
      <c r="DH350" s="192">
        <f t="shared" si="168"/>
        <v>0</v>
      </c>
      <c r="DI350" s="192">
        <f t="shared" si="169"/>
        <v>0</v>
      </c>
      <c r="DK350" s="203">
        <f>IF(Taula4[[#This Row],[Codi del contracte]]&lt;&gt;"",IF(Taula4[[#This Row],[Codi del contracte]]&gt;199,IF(Taula4[[#This Row],[Codi del contracte]]&lt;300,1,0),0),0)</f>
        <v>0</v>
      </c>
      <c r="DL350" s="203">
        <f>IF(Taula4[[#This Row],[Codi del contracte]]&lt;&gt;"",IF(Taula4[[#This Row],[Codi del contracte]]&gt;499,IF(Taula4[[#This Row],[Codi del contracte]]&lt;600,1,0),0),0)</f>
        <v>0</v>
      </c>
      <c r="DM350" s="203">
        <f t="shared" si="181"/>
        <v>0</v>
      </c>
      <c r="DN350" s="203">
        <f>IF(Taula4[[#This Row],[% Jornada (no posar símbol %)]]=100,IF(DM350=1,2,0),0)</f>
        <v>0</v>
      </c>
      <c r="DO350" s="203" t="str">
        <f t="shared" si="185"/>
        <v/>
      </c>
    </row>
    <row r="351" spans="1:119" ht="14.25" customHeight="1">
      <c r="A351" s="38"/>
      <c r="B351" s="83">
        <v>344</v>
      </c>
      <c r="C351" s="2"/>
      <c r="D351" s="158"/>
      <c r="E351" s="194"/>
      <c r="F351" s="153"/>
      <c r="G351" s="153"/>
      <c r="H351" s="2"/>
      <c r="I351" s="154"/>
      <c r="J351" s="210"/>
      <c r="K351" s="155"/>
      <c r="L351" s="156">
        <f t="shared" si="170"/>
        <v>0</v>
      </c>
      <c r="M351" s="340"/>
      <c r="N351" s="182" t="str">
        <f t="shared" si="182"/>
        <v/>
      </c>
      <c r="O351" s="127"/>
      <c r="P351" s="64"/>
      <c r="Q351" s="64"/>
      <c r="R351" s="64"/>
      <c r="CB351" s="78" t="str">
        <f t="shared" si="155"/>
        <v/>
      </c>
      <c r="CC351" s="79">
        <v>100</v>
      </c>
      <c r="CD351" s="79">
        <f t="shared" si="156"/>
        <v>0</v>
      </c>
      <c r="CE351" s="79">
        <f t="shared" si="157"/>
        <v>0</v>
      </c>
      <c r="CF351" s="79">
        <f t="shared" si="158"/>
        <v>0</v>
      </c>
      <c r="CG351" s="79">
        <f t="shared" si="183"/>
        <v>0</v>
      </c>
      <c r="CH351" s="80">
        <f t="shared" si="159"/>
        <v>0</v>
      </c>
      <c r="CI351" s="84">
        <f t="shared" si="160"/>
        <v>0</v>
      </c>
      <c r="CJ351" s="80">
        <f t="shared" si="171"/>
        <v>0</v>
      </c>
      <c r="CN351" s="21" t="str">
        <f t="shared" si="161"/>
        <v/>
      </c>
      <c r="CO351" s="21" t="str">
        <f t="shared" si="162"/>
        <v/>
      </c>
      <c r="CP351" s="22" t="str">
        <f t="shared" si="172"/>
        <v/>
      </c>
      <c r="CQ351" s="22" t="str">
        <f t="shared" si="173"/>
        <v/>
      </c>
      <c r="CR351" s="22" t="str">
        <f t="shared" si="174"/>
        <v/>
      </c>
      <c r="CS351" s="22" t="str">
        <f t="shared" si="175"/>
        <v/>
      </c>
      <c r="CT351" s="22" t="str">
        <f t="shared" si="176"/>
        <v/>
      </c>
      <c r="CU351" s="173" t="str">
        <f t="shared" si="163"/>
        <v/>
      </c>
      <c r="CV351" s="173" t="str">
        <f t="shared" si="164"/>
        <v/>
      </c>
      <c r="CW351" s="22" t="str">
        <f t="shared" si="177"/>
        <v/>
      </c>
      <c r="CX351" s="22" t="str">
        <f t="shared" si="178"/>
        <v/>
      </c>
      <c r="CY351" s="23" t="str">
        <f t="shared" si="179"/>
        <v/>
      </c>
      <c r="CZ351" s="23" t="str">
        <f t="shared" si="180"/>
        <v/>
      </c>
      <c r="DA351" s="207" t="str">
        <f t="shared" si="184"/>
        <v/>
      </c>
      <c r="DB351" s="23">
        <f t="shared" si="165"/>
        <v>0</v>
      </c>
      <c r="DC351" s="16"/>
      <c r="DE351" s="192">
        <f t="shared" si="166"/>
        <v>0</v>
      </c>
      <c r="DF351" s="192">
        <f t="shared" si="167"/>
        <v>0</v>
      </c>
      <c r="DH351" s="192">
        <f t="shared" si="168"/>
        <v>0</v>
      </c>
      <c r="DI351" s="192">
        <f t="shared" si="169"/>
        <v>0</v>
      </c>
      <c r="DK351" s="203">
        <f>IF(Taula4[[#This Row],[Codi del contracte]]&lt;&gt;"",IF(Taula4[[#This Row],[Codi del contracte]]&gt;199,IF(Taula4[[#This Row],[Codi del contracte]]&lt;300,1,0),0),0)</f>
        <v>0</v>
      </c>
      <c r="DL351" s="203">
        <f>IF(Taula4[[#This Row],[Codi del contracte]]&lt;&gt;"",IF(Taula4[[#This Row],[Codi del contracte]]&gt;499,IF(Taula4[[#This Row],[Codi del contracte]]&lt;600,1,0),0),0)</f>
        <v>0</v>
      </c>
      <c r="DM351" s="203">
        <f t="shared" si="181"/>
        <v>0</v>
      </c>
      <c r="DN351" s="203">
        <f>IF(Taula4[[#This Row],[% Jornada (no posar símbol %)]]=100,IF(DM351=1,2,0),0)</f>
        <v>0</v>
      </c>
      <c r="DO351" s="203" t="str">
        <f t="shared" si="185"/>
        <v/>
      </c>
    </row>
    <row r="352" spans="1:119" ht="14.25" customHeight="1">
      <c r="A352" s="38"/>
      <c r="B352" s="83">
        <v>345</v>
      </c>
      <c r="C352" s="2"/>
      <c r="D352" s="158"/>
      <c r="E352" s="194"/>
      <c r="F352" s="153"/>
      <c r="G352" s="153"/>
      <c r="H352" s="2"/>
      <c r="I352" s="154"/>
      <c r="J352" s="210"/>
      <c r="K352" s="155"/>
      <c r="L352" s="156">
        <f t="shared" si="170"/>
        <v>0</v>
      </c>
      <c r="M352" s="340"/>
      <c r="N352" s="182" t="str">
        <f t="shared" si="182"/>
        <v/>
      </c>
      <c r="O352" s="127"/>
      <c r="P352" s="64"/>
      <c r="Q352" s="64"/>
      <c r="R352" s="64"/>
      <c r="CB352" s="78" t="str">
        <f t="shared" si="155"/>
        <v/>
      </c>
      <c r="CC352" s="79">
        <v>100</v>
      </c>
      <c r="CD352" s="79">
        <f t="shared" si="156"/>
        <v>0</v>
      </c>
      <c r="CE352" s="79">
        <f t="shared" si="157"/>
        <v>0</v>
      </c>
      <c r="CF352" s="79">
        <f t="shared" si="158"/>
        <v>0</v>
      </c>
      <c r="CG352" s="79">
        <f t="shared" si="183"/>
        <v>0</v>
      </c>
      <c r="CH352" s="80">
        <f t="shared" si="159"/>
        <v>0</v>
      </c>
      <c r="CI352" s="84">
        <f t="shared" si="160"/>
        <v>0</v>
      </c>
      <c r="CJ352" s="80">
        <f t="shared" si="171"/>
        <v>0</v>
      </c>
      <c r="CN352" s="21" t="str">
        <f t="shared" si="161"/>
        <v/>
      </c>
      <c r="CO352" s="21" t="str">
        <f t="shared" si="162"/>
        <v/>
      </c>
      <c r="CP352" s="22" t="str">
        <f t="shared" si="172"/>
        <v/>
      </c>
      <c r="CQ352" s="22" t="str">
        <f t="shared" si="173"/>
        <v/>
      </c>
      <c r="CR352" s="22" t="str">
        <f t="shared" si="174"/>
        <v/>
      </c>
      <c r="CS352" s="22" t="str">
        <f t="shared" si="175"/>
        <v/>
      </c>
      <c r="CT352" s="22" t="str">
        <f t="shared" si="176"/>
        <v/>
      </c>
      <c r="CU352" s="173" t="str">
        <f t="shared" si="163"/>
        <v/>
      </c>
      <c r="CV352" s="173" t="str">
        <f t="shared" si="164"/>
        <v/>
      </c>
      <c r="CW352" s="22" t="str">
        <f t="shared" si="177"/>
        <v/>
      </c>
      <c r="CX352" s="22" t="str">
        <f t="shared" si="178"/>
        <v/>
      </c>
      <c r="CY352" s="23" t="str">
        <f t="shared" si="179"/>
        <v/>
      </c>
      <c r="CZ352" s="23" t="str">
        <f t="shared" si="180"/>
        <v/>
      </c>
      <c r="DA352" s="207" t="str">
        <f t="shared" si="184"/>
        <v/>
      </c>
      <c r="DB352" s="23">
        <f t="shared" si="165"/>
        <v>0</v>
      </c>
      <c r="DC352" s="16"/>
      <c r="DE352" s="192">
        <f t="shared" si="166"/>
        <v>0</v>
      </c>
      <c r="DF352" s="192">
        <f t="shared" si="167"/>
        <v>0</v>
      </c>
      <c r="DH352" s="192">
        <f t="shared" si="168"/>
        <v>0</v>
      </c>
      <c r="DI352" s="192">
        <f t="shared" si="169"/>
        <v>0</v>
      </c>
      <c r="DK352" s="203">
        <f>IF(Taula4[[#This Row],[Codi del contracte]]&lt;&gt;"",IF(Taula4[[#This Row],[Codi del contracte]]&gt;199,IF(Taula4[[#This Row],[Codi del contracte]]&lt;300,1,0),0),0)</f>
        <v>0</v>
      </c>
      <c r="DL352" s="203">
        <f>IF(Taula4[[#This Row],[Codi del contracte]]&lt;&gt;"",IF(Taula4[[#This Row],[Codi del contracte]]&gt;499,IF(Taula4[[#This Row],[Codi del contracte]]&lt;600,1,0),0),0)</f>
        <v>0</v>
      </c>
      <c r="DM352" s="203">
        <f t="shared" si="181"/>
        <v>0</v>
      </c>
      <c r="DN352" s="203">
        <f>IF(Taula4[[#This Row],[% Jornada (no posar símbol %)]]=100,IF(DM352=1,2,0),0)</f>
        <v>0</v>
      </c>
      <c r="DO352" s="203" t="str">
        <f t="shared" si="185"/>
        <v/>
      </c>
    </row>
    <row r="353" spans="1:119" ht="14.25" customHeight="1">
      <c r="A353" s="38"/>
      <c r="B353" s="83">
        <v>346</v>
      </c>
      <c r="C353" s="2"/>
      <c r="D353" s="158"/>
      <c r="E353" s="194"/>
      <c r="F353" s="153"/>
      <c r="G353" s="153"/>
      <c r="H353" s="2"/>
      <c r="I353" s="154"/>
      <c r="J353" s="210"/>
      <c r="K353" s="155"/>
      <c r="L353" s="156">
        <f t="shared" si="170"/>
        <v>0</v>
      </c>
      <c r="M353" s="340"/>
      <c r="N353" s="182" t="str">
        <f t="shared" si="182"/>
        <v/>
      </c>
      <c r="O353" s="127"/>
      <c r="P353" s="64"/>
      <c r="Q353" s="64"/>
      <c r="R353" s="64"/>
      <c r="CB353" s="78" t="str">
        <f t="shared" si="155"/>
        <v/>
      </c>
      <c r="CC353" s="79">
        <v>100</v>
      </c>
      <c r="CD353" s="79">
        <f t="shared" si="156"/>
        <v>0</v>
      </c>
      <c r="CE353" s="79">
        <f t="shared" si="157"/>
        <v>0</v>
      </c>
      <c r="CF353" s="79">
        <f t="shared" si="158"/>
        <v>0</v>
      </c>
      <c r="CG353" s="79">
        <f t="shared" si="183"/>
        <v>0</v>
      </c>
      <c r="CH353" s="80">
        <f t="shared" si="159"/>
        <v>0</v>
      </c>
      <c r="CI353" s="84">
        <f t="shared" si="160"/>
        <v>0</v>
      </c>
      <c r="CJ353" s="80">
        <f t="shared" si="171"/>
        <v>0</v>
      </c>
      <c r="CN353" s="21" t="str">
        <f t="shared" si="161"/>
        <v/>
      </c>
      <c r="CO353" s="21" t="str">
        <f t="shared" si="162"/>
        <v/>
      </c>
      <c r="CP353" s="22" t="str">
        <f t="shared" si="172"/>
        <v/>
      </c>
      <c r="CQ353" s="22" t="str">
        <f t="shared" si="173"/>
        <v/>
      </c>
      <c r="CR353" s="22" t="str">
        <f t="shared" si="174"/>
        <v/>
      </c>
      <c r="CS353" s="22" t="str">
        <f t="shared" si="175"/>
        <v/>
      </c>
      <c r="CT353" s="22" t="str">
        <f t="shared" si="176"/>
        <v/>
      </c>
      <c r="CU353" s="173" t="str">
        <f t="shared" si="163"/>
        <v/>
      </c>
      <c r="CV353" s="173" t="str">
        <f t="shared" si="164"/>
        <v/>
      </c>
      <c r="CW353" s="22" t="str">
        <f t="shared" si="177"/>
        <v/>
      </c>
      <c r="CX353" s="22" t="str">
        <f t="shared" si="178"/>
        <v/>
      </c>
      <c r="CY353" s="23" t="str">
        <f t="shared" si="179"/>
        <v/>
      </c>
      <c r="CZ353" s="23" t="str">
        <f t="shared" si="180"/>
        <v/>
      </c>
      <c r="DA353" s="207" t="str">
        <f t="shared" si="184"/>
        <v/>
      </c>
      <c r="DB353" s="23">
        <f t="shared" si="165"/>
        <v>0</v>
      </c>
      <c r="DC353" s="16"/>
      <c r="DE353" s="192">
        <f t="shared" si="166"/>
        <v>0</v>
      </c>
      <c r="DF353" s="192">
        <f t="shared" si="167"/>
        <v>0</v>
      </c>
      <c r="DH353" s="192">
        <f t="shared" si="168"/>
        <v>0</v>
      </c>
      <c r="DI353" s="192">
        <f t="shared" si="169"/>
        <v>0</v>
      </c>
      <c r="DK353" s="203">
        <f>IF(Taula4[[#This Row],[Codi del contracte]]&lt;&gt;"",IF(Taula4[[#This Row],[Codi del contracte]]&gt;199,IF(Taula4[[#This Row],[Codi del contracte]]&lt;300,1,0),0),0)</f>
        <v>0</v>
      </c>
      <c r="DL353" s="203">
        <f>IF(Taula4[[#This Row],[Codi del contracte]]&lt;&gt;"",IF(Taula4[[#This Row],[Codi del contracte]]&gt;499,IF(Taula4[[#This Row],[Codi del contracte]]&lt;600,1,0),0),0)</f>
        <v>0</v>
      </c>
      <c r="DM353" s="203">
        <f t="shared" si="181"/>
        <v>0</v>
      </c>
      <c r="DN353" s="203">
        <f>IF(Taula4[[#This Row],[% Jornada (no posar símbol %)]]=100,IF(DM353=1,2,0),0)</f>
        <v>0</v>
      </c>
      <c r="DO353" s="203" t="str">
        <f t="shared" si="185"/>
        <v/>
      </c>
    </row>
    <row r="354" spans="1:119" ht="14.25" customHeight="1">
      <c r="A354" s="38"/>
      <c r="B354" s="83">
        <v>347</v>
      </c>
      <c r="C354" s="2"/>
      <c r="D354" s="158"/>
      <c r="E354" s="194"/>
      <c r="F354" s="153"/>
      <c r="G354" s="153"/>
      <c r="H354" s="2"/>
      <c r="I354" s="154"/>
      <c r="J354" s="210"/>
      <c r="K354" s="155"/>
      <c r="L354" s="156">
        <f t="shared" si="170"/>
        <v>0</v>
      </c>
      <c r="M354" s="340"/>
      <c r="N354" s="182" t="str">
        <f t="shared" si="182"/>
        <v/>
      </c>
      <c r="O354" s="127"/>
      <c r="P354" s="64"/>
      <c r="Q354" s="64"/>
      <c r="R354" s="64"/>
      <c r="CB354" s="78" t="str">
        <f t="shared" si="155"/>
        <v/>
      </c>
      <c r="CC354" s="79">
        <v>100</v>
      </c>
      <c r="CD354" s="79">
        <f t="shared" si="156"/>
        <v>0</v>
      </c>
      <c r="CE354" s="79">
        <f t="shared" si="157"/>
        <v>0</v>
      </c>
      <c r="CF354" s="79">
        <f t="shared" si="158"/>
        <v>0</v>
      </c>
      <c r="CG354" s="79">
        <f t="shared" si="183"/>
        <v>0</v>
      </c>
      <c r="CH354" s="80">
        <f t="shared" si="159"/>
        <v>0</v>
      </c>
      <c r="CI354" s="84">
        <f t="shared" si="160"/>
        <v>0</v>
      </c>
      <c r="CJ354" s="80">
        <f t="shared" si="171"/>
        <v>0</v>
      </c>
      <c r="CN354" s="21" t="str">
        <f t="shared" si="161"/>
        <v/>
      </c>
      <c r="CO354" s="21" t="str">
        <f t="shared" si="162"/>
        <v/>
      </c>
      <c r="CP354" s="22" t="str">
        <f t="shared" si="172"/>
        <v/>
      </c>
      <c r="CQ354" s="22" t="str">
        <f t="shared" si="173"/>
        <v/>
      </c>
      <c r="CR354" s="22" t="str">
        <f t="shared" si="174"/>
        <v/>
      </c>
      <c r="CS354" s="22" t="str">
        <f t="shared" si="175"/>
        <v/>
      </c>
      <c r="CT354" s="22" t="str">
        <f t="shared" si="176"/>
        <v/>
      </c>
      <c r="CU354" s="173" t="str">
        <f t="shared" si="163"/>
        <v/>
      </c>
      <c r="CV354" s="173" t="str">
        <f t="shared" si="164"/>
        <v/>
      </c>
      <c r="CW354" s="22" t="str">
        <f t="shared" si="177"/>
        <v/>
      </c>
      <c r="CX354" s="22" t="str">
        <f t="shared" si="178"/>
        <v/>
      </c>
      <c r="CY354" s="23" t="str">
        <f t="shared" si="179"/>
        <v/>
      </c>
      <c r="CZ354" s="23" t="str">
        <f t="shared" si="180"/>
        <v/>
      </c>
      <c r="DA354" s="207" t="str">
        <f t="shared" si="184"/>
        <v/>
      </c>
      <c r="DB354" s="23">
        <f t="shared" si="165"/>
        <v>0</v>
      </c>
      <c r="DC354" s="16"/>
      <c r="DE354" s="192">
        <f t="shared" si="166"/>
        <v>0</v>
      </c>
      <c r="DF354" s="192">
        <f t="shared" si="167"/>
        <v>0</v>
      </c>
      <c r="DH354" s="192">
        <f t="shared" si="168"/>
        <v>0</v>
      </c>
      <c r="DI354" s="192">
        <f t="shared" si="169"/>
        <v>0</v>
      </c>
      <c r="DK354" s="203">
        <f>IF(Taula4[[#This Row],[Codi del contracte]]&lt;&gt;"",IF(Taula4[[#This Row],[Codi del contracte]]&gt;199,IF(Taula4[[#This Row],[Codi del contracte]]&lt;300,1,0),0),0)</f>
        <v>0</v>
      </c>
      <c r="DL354" s="203">
        <f>IF(Taula4[[#This Row],[Codi del contracte]]&lt;&gt;"",IF(Taula4[[#This Row],[Codi del contracte]]&gt;499,IF(Taula4[[#This Row],[Codi del contracte]]&lt;600,1,0),0),0)</f>
        <v>0</v>
      </c>
      <c r="DM354" s="203">
        <f t="shared" si="181"/>
        <v>0</v>
      </c>
      <c r="DN354" s="203">
        <f>IF(Taula4[[#This Row],[% Jornada (no posar símbol %)]]=100,IF(DM354=1,2,0),0)</f>
        <v>0</v>
      </c>
      <c r="DO354" s="203" t="str">
        <f t="shared" si="185"/>
        <v/>
      </c>
    </row>
    <row r="355" spans="1:119" ht="14.25" customHeight="1">
      <c r="A355" s="38"/>
      <c r="B355" s="83">
        <v>348</v>
      </c>
      <c r="C355" s="2"/>
      <c r="D355" s="158"/>
      <c r="E355" s="194"/>
      <c r="F355" s="153"/>
      <c r="G355" s="153"/>
      <c r="H355" s="2"/>
      <c r="I355" s="154"/>
      <c r="J355" s="210"/>
      <c r="K355" s="155"/>
      <c r="L355" s="156">
        <f t="shared" si="170"/>
        <v>0</v>
      </c>
      <c r="M355" s="340"/>
      <c r="N355" s="182" t="str">
        <f t="shared" si="182"/>
        <v/>
      </c>
      <c r="O355" s="127"/>
      <c r="P355" s="64"/>
      <c r="Q355" s="64"/>
      <c r="R355" s="64"/>
      <c r="CB355" s="78" t="str">
        <f t="shared" si="155"/>
        <v/>
      </c>
      <c r="CC355" s="79">
        <v>100</v>
      </c>
      <c r="CD355" s="79">
        <f t="shared" si="156"/>
        <v>0</v>
      </c>
      <c r="CE355" s="79">
        <f t="shared" si="157"/>
        <v>0</v>
      </c>
      <c r="CF355" s="79">
        <f t="shared" si="158"/>
        <v>0</v>
      </c>
      <c r="CG355" s="79">
        <f t="shared" si="183"/>
        <v>0</v>
      </c>
      <c r="CH355" s="80">
        <f t="shared" si="159"/>
        <v>0</v>
      </c>
      <c r="CI355" s="84">
        <f t="shared" si="160"/>
        <v>0</v>
      </c>
      <c r="CJ355" s="80">
        <f t="shared" si="171"/>
        <v>0</v>
      </c>
      <c r="CN355" s="21" t="str">
        <f t="shared" si="161"/>
        <v/>
      </c>
      <c r="CO355" s="21" t="str">
        <f t="shared" si="162"/>
        <v/>
      </c>
      <c r="CP355" s="22" t="str">
        <f t="shared" si="172"/>
        <v/>
      </c>
      <c r="CQ355" s="22" t="str">
        <f t="shared" si="173"/>
        <v/>
      </c>
      <c r="CR355" s="22" t="str">
        <f t="shared" si="174"/>
        <v/>
      </c>
      <c r="CS355" s="22" t="str">
        <f t="shared" si="175"/>
        <v/>
      </c>
      <c r="CT355" s="22" t="str">
        <f t="shared" si="176"/>
        <v/>
      </c>
      <c r="CU355" s="173" t="str">
        <f t="shared" si="163"/>
        <v/>
      </c>
      <c r="CV355" s="173" t="str">
        <f t="shared" si="164"/>
        <v/>
      </c>
      <c r="CW355" s="22" t="str">
        <f t="shared" si="177"/>
        <v/>
      </c>
      <c r="CX355" s="22" t="str">
        <f t="shared" si="178"/>
        <v/>
      </c>
      <c r="CY355" s="23" t="str">
        <f t="shared" si="179"/>
        <v/>
      </c>
      <c r="CZ355" s="23" t="str">
        <f t="shared" si="180"/>
        <v/>
      </c>
      <c r="DA355" s="207" t="str">
        <f t="shared" si="184"/>
        <v/>
      </c>
      <c r="DB355" s="23">
        <f t="shared" si="165"/>
        <v>0</v>
      </c>
      <c r="DC355" s="16"/>
      <c r="DE355" s="192">
        <f t="shared" si="166"/>
        <v>0</v>
      </c>
      <c r="DF355" s="192">
        <f t="shared" si="167"/>
        <v>0</v>
      </c>
      <c r="DH355" s="192">
        <f t="shared" si="168"/>
        <v>0</v>
      </c>
      <c r="DI355" s="192">
        <f t="shared" si="169"/>
        <v>0</v>
      </c>
      <c r="DK355" s="203">
        <f>IF(Taula4[[#This Row],[Codi del contracte]]&lt;&gt;"",IF(Taula4[[#This Row],[Codi del contracte]]&gt;199,IF(Taula4[[#This Row],[Codi del contracte]]&lt;300,1,0),0),0)</f>
        <v>0</v>
      </c>
      <c r="DL355" s="203">
        <f>IF(Taula4[[#This Row],[Codi del contracte]]&lt;&gt;"",IF(Taula4[[#This Row],[Codi del contracte]]&gt;499,IF(Taula4[[#This Row],[Codi del contracte]]&lt;600,1,0),0),0)</f>
        <v>0</v>
      </c>
      <c r="DM355" s="203">
        <f t="shared" si="181"/>
        <v>0</v>
      </c>
      <c r="DN355" s="203">
        <f>IF(Taula4[[#This Row],[% Jornada (no posar símbol %)]]=100,IF(DM355=1,2,0),0)</f>
        <v>0</v>
      </c>
      <c r="DO355" s="203" t="str">
        <f t="shared" si="185"/>
        <v/>
      </c>
    </row>
    <row r="356" spans="1:119" ht="14.25" customHeight="1">
      <c r="A356" s="38"/>
      <c r="B356" s="83">
        <v>349</v>
      </c>
      <c r="C356" s="2"/>
      <c r="D356" s="158"/>
      <c r="E356" s="194"/>
      <c r="F356" s="153"/>
      <c r="G356" s="153"/>
      <c r="H356" s="2"/>
      <c r="I356" s="154"/>
      <c r="J356" s="210"/>
      <c r="K356" s="155"/>
      <c r="L356" s="156">
        <f t="shared" si="170"/>
        <v>0</v>
      </c>
      <c r="M356" s="340"/>
      <c r="N356" s="182" t="str">
        <f t="shared" si="182"/>
        <v/>
      </c>
      <c r="O356" s="127"/>
      <c r="P356" s="64"/>
      <c r="Q356" s="64"/>
      <c r="R356" s="64"/>
      <c r="CB356" s="78" t="str">
        <f t="shared" si="155"/>
        <v/>
      </c>
      <c r="CC356" s="79">
        <v>100</v>
      </c>
      <c r="CD356" s="79">
        <f t="shared" si="156"/>
        <v>0</v>
      </c>
      <c r="CE356" s="79">
        <f t="shared" si="157"/>
        <v>0</v>
      </c>
      <c r="CF356" s="79">
        <f t="shared" si="158"/>
        <v>0</v>
      </c>
      <c r="CG356" s="79">
        <f t="shared" si="183"/>
        <v>0</v>
      </c>
      <c r="CH356" s="80">
        <f t="shared" si="159"/>
        <v>0</v>
      </c>
      <c r="CI356" s="84">
        <f t="shared" si="160"/>
        <v>0</v>
      </c>
      <c r="CJ356" s="80">
        <f t="shared" si="171"/>
        <v>0</v>
      </c>
      <c r="CN356" s="21" t="str">
        <f t="shared" si="161"/>
        <v/>
      </c>
      <c r="CO356" s="21" t="str">
        <f t="shared" si="162"/>
        <v/>
      </c>
      <c r="CP356" s="22" t="str">
        <f t="shared" si="172"/>
        <v/>
      </c>
      <c r="CQ356" s="22" t="str">
        <f t="shared" si="173"/>
        <v/>
      </c>
      <c r="CR356" s="22" t="str">
        <f t="shared" si="174"/>
        <v/>
      </c>
      <c r="CS356" s="22" t="str">
        <f t="shared" si="175"/>
        <v/>
      </c>
      <c r="CT356" s="22" t="str">
        <f t="shared" si="176"/>
        <v/>
      </c>
      <c r="CU356" s="173" t="str">
        <f t="shared" si="163"/>
        <v/>
      </c>
      <c r="CV356" s="173" t="str">
        <f t="shared" si="164"/>
        <v/>
      </c>
      <c r="CW356" s="22" t="str">
        <f t="shared" si="177"/>
        <v/>
      </c>
      <c r="CX356" s="22" t="str">
        <f t="shared" si="178"/>
        <v/>
      </c>
      <c r="CY356" s="23" t="str">
        <f t="shared" si="179"/>
        <v/>
      </c>
      <c r="CZ356" s="23" t="str">
        <f t="shared" si="180"/>
        <v/>
      </c>
      <c r="DA356" s="207" t="str">
        <f t="shared" si="184"/>
        <v/>
      </c>
      <c r="DB356" s="23">
        <f t="shared" si="165"/>
        <v>0</v>
      </c>
      <c r="DC356" s="16"/>
      <c r="DE356" s="192">
        <f t="shared" si="166"/>
        <v>0</v>
      </c>
      <c r="DF356" s="192">
        <f t="shared" si="167"/>
        <v>0</v>
      </c>
      <c r="DH356" s="192">
        <f t="shared" si="168"/>
        <v>0</v>
      </c>
      <c r="DI356" s="192">
        <f t="shared" si="169"/>
        <v>0</v>
      </c>
      <c r="DK356" s="203">
        <f>IF(Taula4[[#This Row],[Codi del contracte]]&lt;&gt;"",IF(Taula4[[#This Row],[Codi del contracte]]&gt;199,IF(Taula4[[#This Row],[Codi del contracte]]&lt;300,1,0),0),0)</f>
        <v>0</v>
      </c>
      <c r="DL356" s="203">
        <f>IF(Taula4[[#This Row],[Codi del contracte]]&lt;&gt;"",IF(Taula4[[#This Row],[Codi del contracte]]&gt;499,IF(Taula4[[#This Row],[Codi del contracte]]&lt;600,1,0),0),0)</f>
        <v>0</v>
      </c>
      <c r="DM356" s="203">
        <f t="shared" si="181"/>
        <v>0</v>
      </c>
      <c r="DN356" s="203">
        <f>IF(Taula4[[#This Row],[% Jornada (no posar símbol %)]]=100,IF(DM356=1,2,0),0)</f>
        <v>0</v>
      </c>
      <c r="DO356" s="203" t="str">
        <f t="shared" si="185"/>
        <v/>
      </c>
    </row>
    <row r="357" spans="1:119" ht="14.25" customHeight="1">
      <c r="A357" s="38"/>
      <c r="B357" s="83">
        <v>350</v>
      </c>
      <c r="C357" s="2"/>
      <c r="D357" s="158"/>
      <c r="E357" s="194"/>
      <c r="F357" s="153"/>
      <c r="G357" s="153"/>
      <c r="H357" s="2"/>
      <c r="I357" s="154"/>
      <c r="J357" s="210"/>
      <c r="K357" s="155"/>
      <c r="L357" s="156">
        <f t="shared" si="170"/>
        <v>0</v>
      </c>
      <c r="M357" s="340"/>
      <c r="N357" s="182" t="str">
        <f t="shared" si="182"/>
        <v/>
      </c>
      <c r="O357" s="127"/>
      <c r="P357" s="64"/>
      <c r="Q357" s="64"/>
      <c r="R357" s="64"/>
      <c r="CB357" s="78" t="str">
        <f t="shared" si="155"/>
        <v/>
      </c>
      <c r="CC357" s="79">
        <v>100</v>
      </c>
      <c r="CD357" s="79">
        <f t="shared" si="156"/>
        <v>0</v>
      </c>
      <c r="CE357" s="79">
        <f t="shared" si="157"/>
        <v>0</v>
      </c>
      <c r="CF357" s="79">
        <f t="shared" si="158"/>
        <v>0</v>
      </c>
      <c r="CG357" s="79">
        <f t="shared" si="183"/>
        <v>0</v>
      </c>
      <c r="CH357" s="80">
        <f t="shared" si="159"/>
        <v>0</v>
      </c>
      <c r="CI357" s="84">
        <f t="shared" si="160"/>
        <v>0</v>
      </c>
      <c r="CJ357" s="80">
        <f t="shared" si="171"/>
        <v>0</v>
      </c>
      <c r="CN357" s="21" t="str">
        <f t="shared" si="161"/>
        <v/>
      </c>
      <c r="CO357" s="21" t="str">
        <f t="shared" si="162"/>
        <v/>
      </c>
      <c r="CP357" s="22" t="str">
        <f t="shared" si="172"/>
        <v/>
      </c>
      <c r="CQ357" s="22" t="str">
        <f t="shared" si="173"/>
        <v/>
      </c>
      <c r="CR357" s="22" t="str">
        <f t="shared" si="174"/>
        <v/>
      </c>
      <c r="CS357" s="22" t="str">
        <f t="shared" si="175"/>
        <v/>
      </c>
      <c r="CT357" s="22" t="str">
        <f t="shared" si="176"/>
        <v/>
      </c>
      <c r="CU357" s="173" t="str">
        <f t="shared" si="163"/>
        <v/>
      </c>
      <c r="CV357" s="173" t="str">
        <f t="shared" si="164"/>
        <v/>
      </c>
      <c r="CW357" s="22" t="str">
        <f t="shared" si="177"/>
        <v/>
      </c>
      <c r="CX357" s="22" t="str">
        <f t="shared" si="178"/>
        <v/>
      </c>
      <c r="CY357" s="23" t="str">
        <f t="shared" si="179"/>
        <v/>
      </c>
      <c r="CZ357" s="23" t="str">
        <f t="shared" si="180"/>
        <v/>
      </c>
      <c r="DA357" s="207" t="str">
        <f t="shared" si="184"/>
        <v/>
      </c>
      <c r="DB357" s="23">
        <f t="shared" si="165"/>
        <v>0</v>
      </c>
      <c r="DC357" s="16"/>
      <c r="DE357" s="192">
        <f t="shared" si="166"/>
        <v>0</v>
      </c>
      <c r="DF357" s="192">
        <f t="shared" si="167"/>
        <v>0</v>
      </c>
      <c r="DH357" s="192">
        <f t="shared" si="168"/>
        <v>0</v>
      </c>
      <c r="DI357" s="192">
        <f t="shared" si="169"/>
        <v>0</v>
      </c>
      <c r="DK357" s="203">
        <f>IF(Taula4[[#This Row],[Codi del contracte]]&lt;&gt;"",IF(Taula4[[#This Row],[Codi del contracte]]&gt;199,IF(Taula4[[#This Row],[Codi del contracte]]&lt;300,1,0),0),0)</f>
        <v>0</v>
      </c>
      <c r="DL357" s="203">
        <f>IF(Taula4[[#This Row],[Codi del contracte]]&lt;&gt;"",IF(Taula4[[#This Row],[Codi del contracte]]&gt;499,IF(Taula4[[#This Row],[Codi del contracte]]&lt;600,1,0),0),0)</f>
        <v>0</v>
      </c>
      <c r="DM357" s="203">
        <f t="shared" si="181"/>
        <v>0</v>
      </c>
      <c r="DN357" s="203">
        <f>IF(Taula4[[#This Row],[% Jornada (no posar símbol %)]]=100,IF(DM357=1,2,0),0)</f>
        <v>0</v>
      </c>
      <c r="DO357" s="203" t="str">
        <f t="shared" si="185"/>
        <v/>
      </c>
    </row>
    <row r="358" spans="1:119" ht="14.25" customHeight="1">
      <c r="A358" s="38"/>
      <c r="B358" s="83">
        <v>351</v>
      </c>
      <c r="C358" s="2"/>
      <c r="D358" s="158"/>
      <c r="E358" s="194"/>
      <c r="F358" s="153"/>
      <c r="G358" s="153"/>
      <c r="H358" s="2"/>
      <c r="I358" s="154"/>
      <c r="J358" s="210"/>
      <c r="K358" s="155"/>
      <c r="L358" s="156">
        <f t="shared" si="170"/>
        <v>0</v>
      </c>
      <c r="M358" s="340"/>
      <c r="N358" s="182" t="str">
        <f t="shared" si="182"/>
        <v/>
      </c>
      <c r="O358" s="127"/>
      <c r="P358" s="64"/>
      <c r="Q358" s="64"/>
      <c r="R358" s="64"/>
      <c r="CB358" s="78" t="str">
        <f t="shared" si="155"/>
        <v/>
      </c>
      <c r="CC358" s="79">
        <v>100</v>
      </c>
      <c r="CD358" s="79">
        <f t="shared" si="156"/>
        <v>0</v>
      </c>
      <c r="CE358" s="79">
        <f t="shared" si="157"/>
        <v>0</v>
      </c>
      <c r="CF358" s="79">
        <f t="shared" si="158"/>
        <v>0</v>
      </c>
      <c r="CG358" s="79">
        <f t="shared" si="183"/>
        <v>0</v>
      </c>
      <c r="CH358" s="80">
        <f t="shared" si="159"/>
        <v>0</v>
      </c>
      <c r="CI358" s="84">
        <f t="shared" si="160"/>
        <v>0</v>
      </c>
      <c r="CJ358" s="80">
        <f t="shared" si="171"/>
        <v>0</v>
      </c>
      <c r="CN358" s="21" t="str">
        <f t="shared" si="161"/>
        <v/>
      </c>
      <c r="CO358" s="21" t="str">
        <f t="shared" si="162"/>
        <v/>
      </c>
      <c r="CP358" s="22" t="str">
        <f t="shared" si="172"/>
        <v/>
      </c>
      <c r="CQ358" s="22" t="str">
        <f t="shared" si="173"/>
        <v/>
      </c>
      <c r="CR358" s="22" t="str">
        <f t="shared" si="174"/>
        <v/>
      </c>
      <c r="CS358" s="22" t="str">
        <f t="shared" si="175"/>
        <v/>
      </c>
      <c r="CT358" s="22" t="str">
        <f t="shared" si="176"/>
        <v/>
      </c>
      <c r="CU358" s="173" t="str">
        <f t="shared" si="163"/>
        <v/>
      </c>
      <c r="CV358" s="173" t="str">
        <f t="shared" si="164"/>
        <v/>
      </c>
      <c r="CW358" s="22" t="str">
        <f t="shared" si="177"/>
        <v/>
      </c>
      <c r="CX358" s="22" t="str">
        <f t="shared" si="178"/>
        <v/>
      </c>
      <c r="CY358" s="23" t="str">
        <f t="shared" si="179"/>
        <v/>
      </c>
      <c r="CZ358" s="23" t="str">
        <f t="shared" si="180"/>
        <v/>
      </c>
      <c r="DA358" s="207" t="str">
        <f t="shared" si="184"/>
        <v/>
      </c>
      <c r="DB358" s="23">
        <f t="shared" si="165"/>
        <v>0</v>
      </c>
      <c r="DC358" s="16"/>
      <c r="DE358" s="192">
        <f t="shared" si="166"/>
        <v>0</v>
      </c>
      <c r="DF358" s="192">
        <f t="shared" si="167"/>
        <v>0</v>
      </c>
      <c r="DH358" s="192">
        <f t="shared" si="168"/>
        <v>0</v>
      </c>
      <c r="DI358" s="192">
        <f t="shared" si="169"/>
        <v>0</v>
      </c>
      <c r="DK358" s="203">
        <f>IF(Taula4[[#This Row],[Codi del contracte]]&lt;&gt;"",IF(Taula4[[#This Row],[Codi del contracte]]&gt;199,IF(Taula4[[#This Row],[Codi del contracte]]&lt;300,1,0),0),0)</f>
        <v>0</v>
      </c>
      <c r="DL358" s="203">
        <f>IF(Taula4[[#This Row],[Codi del contracte]]&lt;&gt;"",IF(Taula4[[#This Row],[Codi del contracte]]&gt;499,IF(Taula4[[#This Row],[Codi del contracte]]&lt;600,1,0),0),0)</f>
        <v>0</v>
      </c>
      <c r="DM358" s="203">
        <f t="shared" si="181"/>
        <v>0</v>
      </c>
      <c r="DN358" s="203">
        <f>IF(Taula4[[#This Row],[% Jornada (no posar símbol %)]]=100,IF(DM358=1,2,0),0)</f>
        <v>0</v>
      </c>
      <c r="DO358" s="203" t="str">
        <f t="shared" si="185"/>
        <v/>
      </c>
    </row>
    <row r="359" spans="1:119" ht="14.25" customHeight="1">
      <c r="A359" s="38"/>
      <c r="B359" s="83">
        <v>352</v>
      </c>
      <c r="C359" s="2"/>
      <c r="D359" s="158"/>
      <c r="E359" s="194"/>
      <c r="F359" s="153"/>
      <c r="G359" s="153"/>
      <c r="H359" s="2"/>
      <c r="I359" s="154"/>
      <c r="J359" s="210"/>
      <c r="K359" s="155"/>
      <c r="L359" s="156">
        <f t="shared" si="170"/>
        <v>0</v>
      </c>
      <c r="M359" s="340"/>
      <c r="N359" s="182" t="str">
        <f t="shared" si="182"/>
        <v/>
      </c>
      <c r="O359" s="127"/>
      <c r="P359" s="64"/>
      <c r="Q359" s="64"/>
      <c r="R359" s="64"/>
      <c r="CB359" s="78" t="str">
        <f t="shared" si="155"/>
        <v/>
      </c>
      <c r="CC359" s="79">
        <v>100</v>
      </c>
      <c r="CD359" s="79">
        <f t="shared" si="156"/>
        <v>0</v>
      </c>
      <c r="CE359" s="79">
        <f t="shared" si="157"/>
        <v>0</v>
      </c>
      <c r="CF359" s="79">
        <f t="shared" si="158"/>
        <v>0</v>
      </c>
      <c r="CG359" s="79">
        <f t="shared" si="183"/>
        <v>0</v>
      </c>
      <c r="CH359" s="80">
        <f t="shared" si="159"/>
        <v>0</v>
      </c>
      <c r="CI359" s="84">
        <f t="shared" si="160"/>
        <v>0</v>
      </c>
      <c r="CJ359" s="80">
        <f t="shared" si="171"/>
        <v>0</v>
      </c>
      <c r="CN359" s="21" t="str">
        <f t="shared" si="161"/>
        <v/>
      </c>
      <c r="CO359" s="21" t="str">
        <f t="shared" si="162"/>
        <v/>
      </c>
      <c r="CP359" s="22" t="str">
        <f t="shared" si="172"/>
        <v/>
      </c>
      <c r="CQ359" s="22" t="str">
        <f t="shared" si="173"/>
        <v/>
      </c>
      <c r="CR359" s="22" t="str">
        <f t="shared" si="174"/>
        <v/>
      </c>
      <c r="CS359" s="22" t="str">
        <f t="shared" si="175"/>
        <v/>
      </c>
      <c r="CT359" s="22" t="str">
        <f t="shared" si="176"/>
        <v/>
      </c>
      <c r="CU359" s="173" t="str">
        <f t="shared" si="163"/>
        <v/>
      </c>
      <c r="CV359" s="173" t="str">
        <f t="shared" si="164"/>
        <v/>
      </c>
      <c r="CW359" s="22" t="str">
        <f t="shared" si="177"/>
        <v/>
      </c>
      <c r="CX359" s="22" t="str">
        <f t="shared" si="178"/>
        <v/>
      </c>
      <c r="CY359" s="23" t="str">
        <f t="shared" si="179"/>
        <v/>
      </c>
      <c r="CZ359" s="23" t="str">
        <f t="shared" si="180"/>
        <v/>
      </c>
      <c r="DA359" s="207" t="str">
        <f t="shared" si="184"/>
        <v/>
      </c>
      <c r="DB359" s="23">
        <f t="shared" si="165"/>
        <v>0</v>
      </c>
      <c r="DC359" s="16"/>
      <c r="DE359" s="192">
        <f t="shared" si="166"/>
        <v>0</v>
      </c>
      <c r="DF359" s="192">
        <f t="shared" si="167"/>
        <v>0</v>
      </c>
      <c r="DH359" s="192">
        <f t="shared" si="168"/>
        <v>0</v>
      </c>
      <c r="DI359" s="192">
        <f t="shared" si="169"/>
        <v>0</v>
      </c>
      <c r="DK359" s="203">
        <f>IF(Taula4[[#This Row],[Codi del contracte]]&lt;&gt;"",IF(Taula4[[#This Row],[Codi del contracte]]&gt;199,IF(Taula4[[#This Row],[Codi del contracte]]&lt;300,1,0),0),0)</f>
        <v>0</v>
      </c>
      <c r="DL359" s="203">
        <f>IF(Taula4[[#This Row],[Codi del contracte]]&lt;&gt;"",IF(Taula4[[#This Row],[Codi del contracte]]&gt;499,IF(Taula4[[#This Row],[Codi del contracte]]&lt;600,1,0),0),0)</f>
        <v>0</v>
      </c>
      <c r="DM359" s="203">
        <f t="shared" si="181"/>
        <v>0</v>
      </c>
      <c r="DN359" s="203">
        <f>IF(Taula4[[#This Row],[% Jornada (no posar símbol %)]]=100,IF(DM359=1,2,0),0)</f>
        <v>0</v>
      </c>
      <c r="DO359" s="203" t="str">
        <f t="shared" si="185"/>
        <v/>
      </c>
    </row>
    <row r="360" spans="1:119" ht="14.25" customHeight="1">
      <c r="A360" s="38"/>
      <c r="B360" s="83">
        <v>353</v>
      </c>
      <c r="C360" s="2"/>
      <c r="D360" s="158"/>
      <c r="E360" s="194"/>
      <c r="F360" s="153"/>
      <c r="G360" s="153"/>
      <c r="H360" s="2"/>
      <c r="I360" s="154"/>
      <c r="J360" s="210"/>
      <c r="K360" s="155"/>
      <c r="L360" s="156">
        <f t="shared" si="170"/>
        <v>0</v>
      </c>
      <c r="M360" s="340"/>
      <c r="N360" s="182" t="str">
        <f t="shared" si="182"/>
        <v/>
      </c>
      <c r="O360" s="127"/>
      <c r="P360" s="64"/>
      <c r="Q360" s="64"/>
      <c r="R360" s="64"/>
      <c r="CB360" s="78" t="str">
        <f t="shared" si="155"/>
        <v/>
      </c>
      <c r="CC360" s="79">
        <v>100</v>
      </c>
      <c r="CD360" s="79">
        <f t="shared" si="156"/>
        <v>0</v>
      </c>
      <c r="CE360" s="79">
        <f t="shared" si="157"/>
        <v>0</v>
      </c>
      <c r="CF360" s="79">
        <f t="shared" si="158"/>
        <v>0</v>
      </c>
      <c r="CG360" s="79">
        <f t="shared" si="183"/>
        <v>0</v>
      </c>
      <c r="CH360" s="80">
        <f t="shared" si="159"/>
        <v>0</v>
      </c>
      <c r="CI360" s="84">
        <f t="shared" si="160"/>
        <v>0</v>
      </c>
      <c r="CJ360" s="80">
        <f t="shared" si="171"/>
        <v>0</v>
      </c>
      <c r="CN360" s="21" t="str">
        <f t="shared" si="161"/>
        <v/>
      </c>
      <c r="CO360" s="21" t="str">
        <f t="shared" si="162"/>
        <v/>
      </c>
      <c r="CP360" s="22" t="str">
        <f t="shared" si="172"/>
        <v/>
      </c>
      <c r="CQ360" s="22" t="str">
        <f t="shared" si="173"/>
        <v/>
      </c>
      <c r="CR360" s="22" t="str">
        <f t="shared" si="174"/>
        <v/>
      </c>
      <c r="CS360" s="22" t="str">
        <f t="shared" si="175"/>
        <v/>
      </c>
      <c r="CT360" s="22" t="str">
        <f t="shared" si="176"/>
        <v/>
      </c>
      <c r="CU360" s="173" t="str">
        <f t="shared" si="163"/>
        <v/>
      </c>
      <c r="CV360" s="173" t="str">
        <f t="shared" si="164"/>
        <v/>
      </c>
      <c r="CW360" s="22" t="str">
        <f t="shared" si="177"/>
        <v/>
      </c>
      <c r="CX360" s="22" t="str">
        <f t="shared" si="178"/>
        <v/>
      </c>
      <c r="CY360" s="23" t="str">
        <f t="shared" si="179"/>
        <v/>
      </c>
      <c r="CZ360" s="23" t="str">
        <f t="shared" si="180"/>
        <v/>
      </c>
      <c r="DA360" s="207" t="str">
        <f t="shared" si="184"/>
        <v/>
      </c>
      <c r="DB360" s="23">
        <f t="shared" si="165"/>
        <v>0</v>
      </c>
      <c r="DC360" s="16"/>
      <c r="DE360" s="192">
        <f t="shared" si="166"/>
        <v>0</v>
      </c>
      <c r="DF360" s="192">
        <f t="shared" si="167"/>
        <v>0</v>
      </c>
      <c r="DH360" s="192">
        <f t="shared" si="168"/>
        <v>0</v>
      </c>
      <c r="DI360" s="192">
        <f t="shared" si="169"/>
        <v>0</v>
      </c>
      <c r="DK360" s="203">
        <f>IF(Taula4[[#This Row],[Codi del contracte]]&lt;&gt;"",IF(Taula4[[#This Row],[Codi del contracte]]&gt;199,IF(Taula4[[#This Row],[Codi del contracte]]&lt;300,1,0),0),0)</f>
        <v>0</v>
      </c>
      <c r="DL360" s="203">
        <f>IF(Taula4[[#This Row],[Codi del contracte]]&lt;&gt;"",IF(Taula4[[#This Row],[Codi del contracte]]&gt;499,IF(Taula4[[#This Row],[Codi del contracte]]&lt;600,1,0),0),0)</f>
        <v>0</v>
      </c>
      <c r="DM360" s="203">
        <f t="shared" si="181"/>
        <v>0</v>
      </c>
      <c r="DN360" s="203">
        <f>IF(Taula4[[#This Row],[% Jornada (no posar símbol %)]]=100,IF(DM360=1,2,0),0)</f>
        <v>0</v>
      </c>
      <c r="DO360" s="203" t="str">
        <f t="shared" si="185"/>
        <v/>
      </c>
    </row>
    <row r="361" spans="1:119" ht="14.25" customHeight="1">
      <c r="A361" s="38"/>
      <c r="B361" s="83">
        <v>354</v>
      </c>
      <c r="C361" s="2"/>
      <c r="D361" s="158"/>
      <c r="E361" s="194"/>
      <c r="F361" s="153"/>
      <c r="G361" s="153"/>
      <c r="H361" s="2"/>
      <c r="I361" s="154"/>
      <c r="J361" s="210"/>
      <c r="K361" s="155"/>
      <c r="L361" s="156">
        <f t="shared" si="170"/>
        <v>0</v>
      </c>
      <c r="M361" s="340"/>
      <c r="N361" s="182" t="str">
        <f t="shared" si="182"/>
        <v/>
      </c>
      <c r="O361" s="127"/>
      <c r="P361" s="64"/>
      <c r="Q361" s="64"/>
      <c r="R361" s="64"/>
      <c r="CB361" s="78" t="str">
        <f t="shared" si="155"/>
        <v/>
      </c>
      <c r="CC361" s="79">
        <v>100</v>
      </c>
      <c r="CD361" s="79">
        <f t="shared" si="156"/>
        <v>0</v>
      </c>
      <c r="CE361" s="79">
        <f t="shared" si="157"/>
        <v>0</v>
      </c>
      <c r="CF361" s="79">
        <f t="shared" si="158"/>
        <v>0</v>
      </c>
      <c r="CG361" s="79">
        <f t="shared" si="183"/>
        <v>0</v>
      </c>
      <c r="CH361" s="80">
        <f t="shared" si="159"/>
        <v>0</v>
      </c>
      <c r="CI361" s="84">
        <f t="shared" si="160"/>
        <v>0</v>
      </c>
      <c r="CJ361" s="80">
        <f t="shared" si="171"/>
        <v>0</v>
      </c>
      <c r="CN361" s="21" t="str">
        <f t="shared" si="161"/>
        <v/>
      </c>
      <c r="CO361" s="21" t="str">
        <f t="shared" si="162"/>
        <v/>
      </c>
      <c r="CP361" s="22" t="str">
        <f t="shared" si="172"/>
        <v/>
      </c>
      <c r="CQ361" s="22" t="str">
        <f t="shared" si="173"/>
        <v/>
      </c>
      <c r="CR361" s="22" t="str">
        <f t="shared" si="174"/>
        <v/>
      </c>
      <c r="CS361" s="22" t="str">
        <f t="shared" si="175"/>
        <v/>
      </c>
      <c r="CT361" s="22" t="str">
        <f t="shared" si="176"/>
        <v/>
      </c>
      <c r="CU361" s="173" t="str">
        <f t="shared" si="163"/>
        <v/>
      </c>
      <c r="CV361" s="173" t="str">
        <f t="shared" si="164"/>
        <v/>
      </c>
      <c r="CW361" s="22" t="str">
        <f t="shared" si="177"/>
        <v/>
      </c>
      <c r="CX361" s="22" t="str">
        <f t="shared" si="178"/>
        <v/>
      </c>
      <c r="CY361" s="23" t="str">
        <f t="shared" si="179"/>
        <v/>
      </c>
      <c r="CZ361" s="23" t="str">
        <f t="shared" si="180"/>
        <v/>
      </c>
      <c r="DA361" s="207" t="str">
        <f t="shared" si="184"/>
        <v/>
      </c>
      <c r="DB361" s="23">
        <f t="shared" si="165"/>
        <v>0</v>
      </c>
      <c r="DC361" s="16"/>
      <c r="DE361" s="192">
        <f t="shared" si="166"/>
        <v>0</v>
      </c>
      <c r="DF361" s="192">
        <f t="shared" si="167"/>
        <v>0</v>
      </c>
      <c r="DH361" s="192">
        <f t="shared" si="168"/>
        <v>0</v>
      </c>
      <c r="DI361" s="192">
        <f t="shared" si="169"/>
        <v>0</v>
      </c>
      <c r="DK361" s="203">
        <f>IF(Taula4[[#This Row],[Codi del contracte]]&lt;&gt;"",IF(Taula4[[#This Row],[Codi del contracte]]&gt;199,IF(Taula4[[#This Row],[Codi del contracte]]&lt;300,1,0),0),0)</f>
        <v>0</v>
      </c>
      <c r="DL361" s="203">
        <f>IF(Taula4[[#This Row],[Codi del contracte]]&lt;&gt;"",IF(Taula4[[#This Row],[Codi del contracte]]&gt;499,IF(Taula4[[#This Row],[Codi del contracte]]&lt;600,1,0),0),0)</f>
        <v>0</v>
      </c>
      <c r="DM361" s="203">
        <f t="shared" si="181"/>
        <v>0</v>
      </c>
      <c r="DN361" s="203">
        <f>IF(Taula4[[#This Row],[% Jornada (no posar símbol %)]]=100,IF(DM361=1,2,0),0)</f>
        <v>0</v>
      </c>
      <c r="DO361" s="203" t="str">
        <f t="shared" si="185"/>
        <v/>
      </c>
    </row>
    <row r="362" spans="1:119" ht="14.25" customHeight="1">
      <c r="A362" s="38"/>
      <c r="B362" s="83">
        <v>355</v>
      </c>
      <c r="C362" s="2"/>
      <c r="D362" s="158"/>
      <c r="E362" s="194"/>
      <c r="F362" s="153"/>
      <c r="G362" s="153"/>
      <c r="H362" s="2"/>
      <c r="I362" s="154"/>
      <c r="J362" s="210"/>
      <c r="K362" s="155"/>
      <c r="L362" s="156">
        <f t="shared" si="170"/>
        <v>0</v>
      </c>
      <c r="M362" s="340"/>
      <c r="N362" s="182" t="str">
        <f t="shared" si="182"/>
        <v/>
      </c>
      <c r="O362" s="127"/>
      <c r="P362" s="64"/>
      <c r="Q362" s="64"/>
      <c r="R362" s="64"/>
      <c r="CB362" s="78" t="str">
        <f t="shared" si="155"/>
        <v/>
      </c>
      <c r="CC362" s="79">
        <v>100</v>
      </c>
      <c r="CD362" s="79">
        <f t="shared" si="156"/>
        <v>0</v>
      </c>
      <c r="CE362" s="79">
        <f t="shared" si="157"/>
        <v>0</v>
      </c>
      <c r="CF362" s="79">
        <f t="shared" si="158"/>
        <v>0</v>
      </c>
      <c r="CG362" s="79">
        <f t="shared" si="183"/>
        <v>0</v>
      </c>
      <c r="CH362" s="80">
        <f t="shared" si="159"/>
        <v>0</v>
      </c>
      <c r="CI362" s="84">
        <f t="shared" si="160"/>
        <v>0</v>
      </c>
      <c r="CJ362" s="80">
        <f t="shared" si="171"/>
        <v>0</v>
      </c>
      <c r="CN362" s="21" t="str">
        <f t="shared" si="161"/>
        <v/>
      </c>
      <c r="CO362" s="21" t="str">
        <f t="shared" si="162"/>
        <v/>
      </c>
      <c r="CP362" s="22" t="str">
        <f t="shared" si="172"/>
        <v/>
      </c>
      <c r="CQ362" s="22" t="str">
        <f t="shared" si="173"/>
        <v/>
      </c>
      <c r="CR362" s="22" t="str">
        <f t="shared" si="174"/>
        <v/>
      </c>
      <c r="CS362" s="22" t="str">
        <f t="shared" si="175"/>
        <v/>
      </c>
      <c r="CT362" s="22" t="str">
        <f t="shared" si="176"/>
        <v/>
      </c>
      <c r="CU362" s="173" t="str">
        <f t="shared" si="163"/>
        <v/>
      </c>
      <c r="CV362" s="173" t="str">
        <f t="shared" si="164"/>
        <v/>
      </c>
      <c r="CW362" s="22" t="str">
        <f t="shared" si="177"/>
        <v/>
      </c>
      <c r="CX362" s="22" t="str">
        <f t="shared" si="178"/>
        <v/>
      </c>
      <c r="CY362" s="23" t="str">
        <f t="shared" si="179"/>
        <v/>
      </c>
      <c r="CZ362" s="23" t="str">
        <f t="shared" si="180"/>
        <v/>
      </c>
      <c r="DA362" s="207" t="str">
        <f t="shared" si="184"/>
        <v/>
      </c>
      <c r="DB362" s="23">
        <f t="shared" si="165"/>
        <v>0</v>
      </c>
      <c r="DC362" s="16"/>
      <c r="DE362" s="192">
        <f t="shared" si="166"/>
        <v>0</v>
      </c>
      <c r="DF362" s="192">
        <f t="shared" si="167"/>
        <v>0</v>
      </c>
      <c r="DH362" s="192">
        <f t="shared" si="168"/>
        <v>0</v>
      </c>
      <c r="DI362" s="192">
        <f t="shared" si="169"/>
        <v>0</v>
      </c>
      <c r="DK362" s="203">
        <f>IF(Taula4[[#This Row],[Codi del contracte]]&lt;&gt;"",IF(Taula4[[#This Row],[Codi del contracte]]&gt;199,IF(Taula4[[#This Row],[Codi del contracte]]&lt;300,1,0),0),0)</f>
        <v>0</v>
      </c>
      <c r="DL362" s="203">
        <f>IF(Taula4[[#This Row],[Codi del contracte]]&lt;&gt;"",IF(Taula4[[#This Row],[Codi del contracte]]&gt;499,IF(Taula4[[#This Row],[Codi del contracte]]&lt;600,1,0),0),0)</f>
        <v>0</v>
      </c>
      <c r="DM362" s="203">
        <f t="shared" si="181"/>
        <v>0</v>
      </c>
      <c r="DN362" s="203">
        <f>IF(Taula4[[#This Row],[% Jornada (no posar símbol %)]]=100,IF(DM362=1,2,0),0)</f>
        <v>0</v>
      </c>
      <c r="DO362" s="203" t="str">
        <f t="shared" si="185"/>
        <v/>
      </c>
    </row>
    <row r="363" spans="1:119" ht="14.25" customHeight="1">
      <c r="A363" s="38"/>
      <c r="B363" s="83">
        <v>356</v>
      </c>
      <c r="C363" s="2"/>
      <c r="D363" s="158"/>
      <c r="E363" s="194"/>
      <c r="F363" s="153"/>
      <c r="G363" s="153"/>
      <c r="H363" s="2"/>
      <c r="I363" s="154"/>
      <c r="J363" s="210"/>
      <c r="K363" s="155"/>
      <c r="L363" s="156">
        <f t="shared" si="170"/>
        <v>0</v>
      </c>
      <c r="M363" s="340"/>
      <c r="N363" s="182" t="str">
        <f t="shared" si="182"/>
        <v/>
      </c>
      <c r="O363" s="127"/>
      <c r="P363" s="64"/>
      <c r="Q363" s="64"/>
      <c r="R363" s="64"/>
      <c r="CB363" s="78" t="str">
        <f t="shared" si="155"/>
        <v/>
      </c>
      <c r="CC363" s="79">
        <v>100</v>
      </c>
      <c r="CD363" s="79">
        <f t="shared" si="156"/>
        <v>0</v>
      </c>
      <c r="CE363" s="79">
        <f t="shared" si="157"/>
        <v>0</v>
      </c>
      <c r="CF363" s="79">
        <f t="shared" si="158"/>
        <v>0</v>
      </c>
      <c r="CG363" s="79">
        <f t="shared" si="183"/>
        <v>0</v>
      </c>
      <c r="CH363" s="80">
        <f t="shared" si="159"/>
        <v>0</v>
      </c>
      <c r="CI363" s="84">
        <f t="shared" si="160"/>
        <v>0</v>
      </c>
      <c r="CJ363" s="80">
        <f t="shared" si="171"/>
        <v>0</v>
      </c>
      <c r="CN363" s="21" t="str">
        <f t="shared" si="161"/>
        <v/>
      </c>
      <c r="CO363" s="21" t="str">
        <f t="shared" si="162"/>
        <v/>
      </c>
      <c r="CP363" s="22" t="str">
        <f t="shared" si="172"/>
        <v/>
      </c>
      <c r="CQ363" s="22" t="str">
        <f t="shared" si="173"/>
        <v/>
      </c>
      <c r="CR363" s="22" t="str">
        <f t="shared" si="174"/>
        <v/>
      </c>
      <c r="CS363" s="22" t="str">
        <f t="shared" si="175"/>
        <v/>
      </c>
      <c r="CT363" s="22" t="str">
        <f t="shared" si="176"/>
        <v/>
      </c>
      <c r="CU363" s="173" t="str">
        <f t="shared" si="163"/>
        <v/>
      </c>
      <c r="CV363" s="173" t="str">
        <f t="shared" si="164"/>
        <v/>
      </c>
      <c r="CW363" s="22" t="str">
        <f t="shared" si="177"/>
        <v/>
      </c>
      <c r="CX363" s="22" t="str">
        <f t="shared" si="178"/>
        <v/>
      </c>
      <c r="CY363" s="23" t="str">
        <f t="shared" si="179"/>
        <v/>
      </c>
      <c r="CZ363" s="23" t="str">
        <f t="shared" si="180"/>
        <v/>
      </c>
      <c r="DA363" s="207" t="str">
        <f t="shared" si="184"/>
        <v/>
      </c>
      <c r="DB363" s="23">
        <f t="shared" si="165"/>
        <v>0</v>
      </c>
      <c r="DC363" s="16"/>
      <c r="DE363" s="192">
        <f t="shared" si="166"/>
        <v>0</v>
      </c>
      <c r="DF363" s="192">
        <f t="shared" si="167"/>
        <v>0</v>
      </c>
      <c r="DH363" s="192">
        <f t="shared" si="168"/>
        <v>0</v>
      </c>
      <c r="DI363" s="192">
        <f t="shared" si="169"/>
        <v>0</v>
      </c>
      <c r="DK363" s="203">
        <f>IF(Taula4[[#This Row],[Codi del contracte]]&lt;&gt;"",IF(Taula4[[#This Row],[Codi del contracte]]&gt;199,IF(Taula4[[#This Row],[Codi del contracte]]&lt;300,1,0),0),0)</f>
        <v>0</v>
      </c>
      <c r="DL363" s="203">
        <f>IF(Taula4[[#This Row],[Codi del contracte]]&lt;&gt;"",IF(Taula4[[#This Row],[Codi del contracte]]&gt;499,IF(Taula4[[#This Row],[Codi del contracte]]&lt;600,1,0),0),0)</f>
        <v>0</v>
      </c>
      <c r="DM363" s="203">
        <f t="shared" si="181"/>
        <v>0</v>
      </c>
      <c r="DN363" s="203">
        <f>IF(Taula4[[#This Row],[% Jornada (no posar símbol %)]]=100,IF(DM363=1,2,0),0)</f>
        <v>0</v>
      </c>
      <c r="DO363" s="203" t="str">
        <f t="shared" si="185"/>
        <v/>
      </c>
    </row>
    <row r="364" spans="1:119" ht="14.25" customHeight="1">
      <c r="A364" s="38"/>
      <c r="B364" s="83">
        <v>357</v>
      </c>
      <c r="C364" s="2"/>
      <c r="D364" s="158"/>
      <c r="E364" s="194"/>
      <c r="F364" s="153"/>
      <c r="G364" s="153"/>
      <c r="H364" s="2"/>
      <c r="I364" s="154"/>
      <c r="J364" s="210"/>
      <c r="K364" s="155"/>
      <c r="L364" s="156">
        <f t="shared" si="170"/>
        <v>0</v>
      </c>
      <c r="M364" s="340"/>
      <c r="N364" s="182" t="str">
        <f t="shared" si="182"/>
        <v/>
      </c>
      <c r="O364" s="127"/>
      <c r="P364" s="64"/>
      <c r="Q364" s="64"/>
      <c r="R364" s="64"/>
      <c r="CB364" s="78" t="str">
        <f t="shared" si="155"/>
        <v/>
      </c>
      <c r="CC364" s="79">
        <v>100</v>
      </c>
      <c r="CD364" s="79">
        <f t="shared" si="156"/>
        <v>0</v>
      </c>
      <c r="CE364" s="79">
        <f t="shared" si="157"/>
        <v>0</v>
      </c>
      <c r="CF364" s="79">
        <f t="shared" si="158"/>
        <v>0</v>
      </c>
      <c r="CG364" s="79">
        <f t="shared" si="183"/>
        <v>0</v>
      </c>
      <c r="CH364" s="80">
        <f t="shared" si="159"/>
        <v>0</v>
      </c>
      <c r="CI364" s="84">
        <f t="shared" si="160"/>
        <v>0</v>
      </c>
      <c r="CJ364" s="80">
        <f t="shared" si="171"/>
        <v>0</v>
      </c>
      <c r="CN364" s="21" t="str">
        <f t="shared" si="161"/>
        <v/>
      </c>
      <c r="CO364" s="21" t="str">
        <f t="shared" si="162"/>
        <v/>
      </c>
      <c r="CP364" s="22" t="str">
        <f t="shared" si="172"/>
        <v/>
      </c>
      <c r="CQ364" s="22" t="str">
        <f t="shared" si="173"/>
        <v/>
      </c>
      <c r="CR364" s="22" t="str">
        <f t="shared" si="174"/>
        <v/>
      </c>
      <c r="CS364" s="22" t="str">
        <f t="shared" si="175"/>
        <v/>
      </c>
      <c r="CT364" s="22" t="str">
        <f t="shared" si="176"/>
        <v/>
      </c>
      <c r="CU364" s="173" t="str">
        <f t="shared" si="163"/>
        <v/>
      </c>
      <c r="CV364" s="173" t="str">
        <f t="shared" si="164"/>
        <v/>
      </c>
      <c r="CW364" s="22" t="str">
        <f t="shared" si="177"/>
        <v/>
      </c>
      <c r="CX364" s="22" t="str">
        <f t="shared" si="178"/>
        <v/>
      </c>
      <c r="CY364" s="23" t="str">
        <f t="shared" si="179"/>
        <v/>
      </c>
      <c r="CZ364" s="23" t="str">
        <f t="shared" si="180"/>
        <v/>
      </c>
      <c r="DA364" s="207" t="str">
        <f t="shared" si="184"/>
        <v/>
      </c>
      <c r="DB364" s="23">
        <f t="shared" si="165"/>
        <v>0</v>
      </c>
      <c r="DC364" s="16"/>
      <c r="DE364" s="192">
        <f t="shared" si="166"/>
        <v>0</v>
      </c>
      <c r="DF364" s="192">
        <f t="shared" si="167"/>
        <v>0</v>
      </c>
      <c r="DH364" s="192">
        <f t="shared" si="168"/>
        <v>0</v>
      </c>
      <c r="DI364" s="192">
        <f t="shared" si="169"/>
        <v>0</v>
      </c>
      <c r="DK364" s="203">
        <f>IF(Taula4[[#This Row],[Codi del contracte]]&lt;&gt;"",IF(Taula4[[#This Row],[Codi del contracte]]&gt;199,IF(Taula4[[#This Row],[Codi del contracte]]&lt;300,1,0),0),0)</f>
        <v>0</v>
      </c>
      <c r="DL364" s="203">
        <f>IF(Taula4[[#This Row],[Codi del contracte]]&lt;&gt;"",IF(Taula4[[#This Row],[Codi del contracte]]&gt;499,IF(Taula4[[#This Row],[Codi del contracte]]&lt;600,1,0),0),0)</f>
        <v>0</v>
      </c>
      <c r="DM364" s="203">
        <f t="shared" si="181"/>
        <v>0</v>
      </c>
      <c r="DN364" s="203">
        <f>IF(Taula4[[#This Row],[% Jornada (no posar símbol %)]]=100,IF(DM364=1,2,0),0)</f>
        <v>0</v>
      </c>
      <c r="DO364" s="203" t="str">
        <f t="shared" si="185"/>
        <v/>
      </c>
    </row>
    <row r="365" spans="1:119" ht="14.25" customHeight="1">
      <c r="A365" s="38"/>
      <c r="B365" s="83">
        <v>358</v>
      </c>
      <c r="C365" s="2"/>
      <c r="D365" s="158"/>
      <c r="E365" s="194"/>
      <c r="F365" s="153"/>
      <c r="G365" s="153"/>
      <c r="H365" s="2"/>
      <c r="I365" s="154"/>
      <c r="J365" s="210"/>
      <c r="K365" s="155"/>
      <c r="L365" s="156">
        <f t="shared" si="170"/>
        <v>0</v>
      </c>
      <c r="M365" s="340"/>
      <c r="N365" s="182" t="str">
        <f t="shared" si="182"/>
        <v/>
      </c>
      <c r="O365" s="127"/>
      <c r="P365" s="64"/>
      <c r="Q365" s="64"/>
      <c r="R365" s="64"/>
      <c r="CB365" s="78" t="str">
        <f t="shared" si="155"/>
        <v/>
      </c>
      <c r="CC365" s="79">
        <v>100</v>
      </c>
      <c r="CD365" s="79">
        <f t="shared" si="156"/>
        <v>0</v>
      </c>
      <c r="CE365" s="79">
        <f t="shared" si="157"/>
        <v>0</v>
      </c>
      <c r="CF365" s="79">
        <f t="shared" si="158"/>
        <v>0</v>
      </c>
      <c r="CG365" s="79">
        <f t="shared" si="183"/>
        <v>0</v>
      </c>
      <c r="CH365" s="80">
        <f t="shared" si="159"/>
        <v>0</v>
      </c>
      <c r="CI365" s="84">
        <f t="shared" si="160"/>
        <v>0</v>
      </c>
      <c r="CJ365" s="80">
        <f t="shared" si="171"/>
        <v>0</v>
      </c>
      <c r="CN365" s="21" t="str">
        <f t="shared" si="161"/>
        <v/>
      </c>
      <c r="CO365" s="21" t="str">
        <f t="shared" si="162"/>
        <v/>
      </c>
      <c r="CP365" s="22" t="str">
        <f t="shared" si="172"/>
        <v/>
      </c>
      <c r="CQ365" s="22" t="str">
        <f t="shared" si="173"/>
        <v/>
      </c>
      <c r="CR365" s="22" t="str">
        <f t="shared" si="174"/>
        <v/>
      </c>
      <c r="CS365" s="22" t="str">
        <f t="shared" si="175"/>
        <v/>
      </c>
      <c r="CT365" s="22" t="str">
        <f t="shared" si="176"/>
        <v/>
      </c>
      <c r="CU365" s="173" t="str">
        <f t="shared" si="163"/>
        <v/>
      </c>
      <c r="CV365" s="173" t="str">
        <f t="shared" si="164"/>
        <v/>
      </c>
      <c r="CW365" s="22" t="str">
        <f t="shared" si="177"/>
        <v/>
      </c>
      <c r="CX365" s="22" t="str">
        <f t="shared" si="178"/>
        <v/>
      </c>
      <c r="CY365" s="23" t="str">
        <f t="shared" si="179"/>
        <v/>
      </c>
      <c r="CZ365" s="23" t="str">
        <f t="shared" si="180"/>
        <v/>
      </c>
      <c r="DA365" s="207" t="str">
        <f t="shared" si="184"/>
        <v/>
      </c>
      <c r="DB365" s="23">
        <f t="shared" si="165"/>
        <v>0</v>
      </c>
      <c r="DC365" s="16"/>
      <c r="DE365" s="192">
        <f t="shared" si="166"/>
        <v>0</v>
      </c>
      <c r="DF365" s="192">
        <f t="shared" si="167"/>
        <v>0</v>
      </c>
      <c r="DH365" s="192">
        <f t="shared" si="168"/>
        <v>0</v>
      </c>
      <c r="DI365" s="192">
        <f t="shared" si="169"/>
        <v>0</v>
      </c>
      <c r="DK365" s="203">
        <f>IF(Taula4[[#This Row],[Codi del contracte]]&lt;&gt;"",IF(Taula4[[#This Row],[Codi del contracte]]&gt;199,IF(Taula4[[#This Row],[Codi del contracte]]&lt;300,1,0),0),0)</f>
        <v>0</v>
      </c>
      <c r="DL365" s="203">
        <f>IF(Taula4[[#This Row],[Codi del contracte]]&lt;&gt;"",IF(Taula4[[#This Row],[Codi del contracte]]&gt;499,IF(Taula4[[#This Row],[Codi del contracte]]&lt;600,1,0),0),0)</f>
        <v>0</v>
      </c>
      <c r="DM365" s="203">
        <f t="shared" si="181"/>
        <v>0</v>
      </c>
      <c r="DN365" s="203">
        <f>IF(Taula4[[#This Row],[% Jornada (no posar símbol %)]]=100,IF(DM365=1,2,0),0)</f>
        <v>0</v>
      </c>
      <c r="DO365" s="203" t="str">
        <f t="shared" si="185"/>
        <v/>
      </c>
    </row>
    <row r="366" spans="1:119" ht="14.25" customHeight="1">
      <c r="A366" s="38"/>
      <c r="B366" s="83">
        <v>359</v>
      </c>
      <c r="C366" s="2"/>
      <c r="D366" s="158"/>
      <c r="E366" s="194"/>
      <c r="F366" s="153"/>
      <c r="G366" s="153"/>
      <c r="H366" s="2"/>
      <c r="I366" s="154"/>
      <c r="J366" s="210"/>
      <c r="K366" s="155"/>
      <c r="L366" s="156">
        <f t="shared" si="170"/>
        <v>0</v>
      </c>
      <c r="M366" s="340"/>
      <c r="N366" s="182" t="str">
        <f t="shared" si="182"/>
        <v/>
      </c>
      <c r="O366" s="127"/>
      <c r="P366" s="64"/>
      <c r="Q366" s="64"/>
      <c r="R366" s="64"/>
      <c r="CB366" s="78" t="str">
        <f t="shared" si="155"/>
        <v/>
      </c>
      <c r="CC366" s="79">
        <v>100</v>
      </c>
      <c r="CD366" s="79">
        <f t="shared" si="156"/>
        <v>0</v>
      </c>
      <c r="CE366" s="79">
        <f t="shared" si="157"/>
        <v>0</v>
      </c>
      <c r="CF366" s="79">
        <f t="shared" si="158"/>
        <v>0</v>
      </c>
      <c r="CG366" s="79">
        <f t="shared" si="183"/>
        <v>0</v>
      </c>
      <c r="CH366" s="80">
        <f t="shared" si="159"/>
        <v>0</v>
      </c>
      <c r="CI366" s="84">
        <f t="shared" si="160"/>
        <v>0</v>
      </c>
      <c r="CJ366" s="80">
        <f t="shared" si="171"/>
        <v>0</v>
      </c>
      <c r="CN366" s="21" t="str">
        <f t="shared" si="161"/>
        <v/>
      </c>
      <c r="CO366" s="21" t="str">
        <f t="shared" si="162"/>
        <v/>
      </c>
      <c r="CP366" s="22" t="str">
        <f t="shared" si="172"/>
        <v/>
      </c>
      <c r="CQ366" s="22" t="str">
        <f t="shared" si="173"/>
        <v/>
      </c>
      <c r="CR366" s="22" t="str">
        <f t="shared" si="174"/>
        <v/>
      </c>
      <c r="CS366" s="22" t="str">
        <f t="shared" si="175"/>
        <v/>
      </c>
      <c r="CT366" s="22" t="str">
        <f t="shared" si="176"/>
        <v/>
      </c>
      <c r="CU366" s="173" t="str">
        <f t="shared" si="163"/>
        <v/>
      </c>
      <c r="CV366" s="173" t="str">
        <f t="shared" si="164"/>
        <v/>
      </c>
      <c r="CW366" s="22" t="str">
        <f t="shared" si="177"/>
        <v/>
      </c>
      <c r="CX366" s="22" t="str">
        <f t="shared" si="178"/>
        <v/>
      </c>
      <c r="CY366" s="23" t="str">
        <f t="shared" si="179"/>
        <v/>
      </c>
      <c r="CZ366" s="23" t="str">
        <f t="shared" si="180"/>
        <v/>
      </c>
      <c r="DA366" s="207" t="str">
        <f t="shared" si="184"/>
        <v/>
      </c>
      <c r="DB366" s="23">
        <f t="shared" si="165"/>
        <v>0</v>
      </c>
      <c r="DC366" s="16"/>
      <c r="DE366" s="192">
        <f t="shared" si="166"/>
        <v>0</v>
      </c>
      <c r="DF366" s="192">
        <f t="shared" si="167"/>
        <v>0</v>
      </c>
      <c r="DH366" s="192">
        <f t="shared" si="168"/>
        <v>0</v>
      </c>
      <c r="DI366" s="192">
        <f t="shared" si="169"/>
        <v>0</v>
      </c>
      <c r="DK366" s="203">
        <f>IF(Taula4[[#This Row],[Codi del contracte]]&lt;&gt;"",IF(Taula4[[#This Row],[Codi del contracte]]&gt;199,IF(Taula4[[#This Row],[Codi del contracte]]&lt;300,1,0),0),0)</f>
        <v>0</v>
      </c>
      <c r="DL366" s="203">
        <f>IF(Taula4[[#This Row],[Codi del contracte]]&lt;&gt;"",IF(Taula4[[#This Row],[Codi del contracte]]&gt;499,IF(Taula4[[#This Row],[Codi del contracte]]&lt;600,1,0),0),0)</f>
        <v>0</v>
      </c>
      <c r="DM366" s="203">
        <f t="shared" si="181"/>
        <v>0</v>
      </c>
      <c r="DN366" s="203">
        <f>IF(Taula4[[#This Row],[% Jornada (no posar símbol %)]]=100,IF(DM366=1,2,0),0)</f>
        <v>0</v>
      </c>
      <c r="DO366" s="203" t="str">
        <f t="shared" si="185"/>
        <v/>
      </c>
    </row>
    <row r="367" spans="1:119" ht="14.25" customHeight="1">
      <c r="A367" s="38"/>
      <c r="B367" s="83">
        <v>360</v>
      </c>
      <c r="C367" s="2"/>
      <c r="D367" s="158"/>
      <c r="E367" s="194"/>
      <c r="F367" s="153"/>
      <c r="G367" s="153"/>
      <c r="H367" s="2"/>
      <c r="I367" s="154"/>
      <c r="J367" s="210"/>
      <c r="K367" s="155"/>
      <c r="L367" s="156">
        <f t="shared" si="170"/>
        <v>0</v>
      </c>
      <c r="M367" s="340"/>
      <c r="N367" s="182" t="str">
        <f t="shared" si="182"/>
        <v/>
      </c>
      <c r="O367" s="127"/>
      <c r="P367" s="64"/>
      <c r="Q367" s="64"/>
      <c r="R367" s="64"/>
      <c r="CB367" s="78" t="str">
        <f t="shared" si="155"/>
        <v/>
      </c>
      <c r="CC367" s="79">
        <v>100</v>
      </c>
      <c r="CD367" s="79">
        <f t="shared" si="156"/>
        <v>0</v>
      </c>
      <c r="CE367" s="79">
        <f t="shared" si="157"/>
        <v>0</v>
      </c>
      <c r="CF367" s="79">
        <f t="shared" si="158"/>
        <v>0</v>
      </c>
      <c r="CG367" s="79">
        <f t="shared" si="183"/>
        <v>0</v>
      </c>
      <c r="CH367" s="80">
        <f t="shared" si="159"/>
        <v>0</v>
      </c>
      <c r="CI367" s="84">
        <f t="shared" si="160"/>
        <v>0</v>
      </c>
      <c r="CJ367" s="80">
        <f t="shared" si="171"/>
        <v>0</v>
      </c>
      <c r="CN367" s="21" t="str">
        <f t="shared" si="161"/>
        <v/>
      </c>
      <c r="CO367" s="21" t="str">
        <f t="shared" si="162"/>
        <v/>
      </c>
      <c r="CP367" s="22" t="str">
        <f t="shared" si="172"/>
        <v/>
      </c>
      <c r="CQ367" s="22" t="str">
        <f t="shared" si="173"/>
        <v/>
      </c>
      <c r="CR367" s="22" t="str">
        <f t="shared" si="174"/>
        <v/>
      </c>
      <c r="CS367" s="22" t="str">
        <f t="shared" si="175"/>
        <v/>
      </c>
      <c r="CT367" s="22" t="str">
        <f t="shared" si="176"/>
        <v/>
      </c>
      <c r="CU367" s="173" t="str">
        <f t="shared" si="163"/>
        <v/>
      </c>
      <c r="CV367" s="173" t="str">
        <f t="shared" si="164"/>
        <v/>
      </c>
      <c r="CW367" s="22" t="str">
        <f t="shared" si="177"/>
        <v/>
      </c>
      <c r="CX367" s="22" t="str">
        <f t="shared" si="178"/>
        <v/>
      </c>
      <c r="CY367" s="23" t="str">
        <f t="shared" si="179"/>
        <v/>
      </c>
      <c r="CZ367" s="23" t="str">
        <f t="shared" si="180"/>
        <v/>
      </c>
      <c r="DA367" s="207" t="str">
        <f t="shared" si="184"/>
        <v/>
      </c>
      <c r="DB367" s="23">
        <f t="shared" si="165"/>
        <v>0</v>
      </c>
      <c r="DC367" s="16"/>
      <c r="DE367" s="192">
        <f t="shared" si="166"/>
        <v>0</v>
      </c>
      <c r="DF367" s="192">
        <f t="shared" si="167"/>
        <v>0</v>
      </c>
      <c r="DH367" s="192">
        <f t="shared" si="168"/>
        <v>0</v>
      </c>
      <c r="DI367" s="192">
        <f t="shared" si="169"/>
        <v>0</v>
      </c>
      <c r="DK367" s="203">
        <f>IF(Taula4[[#This Row],[Codi del contracte]]&lt;&gt;"",IF(Taula4[[#This Row],[Codi del contracte]]&gt;199,IF(Taula4[[#This Row],[Codi del contracte]]&lt;300,1,0),0),0)</f>
        <v>0</v>
      </c>
      <c r="DL367" s="203">
        <f>IF(Taula4[[#This Row],[Codi del contracte]]&lt;&gt;"",IF(Taula4[[#This Row],[Codi del contracte]]&gt;499,IF(Taula4[[#This Row],[Codi del contracte]]&lt;600,1,0),0),0)</f>
        <v>0</v>
      </c>
      <c r="DM367" s="203">
        <f t="shared" si="181"/>
        <v>0</v>
      </c>
      <c r="DN367" s="203">
        <f>IF(Taula4[[#This Row],[% Jornada (no posar símbol %)]]=100,IF(DM367=1,2,0),0)</f>
        <v>0</v>
      </c>
      <c r="DO367" s="203" t="str">
        <f t="shared" si="185"/>
        <v/>
      </c>
    </row>
    <row r="368" spans="1:119" ht="14.25" customHeight="1">
      <c r="A368" s="38"/>
      <c r="B368" s="83">
        <v>361</v>
      </c>
      <c r="C368" s="2"/>
      <c r="D368" s="158"/>
      <c r="E368" s="194"/>
      <c r="F368" s="153"/>
      <c r="G368" s="153"/>
      <c r="H368" s="2"/>
      <c r="I368" s="154"/>
      <c r="J368" s="210"/>
      <c r="K368" s="155"/>
      <c r="L368" s="156">
        <f t="shared" si="170"/>
        <v>0</v>
      </c>
      <c r="M368" s="340"/>
      <c r="N368" s="182" t="str">
        <f t="shared" si="182"/>
        <v/>
      </c>
      <c r="O368" s="127"/>
      <c r="P368" s="64"/>
      <c r="Q368" s="64"/>
      <c r="R368" s="64"/>
      <c r="CB368" s="78" t="str">
        <f t="shared" si="155"/>
        <v/>
      </c>
      <c r="CC368" s="79">
        <v>100</v>
      </c>
      <c r="CD368" s="79">
        <f t="shared" si="156"/>
        <v>0</v>
      </c>
      <c r="CE368" s="79">
        <f t="shared" si="157"/>
        <v>0</v>
      </c>
      <c r="CF368" s="79">
        <f t="shared" si="158"/>
        <v>0</v>
      </c>
      <c r="CG368" s="79">
        <f t="shared" si="183"/>
        <v>0</v>
      </c>
      <c r="CH368" s="80">
        <f t="shared" si="159"/>
        <v>0</v>
      </c>
      <c r="CI368" s="84">
        <f t="shared" si="160"/>
        <v>0</v>
      </c>
      <c r="CJ368" s="80">
        <f t="shared" si="171"/>
        <v>0</v>
      </c>
      <c r="CN368" s="21" t="str">
        <f t="shared" si="161"/>
        <v/>
      </c>
      <c r="CO368" s="21" t="str">
        <f t="shared" si="162"/>
        <v/>
      </c>
      <c r="CP368" s="22" t="str">
        <f t="shared" si="172"/>
        <v/>
      </c>
      <c r="CQ368" s="22" t="str">
        <f t="shared" si="173"/>
        <v/>
      </c>
      <c r="CR368" s="22" t="str">
        <f t="shared" si="174"/>
        <v/>
      </c>
      <c r="CS368" s="22" t="str">
        <f t="shared" si="175"/>
        <v/>
      </c>
      <c r="CT368" s="22" t="str">
        <f t="shared" si="176"/>
        <v/>
      </c>
      <c r="CU368" s="173" t="str">
        <f t="shared" si="163"/>
        <v/>
      </c>
      <c r="CV368" s="173" t="str">
        <f t="shared" si="164"/>
        <v/>
      </c>
      <c r="CW368" s="22" t="str">
        <f t="shared" si="177"/>
        <v/>
      </c>
      <c r="CX368" s="22" t="str">
        <f t="shared" si="178"/>
        <v/>
      </c>
      <c r="CY368" s="23" t="str">
        <f t="shared" si="179"/>
        <v/>
      </c>
      <c r="CZ368" s="23" t="str">
        <f t="shared" si="180"/>
        <v/>
      </c>
      <c r="DA368" s="207" t="str">
        <f t="shared" si="184"/>
        <v/>
      </c>
      <c r="DB368" s="23">
        <f t="shared" si="165"/>
        <v>0</v>
      </c>
      <c r="DC368" s="16"/>
      <c r="DE368" s="192">
        <f t="shared" si="166"/>
        <v>0</v>
      </c>
      <c r="DF368" s="192">
        <f t="shared" si="167"/>
        <v>0</v>
      </c>
      <c r="DH368" s="192">
        <f t="shared" si="168"/>
        <v>0</v>
      </c>
      <c r="DI368" s="192">
        <f t="shared" si="169"/>
        <v>0</v>
      </c>
      <c r="DK368" s="203">
        <f>IF(Taula4[[#This Row],[Codi del contracte]]&lt;&gt;"",IF(Taula4[[#This Row],[Codi del contracte]]&gt;199,IF(Taula4[[#This Row],[Codi del contracte]]&lt;300,1,0),0),0)</f>
        <v>0</v>
      </c>
      <c r="DL368" s="203">
        <f>IF(Taula4[[#This Row],[Codi del contracte]]&lt;&gt;"",IF(Taula4[[#This Row],[Codi del contracte]]&gt;499,IF(Taula4[[#This Row],[Codi del contracte]]&lt;600,1,0),0),0)</f>
        <v>0</v>
      </c>
      <c r="DM368" s="203">
        <f t="shared" si="181"/>
        <v>0</v>
      </c>
      <c r="DN368" s="203">
        <f>IF(Taula4[[#This Row],[% Jornada (no posar símbol %)]]=100,IF(DM368=1,2,0),0)</f>
        <v>0</v>
      </c>
      <c r="DO368" s="203" t="str">
        <f t="shared" si="185"/>
        <v/>
      </c>
    </row>
    <row r="369" spans="1:119" ht="14.25" customHeight="1">
      <c r="A369" s="38"/>
      <c r="B369" s="83">
        <v>362</v>
      </c>
      <c r="C369" s="2"/>
      <c r="D369" s="158"/>
      <c r="E369" s="194"/>
      <c r="F369" s="153"/>
      <c r="G369" s="153"/>
      <c r="H369" s="2"/>
      <c r="I369" s="154"/>
      <c r="J369" s="210"/>
      <c r="K369" s="155"/>
      <c r="L369" s="156">
        <f t="shared" si="170"/>
        <v>0</v>
      </c>
      <c r="M369" s="340"/>
      <c r="N369" s="182" t="str">
        <f t="shared" si="182"/>
        <v/>
      </c>
      <c r="O369" s="127"/>
      <c r="P369" s="64"/>
      <c r="Q369" s="64"/>
      <c r="R369" s="64"/>
      <c r="CB369" s="78" t="str">
        <f t="shared" si="155"/>
        <v/>
      </c>
      <c r="CC369" s="79">
        <v>100</v>
      </c>
      <c r="CD369" s="79">
        <f t="shared" si="156"/>
        <v>0</v>
      </c>
      <c r="CE369" s="79">
        <f t="shared" si="157"/>
        <v>0</v>
      </c>
      <c r="CF369" s="79">
        <f t="shared" si="158"/>
        <v>0</v>
      </c>
      <c r="CG369" s="79">
        <f t="shared" si="183"/>
        <v>0</v>
      </c>
      <c r="CH369" s="80">
        <f t="shared" si="159"/>
        <v>0</v>
      </c>
      <c r="CI369" s="84">
        <f t="shared" si="160"/>
        <v>0</v>
      </c>
      <c r="CJ369" s="80">
        <f t="shared" si="171"/>
        <v>0</v>
      </c>
      <c r="CN369" s="21" t="str">
        <f t="shared" si="161"/>
        <v/>
      </c>
      <c r="CO369" s="21" t="str">
        <f t="shared" si="162"/>
        <v/>
      </c>
      <c r="CP369" s="22" t="str">
        <f t="shared" si="172"/>
        <v/>
      </c>
      <c r="CQ369" s="22" t="str">
        <f t="shared" si="173"/>
        <v/>
      </c>
      <c r="CR369" s="22" t="str">
        <f t="shared" si="174"/>
        <v/>
      </c>
      <c r="CS369" s="22" t="str">
        <f t="shared" si="175"/>
        <v/>
      </c>
      <c r="CT369" s="22" t="str">
        <f t="shared" si="176"/>
        <v/>
      </c>
      <c r="CU369" s="173" t="str">
        <f t="shared" si="163"/>
        <v/>
      </c>
      <c r="CV369" s="173" t="str">
        <f t="shared" si="164"/>
        <v/>
      </c>
      <c r="CW369" s="22" t="str">
        <f t="shared" si="177"/>
        <v/>
      </c>
      <c r="CX369" s="22" t="str">
        <f t="shared" si="178"/>
        <v/>
      </c>
      <c r="CY369" s="23" t="str">
        <f t="shared" si="179"/>
        <v/>
      </c>
      <c r="CZ369" s="23" t="str">
        <f t="shared" si="180"/>
        <v/>
      </c>
      <c r="DA369" s="207" t="str">
        <f t="shared" si="184"/>
        <v/>
      </c>
      <c r="DB369" s="23">
        <f t="shared" si="165"/>
        <v>0</v>
      </c>
      <c r="DC369" s="16"/>
      <c r="DE369" s="192">
        <f t="shared" si="166"/>
        <v>0</v>
      </c>
      <c r="DF369" s="192">
        <f t="shared" si="167"/>
        <v>0</v>
      </c>
      <c r="DH369" s="192">
        <f t="shared" si="168"/>
        <v>0</v>
      </c>
      <c r="DI369" s="192">
        <f t="shared" si="169"/>
        <v>0</v>
      </c>
      <c r="DK369" s="203">
        <f>IF(Taula4[[#This Row],[Codi del contracte]]&lt;&gt;"",IF(Taula4[[#This Row],[Codi del contracte]]&gt;199,IF(Taula4[[#This Row],[Codi del contracte]]&lt;300,1,0),0),0)</f>
        <v>0</v>
      </c>
      <c r="DL369" s="203">
        <f>IF(Taula4[[#This Row],[Codi del contracte]]&lt;&gt;"",IF(Taula4[[#This Row],[Codi del contracte]]&gt;499,IF(Taula4[[#This Row],[Codi del contracte]]&lt;600,1,0),0),0)</f>
        <v>0</v>
      </c>
      <c r="DM369" s="203">
        <f t="shared" si="181"/>
        <v>0</v>
      </c>
      <c r="DN369" s="203">
        <f>IF(Taula4[[#This Row],[% Jornada (no posar símbol %)]]=100,IF(DM369=1,2,0),0)</f>
        <v>0</v>
      </c>
      <c r="DO369" s="203" t="str">
        <f t="shared" si="185"/>
        <v/>
      </c>
    </row>
    <row r="370" spans="1:119" ht="14.25" customHeight="1">
      <c r="A370" s="38"/>
      <c r="B370" s="83">
        <v>363</v>
      </c>
      <c r="C370" s="2"/>
      <c r="D370" s="158"/>
      <c r="E370" s="194"/>
      <c r="F370" s="153"/>
      <c r="G370" s="153"/>
      <c r="H370" s="2"/>
      <c r="I370" s="154"/>
      <c r="J370" s="210"/>
      <c r="K370" s="155"/>
      <c r="L370" s="156">
        <f t="shared" si="170"/>
        <v>0</v>
      </c>
      <c r="M370" s="340"/>
      <c r="N370" s="182" t="str">
        <f t="shared" si="182"/>
        <v/>
      </c>
      <c r="O370" s="127"/>
      <c r="P370" s="64"/>
      <c r="Q370" s="64"/>
      <c r="R370" s="64"/>
      <c r="CB370" s="78" t="str">
        <f t="shared" si="155"/>
        <v/>
      </c>
      <c r="CC370" s="79">
        <v>100</v>
      </c>
      <c r="CD370" s="79">
        <f t="shared" si="156"/>
        <v>0</v>
      </c>
      <c r="CE370" s="79">
        <f t="shared" si="157"/>
        <v>0</v>
      </c>
      <c r="CF370" s="79">
        <f t="shared" si="158"/>
        <v>0</v>
      </c>
      <c r="CG370" s="79">
        <f t="shared" si="183"/>
        <v>0</v>
      </c>
      <c r="CH370" s="80">
        <f t="shared" si="159"/>
        <v>0</v>
      </c>
      <c r="CI370" s="84">
        <f t="shared" si="160"/>
        <v>0</v>
      </c>
      <c r="CJ370" s="80">
        <f t="shared" si="171"/>
        <v>0</v>
      </c>
      <c r="CN370" s="21" t="str">
        <f t="shared" si="161"/>
        <v/>
      </c>
      <c r="CO370" s="21" t="str">
        <f t="shared" si="162"/>
        <v/>
      </c>
      <c r="CP370" s="22" t="str">
        <f t="shared" si="172"/>
        <v/>
      </c>
      <c r="CQ370" s="22" t="str">
        <f t="shared" si="173"/>
        <v/>
      </c>
      <c r="CR370" s="22" t="str">
        <f t="shared" si="174"/>
        <v/>
      </c>
      <c r="CS370" s="22" t="str">
        <f t="shared" si="175"/>
        <v/>
      </c>
      <c r="CT370" s="22" t="str">
        <f t="shared" si="176"/>
        <v/>
      </c>
      <c r="CU370" s="173" t="str">
        <f t="shared" si="163"/>
        <v/>
      </c>
      <c r="CV370" s="173" t="str">
        <f t="shared" si="164"/>
        <v/>
      </c>
      <c r="CW370" s="22" t="str">
        <f t="shared" si="177"/>
        <v/>
      </c>
      <c r="CX370" s="22" t="str">
        <f t="shared" si="178"/>
        <v/>
      </c>
      <c r="CY370" s="23" t="str">
        <f t="shared" si="179"/>
        <v/>
      </c>
      <c r="CZ370" s="23" t="str">
        <f t="shared" si="180"/>
        <v/>
      </c>
      <c r="DA370" s="207" t="str">
        <f t="shared" si="184"/>
        <v/>
      </c>
      <c r="DB370" s="23">
        <f t="shared" si="165"/>
        <v>0</v>
      </c>
      <c r="DC370" s="16"/>
      <c r="DE370" s="192">
        <f t="shared" si="166"/>
        <v>0</v>
      </c>
      <c r="DF370" s="192">
        <f t="shared" si="167"/>
        <v>0</v>
      </c>
      <c r="DH370" s="192">
        <f t="shared" si="168"/>
        <v>0</v>
      </c>
      <c r="DI370" s="192">
        <f t="shared" si="169"/>
        <v>0</v>
      </c>
      <c r="DK370" s="203">
        <f>IF(Taula4[[#This Row],[Codi del contracte]]&lt;&gt;"",IF(Taula4[[#This Row],[Codi del contracte]]&gt;199,IF(Taula4[[#This Row],[Codi del contracte]]&lt;300,1,0),0),0)</f>
        <v>0</v>
      </c>
      <c r="DL370" s="203">
        <f>IF(Taula4[[#This Row],[Codi del contracte]]&lt;&gt;"",IF(Taula4[[#This Row],[Codi del contracte]]&gt;499,IF(Taula4[[#This Row],[Codi del contracte]]&lt;600,1,0),0),0)</f>
        <v>0</v>
      </c>
      <c r="DM370" s="203">
        <f t="shared" si="181"/>
        <v>0</v>
      </c>
      <c r="DN370" s="203">
        <f>IF(Taula4[[#This Row],[% Jornada (no posar símbol %)]]=100,IF(DM370=1,2,0),0)</f>
        <v>0</v>
      </c>
      <c r="DO370" s="203" t="str">
        <f t="shared" si="185"/>
        <v/>
      </c>
    </row>
    <row r="371" spans="1:119" ht="14.25" customHeight="1">
      <c r="A371" s="38"/>
      <c r="B371" s="83">
        <v>364</v>
      </c>
      <c r="C371" s="2"/>
      <c r="D371" s="158"/>
      <c r="E371" s="194"/>
      <c r="F371" s="153"/>
      <c r="G371" s="153"/>
      <c r="H371" s="2"/>
      <c r="I371" s="154"/>
      <c r="J371" s="210"/>
      <c r="K371" s="155"/>
      <c r="L371" s="156">
        <f t="shared" si="170"/>
        <v>0</v>
      </c>
      <c r="M371" s="340"/>
      <c r="N371" s="182" t="str">
        <f t="shared" si="182"/>
        <v/>
      </c>
      <c r="O371" s="127"/>
      <c r="P371" s="64"/>
      <c r="Q371" s="64"/>
      <c r="R371" s="64"/>
      <c r="CB371" s="78" t="str">
        <f t="shared" si="155"/>
        <v/>
      </c>
      <c r="CC371" s="79">
        <v>100</v>
      </c>
      <c r="CD371" s="79">
        <f t="shared" si="156"/>
        <v>0</v>
      </c>
      <c r="CE371" s="79">
        <f t="shared" si="157"/>
        <v>0</v>
      </c>
      <c r="CF371" s="79">
        <f t="shared" si="158"/>
        <v>0</v>
      </c>
      <c r="CG371" s="79">
        <f t="shared" si="183"/>
        <v>0</v>
      </c>
      <c r="CH371" s="80">
        <f t="shared" si="159"/>
        <v>0</v>
      </c>
      <c r="CI371" s="84">
        <f t="shared" si="160"/>
        <v>0</v>
      </c>
      <c r="CJ371" s="80">
        <f t="shared" si="171"/>
        <v>0</v>
      </c>
      <c r="CN371" s="21" t="str">
        <f t="shared" si="161"/>
        <v/>
      </c>
      <c r="CO371" s="21" t="str">
        <f t="shared" si="162"/>
        <v/>
      </c>
      <c r="CP371" s="22" t="str">
        <f t="shared" si="172"/>
        <v/>
      </c>
      <c r="CQ371" s="22" t="str">
        <f t="shared" si="173"/>
        <v/>
      </c>
      <c r="CR371" s="22" t="str">
        <f t="shared" si="174"/>
        <v/>
      </c>
      <c r="CS371" s="22" t="str">
        <f t="shared" si="175"/>
        <v/>
      </c>
      <c r="CT371" s="22" t="str">
        <f t="shared" si="176"/>
        <v/>
      </c>
      <c r="CU371" s="173" t="str">
        <f t="shared" si="163"/>
        <v/>
      </c>
      <c r="CV371" s="173" t="str">
        <f t="shared" si="164"/>
        <v/>
      </c>
      <c r="CW371" s="22" t="str">
        <f t="shared" si="177"/>
        <v/>
      </c>
      <c r="CX371" s="22" t="str">
        <f t="shared" si="178"/>
        <v/>
      </c>
      <c r="CY371" s="23" t="str">
        <f t="shared" si="179"/>
        <v/>
      </c>
      <c r="CZ371" s="23" t="str">
        <f t="shared" si="180"/>
        <v/>
      </c>
      <c r="DA371" s="207" t="str">
        <f t="shared" si="184"/>
        <v/>
      </c>
      <c r="DB371" s="23">
        <f t="shared" si="165"/>
        <v>0</v>
      </c>
      <c r="DC371" s="16"/>
      <c r="DE371" s="192">
        <f t="shared" si="166"/>
        <v>0</v>
      </c>
      <c r="DF371" s="192">
        <f t="shared" si="167"/>
        <v>0</v>
      </c>
      <c r="DH371" s="192">
        <f t="shared" si="168"/>
        <v>0</v>
      </c>
      <c r="DI371" s="192">
        <f t="shared" si="169"/>
        <v>0</v>
      </c>
      <c r="DK371" s="203">
        <f>IF(Taula4[[#This Row],[Codi del contracte]]&lt;&gt;"",IF(Taula4[[#This Row],[Codi del contracte]]&gt;199,IF(Taula4[[#This Row],[Codi del contracte]]&lt;300,1,0),0),0)</f>
        <v>0</v>
      </c>
      <c r="DL371" s="203">
        <f>IF(Taula4[[#This Row],[Codi del contracte]]&lt;&gt;"",IF(Taula4[[#This Row],[Codi del contracte]]&gt;499,IF(Taula4[[#This Row],[Codi del contracte]]&lt;600,1,0),0),0)</f>
        <v>0</v>
      </c>
      <c r="DM371" s="203">
        <f t="shared" si="181"/>
        <v>0</v>
      </c>
      <c r="DN371" s="203">
        <f>IF(Taula4[[#This Row],[% Jornada (no posar símbol %)]]=100,IF(DM371=1,2,0),0)</f>
        <v>0</v>
      </c>
      <c r="DO371" s="203" t="str">
        <f t="shared" si="185"/>
        <v/>
      </c>
    </row>
    <row r="372" spans="1:119" ht="14.25" customHeight="1">
      <c r="A372" s="38"/>
      <c r="B372" s="83">
        <v>365</v>
      </c>
      <c r="C372" s="2"/>
      <c r="D372" s="158"/>
      <c r="E372" s="194"/>
      <c r="F372" s="153"/>
      <c r="G372" s="153"/>
      <c r="H372" s="2"/>
      <c r="I372" s="154"/>
      <c r="J372" s="210"/>
      <c r="K372" s="155"/>
      <c r="L372" s="156">
        <f t="shared" si="170"/>
        <v>0</v>
      </c>
      <c r="M372" s="340"/>
      <c r="N372" s="182" t="str">
        <f t="shared" si="182"/>
        <v/>
      </c>
      <c r="O372" s="127"/>
      <c r="P372" s="64"/>
      <c r="Q372" s="64"/>
      <c r="R372" s="64"/>
      <c r="CB372" s="78" t="str">
        <f t="shared" si="155"/>
        <v/>
      </c>
      <c r="CC372" s="79">
        <v>100</v>
      </c>
      <c r="CD372" s="79">
        <f t="shared" si="156"/>
        <v>0</v>
      </c>
      <c r="CE372" s="79">
        <f t="shared" si="157"/>
        <v>0</v>
      </c>
      <c r="CF372" s="79">
        <f t="shared" si="158"/>
        <v>0</v>
      </c>
      <c r="CG372" s="79">
        <f t="shared" si="183"/>
        <v>0</v>
      </c>
      <c r="CH372" s="80">
        <f t="shared" si="159"/>
        <v>0</v>
      </c>
      <c r="CI372" s="84">
        <f t="shared" si="160"/>
        <v>0</v>
      </c>
      <c r="CJ372" s="80">
        <f t="shared" si="171"/>
        <v>0</v>
      </c>
      <c r="CN372" s="21" t="str">
        <f t="shared" si="161"/>
        <v/>
      </c>
      <c r="CO372" s="21" t="str">
        <f t="shared" si="162"/>
        <v/>
      </c>
      <c r="CP372" s="22" t="str">
        <f t="shared" si="172"/>
        <v/>
      </c>
      <c r="CQ372" s="22" t="str">
        <f t="shared" si="173"/>
        <v/>
      </c>
      <c r="CR372" s="22" t="str">
        <f t="shared" si="174"/>
        <v/>
      </c>
      <c r="CS372" s="22" t="str">
        <f t="shared" si="175"/>
        <v/>
      </c>
      <c r="CT372" s="22" t="str">
        <f t="shared" si="176"/>
        <v/>
      </c>
      <c r="CU372" s="173" t="str">
        <f t="shared" si="163"/>
        <v/>
      </c>
      <c r="CV372" s="173" t="str">
        <f t="shared" si="164"/>
        <v/>
      </c>
      <c r="CW372" s="22" t="str">
        <f t="shared" si="177"/>
        <v/>
      </c>
      <c r="CX372" s="22" t="str">
        <f t="shared" si="178"/>
        <v/>
      </c>
      <c r="CY372" s="23" t="str">
        <f t="shared" si="179"/>
        <v/>
      </c>
      <c r="CZ372" s="23" t="str">
        <f t="shared" si="180"/>
        <v/>
      </c>
      <c r="DA372" s="207" t="str">
        <f t="shared" si="184"/>
        <v/>
      </c>
      <c r="DB372" s="23">
        <f t="shared" si="165"/>
        <v>0</v>
      </c>
      <c r="DC372" s="16"/>
      <c r="DE372" s="192">
        <f t="shared" si="166"/>
        <v>0</v>
      </c>
      <c r="DF372" s="192">
        <f t="shared" si="167"/>
        <v>0</v>
      </c>
      <c r="DH372" s="192">
        <f t="shared" si="168"/>
        <v>0</v>
      </c>
      <c r="DI372" s="192">
        <f t="shared" si="169"/>
        <v>0</v>
      </c>
      <c r="DK372" s="203">
        <f>IF(Taula4[[#This Row],[Codi del contracte]]&lt;&gt;"",IF(Taula4[[#This Row],[Codi del contracte]]&gt;199,IF(Taula4[[#This Row],[Codi del contracte]]&lt;300,1,0),0),0)</f>
        <v>0</v>
      </c>
      <c r="DL372" s="203">
        <f>IF(Taula4[[#This Row],[Codi del contracte]]&lt;&gt;"",IF(Taula4[[#This Row],[Codi del contracte]]&gt;499,IF(Taula4[[#This Row],[Codi del contracte]]&lt;600,1,0),0),0)</f>
        <v>0</v>
      </c>
      <c r="DM372" s="203">
        <f t="shared" si="181"/>
        <v>0</v>
      </c>
      <c r="DN372" s="203">
        <f>IF(Taula4[[#This Row],[% Jornada (no posar símbol %)]]=100,IF(DM372=1,2,0),0)</f>
        <v>0</v>
      </c>
      <c r="DO372" s="203" t="str">
        <f t="shared" si="185"/>
        <v/>
      </c>
    </row>
    <row r="373" spans="1:119" ht="14.25" customHeight="1">
      <c r="A373" s="38"/>
      <c r="B373" s="83">
        <v>366</v>
      </c>
      <c r="C373" s="2"/>
      <c r="D373" s="158"/>
      <c r="E373" s="194"/>
      <c r="F373" s="153"/>
      <c r="G373" s="153"/>
      <c r="H373" s="2"/>
      <c r="I373" s="154"/>
      <c r="J373" s="210"/>
      <c r="K373" s="155"/>
      <c r="L373" s="156">
        <f t="shared" si="170"/>
        <v>0</v>
      </c>
      <c r="M373" s="340"/>
      <c r="N373" s="182" t="str">
        <f t="shared" si="182"/>
        <v/>
      </c>
      <c r="O373" s="127"/>
      <c r="P373" s="64"/>
      <c r="Q373" s="64"/>
      <c r="R373" s="64"/>
      <c r="CB373" s="78" t="str">
        <f t="shared" si="155"/>
        <v/>
      </c>
      <c r="CC373" s="79">
        <v>100</v>
      </c>
      <c r="CD373" s="79">
        <f t="shared" si="156"/>
        <v>0</v>
      </c>
      <c r="CE373" s="79">
        <f t="shared" si="157"/>
        <v>0</v>
      </c>
      <c r="CF373" s="79">
        <f t="shared" si="158"/>
        <v>0</v>
      </c>
      <c r="CG373" s="79">
        <f t="shared" si="183"/>
        <v>0</v>
      </c>
      <c r="CH373" s="80">
        <f t="shared" si="159"/>
        <v>0</v>
      </c>
      <c r="CI373" s="84">
        <f t="shared" si="160"/>
        <v>0</v>
      </c>
      <c r="CJ373" s="80">
        <f t="shared" si="171"/>
        <v>0</v>
      </c>
      <c r="CN373" s="21" t="str">
        <f t="shared" si="161"/>
        <v/>
      </c>
      <c r="CO373" s="21" t="str">
        <f t="shared" si="162"/>
        <v/>
      </c>
      <c r="CP373" s="22" t="str">
        <f t="shared" si="172"/>
        <v/>
      </c>
      <c r="CQ373" s="22" t="str">
        <f t="shared" si="173"/>
        <v/>
      </c>
      <c r="CR373" s="22" t="str">
        <f t="shared" si="174"/>
        <v/>
      </c>
      <c r="CS373" s="22" t="str">
        <f t="shared" si="175"/>
        <v/>
      </c>
      <c r="CT373" s="22" t="str">
        <f t="shared" si="176"/>
        <v/>
      </c>
      <c r="CU373" s="173" t="str">
        <f t="shared" si="163"/>
        <v/>
      </c>
      <c r="CV373" s="173" t="str">
        <f t="shared" si="164"/>
        <v/>
      </c>
      <c r="CW373" s="22" t="str">
        <f t="shared" si="177"/>
        <v/>
      </c>
      <c r="CX373" s="22" t="str">
        <f t="shared" si="178"/>
        <v/>
      </c>
      <c r="CY373" s="23" t="str">
        <f t="shared" si="179"/>
        <v/>
      </c>
      <c r="CZ373" s="23" t="str">
        <f t="shared" si="180"/>
        <v/>
      </c>
      <c r="DA373" s="207" t="str">
        <f t="shared" si="184"/>
        <v/>
      </c>
      <c r="DB373" s="23">
        <f t="shared" si="165"/>
        <v>0</v>
      </c>
      <c r="DC373" s="16"/>
      <c r="DE373" s="192">
        <f t="shared" si="166"/>
        <v>0</v>
      </c>
      <c r="DF373" s="192">
        <f t="shared" si="167"/>
        <v>0</v>
      </c>
      <c r="DH373" s="192">
        <f t="shared" si="168"/>
        <v>0</v>
      </c>
      <c r="DI373" s="192">
        <f t="shared" si="169"/>
        <v>0</v>
      </c>
      <c r="DK373" s="203">
        <f>IF(Taula4[[#This Row],[Codi del contracte]]&lt;&gt;"",IF(Taula4[[#This Row],[Codi del contracte]]&gt;199,IF(Taula4[[#This Row],[Codi del contracte]]&lt;300,1,0),0),0)</f>
        <v>0</v>
      </c>
      <c r="DL373" s="203">
        <f>IF(Taula4[[#This Row],[Codi del contracte]]&lt;&gt;"",IF(Taula4[[#This Row],[Codi del contracte]]&gt;499,IF(Taula4[[#This Row],[Codi del contracte]]&lt;600,1,0),0),0)</f>
        <v>0</v>
      </c>
      <c r="DM373" s="203">
        <f t="shared" si="181"/>
        <v>0</v>
      </c>
      <c r="DN373" s="203">
        <f>IF(Taula4[[#This Row],[% Jornada (no posar símbol %)]]=100,IF(DM373=1,2,0),0)</f>
        <v>0</v>
      </c>
      <c r="DO373" s="203" t="str">
        <f t="shared" si="185"/>
        <v/>
      </c>
    </row>
    <row r="374" spans="1:119" ht="14.25" customHeight="1">
      <c r="A374" s="38"/>
      <c r="B374" s="83">
        <v>367</v>
      </c>
      <c r="C374" s="2"/>
      <c r="D374" s="158"/>
      <c r="E374" s="194"/>
      <c r="F374" s="153"/>
      <c r="G374" s="153"/>
      <c r="H374" s="2"/>
      <c r="I374" s="154"/>
      <c r="J374" s="210"/>
      <c r="K374" s="155"/>
      <c r="L374" s="156">
        <f t="shared" si="170"/>
        <v>0</v>
      </c>
      <c r="M374" s="340"/>
      <c r="N374" s="182" t="str">
        <f t="shared" si="182"/>
        <v/>
      </c>
      <c r="O374" s="127"/>
      <c r="P374" s="64"/>
      <c r="Q374" s="64"/>
      <c r="R374" s="64"/>
      <c r="CB374" s="78" t="str">
        <f t="shared" si="155"/>
        <v/>
      </c>
      <c r="CC374" s="79">
        <v>100</v>
      </c>
      <c r="CD374" s="79">
        <f t="shared" si="156"/>
        <v>0</v>
      </c>
      <c r="CE374" s="79">
        <f t="shared" si="157"/>
        <v>0</v>
      </c>
      <c r="CF374" s="79">
        <f t="shared" si="158"/>
        <v>0</v>
      </c>
      <c r="CG374" s="79">
        <f t="shared" si="183"/>
        <v>0</v>
      </c>
      <c r="CH374" s="80">
        <f t="shared" si="159"/>
        <v>0</v>
      </c>
      <c r="CI374" s="84">
        <f t="shared" si="160"/>
        <v>0</v>
      </c>
      <c r="CJ374" s="80">
        <f t="shared" si="171"/>
        <v>0</v>
      </c>
      <c r="CN374" s="21" t="str">
        <f t="shared" si="161"/>
        <v/>
      </c>
      <c r="CO374" s="21" t="str">
        <f t="shared" si="162"/>
        <v/>
      </c>
      <c r="CP374" s="22" t="str">
        <f t="shared" si="172"/>
        <v/>
      </c>
      <c r="CQ374" s="22" t="str">
        <f t="shared" si="173"/>
        <v/>
      </c>
      <c r="CR374" s="22" t="str">
        <f t="shared" si="174"/>
        <v/>
      </c>
      <c r="CS374" s="22" t="str">
        <f t="shared" si="175"/>
        <v/>
      </c>
      <c r="CT374" s="22" t="str">
        <f t="shared" si="176"/>
        <v/>
      </c>
      <c r="CU374" s="173" t="str">
        <f t="shared" si="163"/>
        <v/>
      </c>
      <c r="CV374" s="173" t="str">
        <f t="shared" si="164"/>
        <v/>
      </c>
      <c r="CW374" s="22" t="str">
        <f t="shared" si="177"/>
        <v/>
      </c>
      <c r="CX374" s="22" t="str">
        <f t="shared" si="178"/>
        <v/>
      </c>
      <c r="CY374" s="23" t="str">
        <f t="shared" si="179"/>
        <v/>
      </c>
      <c r="CZ374" s="23" t="str">
        <f t="shared" si="180"/>
        <v/>
      </c>
      <c r="DA374" s="207" t="str">
        <f t="shared" si="184"/>
        <v/>
      </c>
      <c r="DB374" s="23">
        <f t="shared" si="165"/>
        <v>0</v>
      </c>
      <c r="DC374" s="16"/>
      <c r="DE374" s="192">
        <f t="shared" si="166"/>
        <v>0</v>
      </c>
      <c r="DF374" s="192">
        <f t="shared" si="167"/>
        <v>0</v>
      </c>
      <c r="DH374" s="192">
        <f t="shared" si="168"/>
        <v>0</v>
      </c>
      <c r="DI374" s="192">
        <f t="shared" si="169"/>
        <v>0</v>
      </c>
      <c r="DK374" s="203">
        <f>IF(Taula4[[#This Row],[Codi del contracte]]&lt;&gt;"",IF(Taula4[[#This Row],[Codi del contracte]]&gt;199,IF(Taula4[[#This Row],[Codi del contracte]]&lt;300,1,0),0),0)</f>
        <v>0</v>
      </c>
      <c r="DL374" s="203">
        <f>IF(Taula4[[#This Row],[Codi del contracte]]&lt;&gt;"",IF(Taula4[[#This Row],[Codi del contracte]]&gt;499,IF(Taula4[[#This Row],[Codi del contracte]]&lt;600,1,0),0),0)</f>
        <v>0</v>
      </c>
      <c r="DM374" s="203">
        <f t="shared" si="181"/>
        <v>0</v>
      </c>
      <c r="DN374" s="203">
        <f>IF(Taula4[[#This Row],[% Jornada (no posar símbol %)]]=100,IF(DM374=1,2,0),0)</f>
        <v>0</v>
      </c>
      <c r="DO374" s="203" t="str">
        <f t="shared" si="185"/>
        <v/>
      </c>
    </row>
    <row r="375" spans="1:119" ht="14.25" customHeight="1">
      <c r="A375" s="38"/>
      <c r="B375" s="83">
        <v>368</v>
      </c>
      <c r="C375" s="2"/>
      <c r="D375" s="158"/>
      <c r="E375" s="194"/>
      <c r="F375" s="153"/>
      <c r="G375" s="153"/>
      <c r="H375" s="2"/>
      <c r="I375" s="154"/>
      <c r="J375" s="210"/>
      <c r="K375" s="155"/>
      <c r="L375" s="156">
        <f t="shared" si="170"/>
        <v>0</v>
      </c>
      <c r="M375" s="340"/>
      <c r="N375" s="182" t="str">
        <f t="shared" si="182"/>
        <v/>
      </c>
      <c r="O375" s="127"/>
      <c r="P375" s="64"/>
      <c r="Q375" s="64"/>
      <c r="R375" s="64"/>
      <c r="CB375" s="78" t="str">
        <f t="shared" si="155"/>
        <v/>
      </c>
      <c r="CC375" s="79">
        <v>100</v>
      </c>
      <c r="CD375" s="79">
        <f t="shared" si="156"/>
        <v>0</v>
      </c>
      <c r="CE375" s="79">
        <f t="shared" si="157"/>
        <v>0</v>
      </c>
      <c r="CF375" s="79">
        <f t="shared" si="158"/>
        <v>0</v>
      </c>
      <c r="CG375" s="79">
        <f t="shared" si="183"/>
        <v>0</v>
      </c>
      <c r="CH375" s="80">
        <f t="shared" si="159"/>
        <v>0</v>
      </c>
      <c r="CI375" s="84">
        <f t="shared" si="160"/>
        <v>0</v>
      </c>
      <c r="CJ375" s="80">
        <f t="shared" si="171"/>
        <v>0</v>
      </c>
      <c r="CN375" s="21" t="str">
        <f t="shared" si="161"/>
        <v/>
      </c>
      <c r="CO375" s="21" t="str">
        <f t="shared" si="162"/>
        <v/>
      </c>
      <c r="CP375" s="22" t="str">
        <f t="shared" si="172"/>
        <v/>
      </c>
      <c r="CQ375" s="22" t="str">
        <f t="shared" si="173"/>
        <v/>
      </c>
      <c r="CR375" s="22" t="str">
        <f t="shared" si="174"/>
        <v/>
      </c>
      <c r="CS375" s="22" t="str">
        <f t="shared" si="175"/>
        <v/>
      </c>
      <c r="CT375" s="22" t="str">
        <f t="shared" si="176"/>
        <v/>
      </c>
      <c r="CU375" s="173" t="str">
        <f t="shared" si="163"/>
        <v/>
      </c>
      <c r="CV375" s="173" t="str">
        <f t="shared" si="164"/>
        <v/>
      </c>
      <c r="CW375" s="22" t="str">
        <f t="shared" si="177"/>
        <v/>
      </c>
      <c r="CX375" s="22" t="str">
        <f t="shared" si="178"/>
        <v/>
      </c>
      <c r="CY375" s="23" t="str">
        <f t="shared" si="179"/>
        <v/>
      </c>
      <c r="CZ375" s="23" t="str">
        <f t="shared" si="180"/>
        <v/>
      </c>
      <c r="DA375" s="207" t="str">
        <f t="shared" si="184"/>
        <v/>
      </c>
      <c r="DB375" s="23">
        <f t="shared" si="165"/>
        <v>0</v>
      </c>
      <c r="DC375" s="16"/>
      <c r="DE375" s="192">
        <f t="shared" si="166"/>
        <v>0</v>
      </c>
      <c r="DF375" s="192">
        <f t="shared" si="167"/>
        <v>0</v>
      </c>
      <c r="DH375" s="192">
        <f t="shared" si="168"/>
        <v>0</v>
      </c>
      <c r="DI375" s="192">
        <f t="shared" si="169"/>
        <v>0</v>
      </c>
      <c r="DK375" s="203">
        <f>IF(Taula4[[#This Row],[Codi del contracte]]&lt;&gt;"",IF(Taula4[[#This Row],[Codi del contracte]]&gt;199,IF(Taula4[[#This Row],[Codi del contracte]]&lt;300,1,0),0),0)</f>
        <v>0</v>
      </c>
      <c r="DL375" s="203">
        <f>IF(Taula4[[#This Row],[Codi del contracte]]&lt;&gt;"",IF(Taula4[[#This Row],[Codi del contracte]]&gt;499,IF(Taula4[[#This Row],[Codi del contracte]]&lt;600,1,0),0),0)</f>
        <v>0</v>
      </c>
      <c r="DM375" s="203">
        <f t="shared" si="181"/>
        <v>0</v>
      </c>
      <c r="DN375" s="203">
        <f>IF(Taula4[[#This Row],[% Jornada (no posar símbol %)]]=100,IF(DM375=1,2,0),0)</f>
        <v>0</v>
      </c>
      <c r="DO375" s="203" t="str">
        <f t="shared" si="185"/>
        <v/>
      </c>
    </row>
    <row r="376" spans="1:119" ht="14.25" customHeight="1">
      <c r="A376" s="38"/>
      <c r="B376" s="83">
        <v>369</v>
      </c>
      <c r="C376" s="2"/>
      <c r="D376" s="158"/>
      <c r="E376" s="194"/>
      <c r="F376" s="153"/>
      <c r="G376" s="153"/>
      <c r="H376" s="2"/>
      <c r="I376" s="154"/>
      <c r="J376" s="210"/>
      <c r="K376" s="155"/>
      <c r="L376" s="156">
        <f t="shared" si="170"/>
        <v>0</v>
      </c>
      <c r="M376" s="340"/>
      <c r="N376" s="182" t="str">
        <f t="shared" si="182"/>
        <v/>
      </c>
      <c r="O376" s="127"/>
      <c r="P376" s="64"/>
      <c r="Q376" s="64"/>
      <c r="R376" s="64"/>
      <c r="CB376" s="78" t="str">
        <f t="shared" si="155"/>
        <v/>
      </c>
      <c r="CC376" s="79">
        <v>100</v>
      </c>
      <c r="CD376" s="79">
        <f t="shared" si="156"/>
        <v>0</v>
      </c>
      <c r="CE376" s="79">
        <f t="shared" si="157"/>
        <v>0</v>
      </c>
      <c r="CF376" s="79">
        <f t="shared" si="158"/>
        <v>0</v>
      </c>
      <c r="CG376" s="79">
        <f t="shared" si="183"/>
        <v>0</v>
      </c>
      <c r="CH376" s="80">
        <f t="shared" si="159"/>
        <v>0</v>
      </c>
      <c r="CI376" s="84">
        <f t="shared" si="160"/>
        <v>0</v>
      </c>
      <c r="CJ376" s="80">
        <f t="shared" si="171"/>
        <v>0</v>
      </c>
      <c r="CN376" s="21" t="str">
        <f t="shared" si="161"/>
        <v/>
      </c>
      <c r="CO376" s="21" t="str">
        <f t="shared" si="162"/>
        <v/>
      </c>
      <c r="CP376" s="22" t="str">
        <f t="shared" si="172"/>
        <v/>
      </c>
      <c r="CQ376" s="22" t="str">
        <f t="shared" si="173"/>
        <v/>
      </c>
      <c r="CR376" s="22" t="str">
        <f t="shared" si="174"/>
        <v/>
      </c>
      <c r="CS376" s="22" t="str">
        <f t="shared" si="175"/>
        <v/>
      </c>
      <c r="CT376" s="22" t="str">
        <f t="shared" si="176"/>
        <v/>
      </c>
      <c r="CU376" s="173" t="str">
        <f t="shared" si="163"/>
        <v/>
      </c>
      <c r="CV376" s="173" t="str">
        <f t="shared" si="164"/>
        <v/>
      </c>
      <c r="CW376" s="22" t="str">
        <f t="shared" si="177"/>
        <v/>
      </c>
      <c r="CX376" s="22" t="str">
        <f t="shared" si="178"/>
        <v/>
      </c>
      <c r="CY376" s="23" t="str">
        <f t="shared" si="179"/>
        <v/>
      </c>
      <c r="CZ376" s="23" t="str">
        <f t="shared" si="180"/>
        <v/>
      </c>
      <c r="DA376" s="207" t="str">
        <f t="shared" si="184"/>
        <v/>
      </c>
      <c r="DB376" s="23">
        <f t="shared" si="165"/>
        <v>0</v>
      </c>
      <c r="DC376" s="16"/>
      <c r="DE376" s="192">
        <f t="shared" si="166"/>
        <v>0</v>
      </c>
      <c r="DF376" s="192">
        <f t="shared" si="167"/>
        <v>0</v>
      </c>
      <c r="DH376" s="192">
        <f t="shared" si="168"/>
        <v>0</v>
      </c>
      <c r="DI376" s="192">
        <f t="shared" si="169"/>
        <v>0</v>
      </c>
      <c r="DK376" s="203">
        <f>IF(Taula4[[#This Row],[Codi del contracte]]&lt;&gt;"",IF(Taula4[[#This Row],[Codi del contracte]]&gt;199,IF(Taula4[[#This Row],[Codi del contracte]]&lt;300,1,0),0),0)</f>
        <v>0</v>
      </c>
      <c r="DL376" s="203">
        <f>IF(Taula4[[#This Row],[Codi del contracte]]&lt;&gt;"",IF(Taula4[[#This Row],[Codi del contracte]]&gt;499,IF(Taula4[[#This Row],[Codi del contracte]]&lt;600,1,0),0),0)</f>
        <v>0</v>
      </c>
      <c r="DM376" s="203">
        <f t="shared" si="181"/>
        <v>0</v>
      </c>
      <c r="DN376" s="203">
        <f>IF(Taula4[[#This Row],[% Jornada (no posar símbol %)]]=100,IF(DM376=1,2,0),0)</f>
        <v>0</v>
      </c>
      <c r="DO376" s="203" t="str">
        <f t="shared" si="185"/>
        <v/>
      </c>
    </row>
    <row r="377" spans="1:119" ht="14.25" customHeight="1">
      <c r="A377" s="38"/>
      <c r="B377" s="83">
        <v>370</v>
      </c>
      <c r="C377" s="2"/>
      <c r="D377" s="158"/>
      <c r="E377" s="194"/>
      <c r="F377" s="153"/>
      <c r="G377" s="153"/>
      <c r="H377" s="2"/>
      <c r="I377" s="154"/>
      <c r="J377" s="210"/>
      <c r="K377" s="155"/>
      <c r="L377" s="156">
        <f t="shared" si="170"/>
        <v>0</v>
      </c>
      <c r="M377" s="340"/>
      <c r="N377" s="182" t="str">
        <f t="shared" si="182"/>
        <v/>
      </c>
      <c r="O377" s="127"/>
      <c r="P377" s="64"/>
      <c r="Q377" s="64"/>
      <c r="R377" s="64"/>
      <c r="CB377" s="78" t="str">
        <f t="shared" si="155"/>
        <v/>
      </c>
      <c r="CC377" s="79">
        <v>100</v>
      </c>
      <c r="CD377" s="79">
        <f t="shared" si="156"/>
        <v>0</v>
      </c>
      <c r="CE377" s="79">
        <f t="shared" si="157"/>
        <v>0</v>
      </c>
      <c r="CF377" s="79">
        <f t="shared" si="158"/>
        <v>0</v>
      </c>
      <c r="CG377" s="79">
        <f t="shared" si="183"/>
        <v>0</v>
      </c>
      <c r="CH377" s="80">
        <f t="shared" si="159"/>
        <v>0</v>
      </c>
      <c r="CI377" s="84">
        <f t="shared" si="160"/>
        <v>0</v>
      </c>
      <c r="CJ377" s="80">
        <f t="shared" si="171"/>
        <v>0</v>
      </c>
      <c r="CN377" s="21" t="str">
        <f t="shared" si="161"/>
        <v/>
      </c>
      <c r="CO377" s="21" t="str">
        <f t="shared" si="162"/>
        <v/>
      </c>
      <c r="CP377" s="22" t="str">
        <f t="shared" si="172"/>
        <v/>
      </c>
      <c r="CQ377" s="22" t="str">
        <f t="shared" si="173"/>
        <v/>
      </c>
      <c r="CR377" s="22" t="str">
        <f t="shared" si="174"/>
        <v/>
      </c>
      <c r="CS377" s="22" t="str">
        <f t="shared" si="175"/>
        <v/>
      </c>
      <c r="CT377" s="22" t="str">
        <f t="shared" si="176"/>
        <v/>
      </c>
      <c r="CU377" s="173" t="str">
        <f t="shared" si="163"/>
        <v/>
      </c>
      <c r="CV377" s="173" t="str">
        <f t="shared" si="164"/>
        <v/>
      </c>
      <c r="CW377" s="22" t="str">
        <f t="shared" si="177"/>
        <v/>
      </c>
      <c r="CX377" s="22" t="str">
        <f t="shared" si="178"/>
        <v/>
      </c>
      <c r="CY377" s="23" t="str">
        <f t="shared" si="179"/>
        <v/>
      </c>
      <c r="CZ377" s="23" t="str">
        <f t="shared" si="180"/>
        <v/>
      </c>
      <c r="DA377" s="207" t="str">
        <f t="shared" si="184"/>
        <v/>
      </c>
      <c r="DB377" s="23">
        <f t="shared" si="165"/>
        <v>0</v>
      </c>
      <c r="DC377" s="16"/>
      <c r="DE377" s="192">
        <f t="shared" si="166"/>
        <v>0</v>
      </c>
      <c r="DF377" s="192">
        <f t="shared" si="167"/>
        <v>0</v>
      </c>
      <c r="DH377" s="192">
        <f t="shared" si="168"/>
        <v>0</v>
      </c>
      <c r="DI377" s="192">
        <f t="shared" si="169"/>
        <v>0</v>
      </c>
      <c r="DK377" s="203">
        <f>IF(Taula4[[#This Row],[Codi del contracte]]&lt;&gt;"",IF(Taula4[[#This Row],[Codi del contracte]]&gt;199,IF(Taula4[[#This Row],[Codi del contracte]]&lt;300,1,0),0),0)</f>
        <v>0</v>
      </c>
      <c r="DL377" s="203">
        <f>IF(Taula4[[#This Row],[Codi del contracte]]&lt;&gt;"",IF(Taula4[[#This Row],[Codi del contracte]]&gt;499,IF(Taula4[[#This Row],[Codi del contracte]]&lt;600,1,0),0),0)</f>
        <v>0</v>
      </c>
      <c r="DM377" s="203">
        <f t="shared" si="181"/>
        <v>0</v>
      </c>
      <c r="DN377" s="203">
        <f>IF(Taula4[[#This Row],[% Jornada (no posar símbol %)]]=100,IF(DM377=1,2,0),0)</f>
        <v>0</v>
      </c>
      <c r="DO377" s="203" t="str">
        <f t="shared" si="185"/>
        <v/>
      </c>
    </row>
    <row r="378" spans="1:119" ht="14.25" customHeight="1">
      <c r="A378" s="38"/>
      <c r="B378" s="83">
        <v>371</v>
      </c>
      <c r="C378" s="2"/>
      <c r="D378" s="158"/>
      <c r="E378" s="194"/>
      <c r="F378" s="153"/>
      <c r="G378" s="153"/>
      <c r="H378" s="2"/>
      <c r="I378" s="154"/>
      <c r="J378" s="210"/>
      <c r="K378" s="155"/>
      <c r="L378" s="156">
        <f t="shared" si="170"/>
        <v>0</v>
      </c>
      <c r="M378" s="340"/>
      <c r="N378" s="182" t="str">
        <f t="shared" si="182"/>
        <v/>
      </c>
      <c r="O378" s="127"/>
      <c r="P378" s="64"/>
      <c r="Q378" s="64"/>
      <c r="R378" s="64"/>
      <c r="CB378" s="78" t="str">
        <f t="shared" si="155"/>
        <v/>
      </c>
      <c r="CC378" s="79">
        <v>100</v>
      </c>
      <c r="CD378" s="79">
        <f t="shared" si="156"/>
        <v>0</v>
      </c>
      <c r="CE378" s="79">
        <f t="shared" si="157"/>
        <v>0</v>
      </c>
      <c r="CF378" s="79">
        <f t="shared" si="158"/>
        <v>0</v>
      </c>
      <c r="CG378" s="79">
        <f t="shared" si="183"/>
        <v>0</v>
      </c>
      <c r="CH378" s="80">
        <f t="shared" si="159"/>
        <v>0</v>
      </c>
      <c r="CI378" s="84">
        <f t="shared" si="160"/>
        <v>0</v>
      </c>
      <c r="CJ378" s="80">
        <f t="shared" si="171"/>
        <v>0</v>
      </c>
      <c r="CN378" s="21" t="str">
        <f t="shared" si="161"/>
        <v/>
      </c>
      <c r="CO378" s="21" t="str">
        <f t="shared" si="162"/>
        <v/>
      </c>
      <c r="CP378" s="22" t="str">
        <f t="shared" si="172"/>
        <v/>
      </c>
      <c r="CQ378" s="22" t="str">
        <f t="shared" si="173"/>
        <v/>
      </c>
      <c r="CR378" s="22" t="str">
        <f t="shared" si="174"/>
        <v/>
      </c>
      <c r="CS378" s="22" t="str">
        <f t="shared" si="175"/>
        <v/>
      </c>
      <c r="CT378" s="22" t="str">
        <f t="shared" si="176"/>
        <v/>
      </c>
      <c r="CU378" s="173" t="str">
        <f t="shared" si="163"/>
        <v/>
      </c>
      <c r="CV378" s="173" t="str">
        <f t="shared" si="164"/>
        <v/>
      </c>
      <c r="CW378" s="22" t="str">
        <f t="shared" si="177"/>
        <v/>
      </c>
      <c r="CX378" s="22" t="str">
        <f t="shared" si="178"/>
        <v/>
      </c>
      <c r="CY378" s="23" t="str">
        <f t="shared" si="179"/>
        <v/>
      </c>
      <c r="CZ378" s="23" t="str">
        <f t="shared" si="180"/>
        <v/>
      </c>
      <c r="DA378" s="207" t="str">
        <f t="shared" si="184"/>
        <v/>
      </c>
      <c r="DB378" s="23">
        <f t="shared" si="165"/>
        <v>0</v>
      </c>
      <c r="DC378" s="16"/>
      <c r="DE378" s="192">
        <f t="shared" si="166"/>
        <v>0</v>
      </c>
      <c r="DF378" s="192">
        <f t="shared" si="167"/>
        <v>0</v>
      </c>
      <c r="DH378" s="192">
        <f t="shared" si="168"/>
        <v>0</v>
      </c>
      <c r="DI378" s="192">
        <f t="shared" si="169"/>
        <v>0</v>
      </c>
      <c r="DK378" s="203">
        <f>IF(Taula4[[#This Row],[Codi del contracte]]&lt;&gt;"",IF(Taula4[[#This Row],[Codi del contracte]]&gt;199,IF(Taula4[[#This Row],[Codi del contracte]]&lt;300,1,0),0),0)</f>
        <v>0</v>
      </c>
      <c r="DL378" s="203">
        <f>IF(Taula4[[#This Row],[Codi del contracte]]&lt;&gt;"",IF(Taula4[[#This Row],[Codi del contracte]]&gt;499,IF(Taula4[[#This Row],[Codi del contracte]]&lt;600,1,0),0),0)</f>
        <v>0</v>
      </c>
      <c r="DM378" s="203">
        <f t="shared" si="181"/>
        <v>0</v>
      </c>
      <c r="DN378" s="203">
        <f>IF(Taula4[[#This Row],[% Jornada (no posar símbol %)]]=100,IF(DM378=1,2,0),0)</f>
        <v>0</v>
      </c>
      <c r="DO378" s="203" t="str">
        <f t="shared" si="185"/>
        <v/>
      </c>
    </row>
    <row r="379" spans="1:119" ht="14.25" customHeight="1">
      <c r="A379" s="38"/>
      <c r="B379" s="83">
        <v>372</v>
      </c>
      <c r="C379" s="2"/>
      <c r="D379" s="158"/>
      <c r="E379" s="194"/>
      <c r="F379" s="153"/>
      <c r="G379" s="153"/>
      <c r="H379" s="2"/>
      <c r="I379" s="154"/>
      <c r="J379" s="210"/>
      <c r="K379" s="155"/>
      <c r="L379" s="156">
        <f t="shared" si="170"/>
        <v>0</v>
      </c>
      <c r="M379" s="340"/>
      <c r="N379" s="182" t="str">
        <f t="shared" si="182"/>
        <v/>
      </c>
      <c r="O379" s="127"/>
      <c r="P379" s="64"/>
      <c r="Q379" s="64"/>
      <c r="R379" s="64"/>
      <c r="CB379" s="78" t="str">
        <f t="shared" si="155"/>
        <v/>
      </c>
      <c r="CC379" s="79">
        <v>100</v>
      </c>
      <c r="CD379" s="79">
        <f t="shared" si="156"/>
        <v>0</v>
      </c>
      <c r="CE379" s="79">
        <f t="shared" si="157"/>
        <v>0</v>
      </c>
      <c r="CF379" s="79">
        <f t="shared" si="158"/>
        <v>0</v>
      </c>
      <c r="CG379" s="79">
        <f t="shared" si="183"/>
        <v>0</v>
      </c>
      <c r="CH379" s="80">
        <f t="shared" si="159"/>
        <v>0</v>
      </c>
      <c r="CI379" s="84">
        <f t="shared" si="160"/>
        <v>0</v>
      </c>
      <c r="CJ379" s="80">
        <f t="shared" si="171"/>
        <v>0</v>
      </c>
      <c r="CN379" s="21" t="str">
        <f t="shared" si="161"/>
        <v/>
      </c>
      <c r="CO379" s="21" t="str">
        <f t="shared" si="162"/>
        <v/>
      </c>
      <c r="CP379" s="22" t="str">
        <f t="shared" si="172"/>
        <v/>
      </c>
      <c r="CQ379" s="22" t="str">
        <f t="shared" si="173"/>
        <v/>
      </c>
      <c r="CR379" s="22" t="str">
        <f t="shared" si="174"/>
        <v/>
      </c>
      <c r="CS379" s="22" t="str">
        <f t="shared" si="175"/>
        <v/>
      </c>
      <c r="CT379" s="22" t="str">
        <f t="shared" si="176"/>
        <v/>
      </c>
      <c r="CU379" s="173" t="str">
        <f t="shared" si="163"/>
        <v/>
      </c>
      <c r="CV379" s="173" t="str">
        <f t="shared" si="164"/>
        <v/>
      </c>
      <c r="CW379" s="22" t="str">
        <f t="shared" si="177"/>
        <v/>
      </c>
      <c r="CX379" s="22" t="str">
        <f t="shared" si="178"/>
        <v/>
      </c>
      <c r="CY379" s="23" t="str">
        <f t="shared" si="179"/>
        <v/>
      </c>
      <c r="CZ379" s="23" t="str">
        <f t="shared" si="180"/>
        <v/>
      </c>
      <c r="DA379" s="207" t="str">
        <f t="shared" si="184"/>
        <v/>
      </c>
      <c r="DB379" s="23">
        <f t="shared" si="165"/>
        <v>0</v>
      </c>
      <c r="DC379" s="16"/>
      <c r="DE379" s="192">
        <f t="shared" si="166"/>
        <v>0</v>
      </c>
      <c r="DF379" s="192">
        <f t="shared" si="167"/>
        <v>0</v>
      </c>
      <c r="DH379" s="192">
        <f t="shared" si="168"/>
        <v>0</v>
      </c>
      <c r="DI379" s="192">
        <f t="shared" si="169"/>
        <v>0</v>
      </c>
      <c r="DK379" s="203">
        <f>IF(Taula4[[#This Row],[Codi del contracte]]&lt;&gt;"",IF(Taula4[[#This Row],[Codi del contracte]]&gt;199,IF(Taula4[[#This Row],[Codi del contracte]]&lt;300,1,0),0),0)</f>
        <v>0</v>
      </c>
      <c r="DL379" s="203">
        <f>IF(Taula4[[#This Row],[Codi del contracte]]&lt;&gt;"",IF(Taula4[[#This Row],[Codi del contracte]]&gt;499,IF(Taula4[[#This Row],[Codi del contracte]]&lt;600,1,0),0),0)</f>
        <v>0</v>
      </c>
      <c r="DM379" s="203">
        <f t="shared" si="181"/>
        <v>0</v>
      </c>
      <c r="DN379" s="203">
        <f>IF(Taula4[[#This Row],[% Jornada (no posar símbol %)]]=100,IF(DM379=1,2,0),0)</f>
        <v>0</v>
      </c>
      <c r="DO379" s="203" t="str">
        <f t="shared" si="185"/>
        <v/>
      </c>
    </row>
    <row r="380" spans="1:119" ht="14.25" customHeight="1">
      <c r="A380" s="38"/>
      <c r="B380" s="83">
        <v>373</v>
      </c>
      <c r="C380" s="2"/>
      <c r="D380" s="158"/>
      <c r="E380" s="194"/>
      <c r="F380" s="153"/>
      <c r="G380" s="153"/>
      <c r="H380" s="2"/>
      <c r="I380" s="154"/>
      <c r="J380" s="210"/>
      <c r="K380" s="155"/>
      <c r="L380" s="156">
        <f t="shared" si="170"/>
        <v>0</v>
      </c>
      <c r="M380" s="340"/>
      <c r="N380" s="182" t="str">
        <f t="shared" si="182"/>
        <v/>
      </c>
      <c r="O380" s="127"/>
      <c r="P380" s="64"/>
      <c r="Q380" s="64"/>
      <c r="R380" s="64"/>
      <c r="CB380" s="78" t="str">
        <f t="shared" si="155"/>
        <v/>
      </c>
      <c r="CC380" s="79">
        <v>100</v>
      </c>
      <c r="CD380" s="79">
        <f t="shared" si="156"/>
        <v>0</v>
      </c>
      <c r="CE380" s="79">
        <f t="shared" si="157"/>
        <v>0</v>
      </c>
      <c r="CF380" s="79">
        <f t="shared" si="158"/>
        <v>0</v>
      </c>
      <c r="CG380" s="79">
        <f t="shared" si="183"/>
        <v>0</v>
      </c>
      <c r="CH380" s="80">
        <f t="shared" si="159"/>
        <v>0</v>
      </c>
      <c r="CI380" s="84">
        <f t="shared" si="160"/>
        <v>0</v>
      </c>
      <c r="CJ380" s="80">
        <f t="shared" si="171"/>
        <v>0</v>
      </c>
      <c r="CN380" s="21" t="str">
        <f t="shared" si="161"/>
        <v/>
      </c>
      <c r="CO380" s="21" t="str">
        <f t="shared" si="162"/>
        <v/>
      </c>
      <c r="CP380" s="22" t="str">
        <f t="shared" si="172"/>
        <v/>
      </c>
      <c r="CQ380" s="22" t="str">
        <f t="shared" si="173"/>
        <v/>
      </c>
      <c r="CR380" s="22" t="str">
        <f t="shared" si="174"/>
        <v/>
      </c>
      <c r="CS380" s="22" t="str">
        <f t="shared" si="175"/>
        <v/>
      </c>
      <c r="CT380" s="22" t="str">
        <f t="shared" si="176"/>
        <v/>
      </c>
      <c r="CU380" s="173" t="str">
        <f t="shared" si="163"/>
        <v/>
      </c>
      <c r="CV380" s="173" t="str">
        <f t="shared" si="164"/>
        <v/>
      </c>
      <c r="CW380" s="22" t="str">
        <f t="shared" si="177"/>
        <v/>
      </c>
      <c r="CX380" s="22" t="str">
        <f t="shared" si="178"/>
        <v/>
      </c>
      <c r="CY380" s="23" t="str">
        <f t="shared" si="179"/>
        <v/>
      </c>
      <c r="CZ380" s="23" t="str">
        <f t="shared" si="180"/>
        <v/>
      </c>
      <c r="DA380" s="207" t="str">
        <f t="shared" si="184"/>
        <v/>
      </c>
      <c r="DB380" s="23">
        <f t="shared" si="165"/>
        <v>0</v>
      </c>
      <c r="DC380" s="16"/>
      <c r="DE380" s="192">
        <f t="shared" si="166"/>
        <v>0</v>
      </c>
      <c r="DF380" s="192">
        <f t="shared" si="167"/>
        <v>0</v>
      </c>
      <c r="DH380" s="192">
        <f t="shared" si="168"/>
        <v>0</v>
      </c>
      <c r="DI380" s="192">
        <f t="shared" si="169"/>
        <v>0</v>
      </c>
      <c r="DK380" s="203">
        <f>IF(Taula4[[#This Row],[Codi del contracte]]&lt;&gt;"",IF(Taula4[[#This Row],[Codi del contracte]]&gt;199,IF(Taula4[[#This Row],[Codi del contracte]]&lt;300,1,0),0),0)</f>
        <v>0</v>
      </c>
      <c r="DL380" s="203">
        <f>IF(Taula4[[#This Row],[Codi del contracte]]&lt;&gt;"",IF(Taula4[[#This Row],[Codi del contracte]]&gt;499,IF(Taula4[[#This Row],[Codi del contracte]]&lt;600,1,0),0),0)</f>
        <v>0</v>
      </c>
      <c r="DM380" s="203">
        <f t="shared" si="181"/>
        <v>0</v>
      </c>
      <c r="DN380" s="203">
        <f>IF(Taula4[[#This Row],[% Jornada (no posar símbol %)]]=100,IF(DM380=1,2,0),0)</f>
        <v>0</v>
      </c>
      <c r="DO380" s="203" t="str">
        <f t="shared" si="185"/>
        <v/>
      </c>
    </row>
    <row r="381" spans="1:119" ht="14.25" customHeight="1">
      <c r="A381" s="38"/>
      <c r="B381" s="83">
        <v>374</v>
      </c>
      <c r="C381" s="2"/>
      <c r="D381" s="158"/>
      <c r="E381" s="194"/>
      <c r="F381" s="153"/>
      <c r="G381" s="153"/>
      <c r="H381" s="2"/>
      <c r="I381" s="154"/>
      <c r="J381" s="210"/>
      <c r="K381" s="155"/>
      <c r="L381" s="156">
        <f t="shared" si="170"/>
        <v>0</v>
      </c>
      <c r="M381" s="340"/>
      <c r="N381" s="182" t="str">
        <f t="shared" si="182"/>
        <v/>
      </c>
      <c r="O381" s="127"/>
      <c r="P381" s="64"/>
      <c r="Q381" s="64"/>
      <c r="R381" s="64"/>
      <c r="CB381" s="78" t="str">
        <f t="shared" si="155"/>
        <v/>
      </c>
      <c r="CC381" s="79">
        <v>100</v>
      </c>
      <c r="CD381" s="79">
        <f t="shared" si="156"/>
        <v>0</v>
      </c>
      <c r="CE381" s="79">
        <f t="shared" si="157"/>
        <v>0</v>
      </c>
      <c r="CF381" s="79">
        <f t="shared" si="158"/>
        <v>0</v>
      </c>
      <c r="CG381" s="79">
        <f t="shared" si="183"/>
        <v>0</v>
      </c>
      <c r="CH381" s="80">
        <f t="shared" si="159"/>
        <v>0</v>
      </c>
      <c r="CI381" s="84">
        <f t="shared" si="160"/>
        <v>0</v>
      </c>
      <c r="CJ381" s="80">
        <f t="shared" si="171"/>
        <v>0</v>
      </c>
      <c r="CN381" s="21" t="str">
        <f t="shared" si="161"/>
        <v/>
      </c>
      <c r="CO381" s="21" t="str">
        <f t="shared" si="162"/>
        <v/>
      </c>
      <c r="CP381" s="22" t="str">
        <f t="shared" si="172"/>
        <v/>
      </c>
      <c r="CQ381" s="22" t="str">
        <f t="shared" si="173"/>
        <v/>
      </c>
      <c r="CR381" s="22" t="str">
        <f t="shared" si="174"/>
        <v/>
      </c>
      <c r="CS381" s="22" t="str">
        <f t="shared" si="175"/>
        <v/>
      </c>
      <c r="CT381" s="22" t="str">
        <f t="shared" si="176"/>
        <v/>
      </c>
      <c r="CU381" s="173" t="str">
        <f t="shared" si="163"/>
        <v/>
      </c>
      <c r="CV381" s="173" t="str">
        <f t="shared" si="164"/>
        <v/>
      </c>
      <c r="CW381" s="22" t="str">
        <f t="shared" si="177"/>
        <v/>
      </c>
      <c r="CX381" s="22" t="str">
        <f t="shared" si="178"/>
        <v/>
      </c>
      <c r="CY381" s="23" t="str">
        <f t="shared" si="179"/>
        <v/>
      </c>
      <c r="CZ381" s="23" t="str">
        <f t="shared" si="180"/>
        <v/>
      </c>
      <c r="DA381" s="207" t="str">
        <f t="shared" si="184"/>
        <v/>
      </c>
      <c r="DB381" s="23">
        <f t="shared" si="165"/>
        <v>0</v>
      </c>
      <c r="DC381" s="16"/>
      <c r="DE381" s="192">
        <f t="shared" si="166"/>
        <v>0</v>
      </c>
      <c r="DF381" s="192">
        <f t="shared" si="167"/>
        <v>0</v>
      </c>
      <c r="DH381" s="192">
        <f t="shared" si="168"/>
        <v>0</v>
      </c>
      <c r="DI381" s="192">
        <f t="shared" si="169"/>
        <v>0</v>
      </c>
      <c r="DK381" s="203">
        <f>IF(Taula4[[#This Row],[Codi del contracte]]&lt;&gt;"",IF(Taula4[[#This Row],[Codi del contracte]]&gt;199,IF(Taula4[[#This Row],[Codi del contracte]]&lt;300,1,0),0),0)</f>
        <v>0</v>
      </c>
      <c r="DL381" s="203">
        <f>IF(Taula4[[#This Row],[Codi del contracte]]&lt;&gt;"",IF(Taula4[[#This Row],[Codi del contracte]]&gt;499,IF(Taula4[[#This Row],[Codi del contracte]]&lt;600,1,0),0),0)</f>
        <v>0</v>
      </c>
      <c r="DM381" s="203">
        <f t="shared" si="181"/>
        <v>0</v>
      </c>
      <c r="DN381" s="203">
        <f>IF(Taula4[[#This Row],[% Jornada (no posar símbol %)]]=100,IF(DM381=1,2,0),0)</f>
        <v>0</v>
      </c>
      <c r="DO381" s="203" t="str">
        <f t="shared" si="185"/>
        <v/>
      </c>
    </row>
    <row r="382" spans="1:119" ht="14.25" customHeight="1">
      <c r="A382" s="38"/>
      <c r="B382" s="83">
        <v>375</v>
      </c>
      <c r="C382" s="2"/>
      <c r="D382" s="158"/>
      <c r="E382" s="194"/>
      <c r="F382" s="153"/>
      <c r="G382" s="153"/>
      <c r="H382" s="2"/>
      <c r="I382" s="154"/>
      <c r="J382" s="210"/>
      <c r="K382" s="155"/>
      <c r="L382" s="156">
        <f t="shared" si="170"/>
        <v>0</v>
      </c>
      <c r="M382" s="340"/>
      <c r="N382" s="182" t="str">
        <f t="shared" si="182"/>
        <v/>
      </c>
      <c r="O382" s="127"/>
      <c r="P382" s="64"/>
      <c r="Q382" s="64"/>
      <c r="R382" s="64"/>
      <c r="CB382" s="78" t="str">
        <f t="shared" si="155"/>
        <v/>
      </c>
      <c r="CC382" s="79">
        <v>100</v>
      </c>
      <c r="CD382" s="79">
        <f t="shared" si="156"/>
        <v>0</v>
      </c>
      <c r="CE382" s="79">
        <f t="shared" si="157"/>
        <v>0</v>
      </c>
      <c r="CF382" s="79">
        <f t="shared" si="158"/>
        <v>0</v>
      </c>
      <c r="CG382" s="79">
        <f t="shared" si="183"/>
        <v>0</v>
      </c>
      <c r="CH382" s="80">
        <f t="shared" si="159"/>
        <v>0</v>
      </c>
      <c r="CI382" s="84">
        <f t="shared" si="160"/>
        <v>0</v>
      </c>
      <c r="CJ382" s="80">
        <f t="shared" si="171"/>
        <v>0</v>
      </c>
      <c r="CN382" s="21" t="str">
        <f t="shared" si="161"/>
        <v/>
      </c>
      <c r="CO382" s="21" t="str">
        <f t="shared" si="162"/>
        <v/>
      </c>
      <c r="CP382" s="22" t="str">
        <f t="shared" si="172"/>
        <v/>
      </c>
      <c r="CQ382" s="22" t="str">
        <f t="shared" si="173"/>
        <v/>
      </c>
      <c r="CR382" s="22" t="str">
        <f t="shared" si="174"/>
        <v/>
      </c>
      <c r="CS382" s="22" t="str">
        <f t="shared" si="175"/>
        <v/>
      </c>
      <c r="CT382" s="22" t="str">
        <f t="shared" si="176"/>
        <v/>
      </c>
      <c r="CU382" s="173" t="str">
        <f t="shared" si="163"/>
        <v/>
      </c>
      <c r="CV382" s="173" t="str">
        <f t="shared" si="164"/>
        <v/>
      </c>
      <c r="CW382" s="22" t="str">
        <f t="shared" si="177"/>
        <v/>
      </c>
      <c r="CX382" s="22" t="str">
        <f t="shared" si="178"/>
        <v/>
      </c>
      <c r="CY382" s="23" t="str">
        <f t="shared" si="179"/>
        <v/>
      </c>
      <c r="CZ382" s="23" t="str">
        <f t="shared" si="180"/>
        <v/>
      </c>
      <c r="DA382" s="207" t="str">
        <f t="shared" si="184"/>
        <v/>
      </c>
      <c r="DB382" s="23">
        <f t="shared" si="165"/>
        <v>0</v>
      </c>
      <c r="DC382" s="16"/>
      <c r="DE382" s="192">
        <f t="shared" si="166"/>
        <v>0</v>
      </c>
      <c r="DF382" s="192">
        <f t="shared" si="167"/>
        <v>0</v>
      </c>
      <c r="DH382" s="192">
        <f t="shared" si="168"/>
        <v>0</v>
      </c>
      <c r="DI382" s="192">
        <f t="shared" si="169"/>
        <v>0</v>
      </c>
      <c r="DK382" s="203">
        <f>IF(Taula4[[#This Row],[Codi del contracte]]&lt;&gt;"",IF(Taula4[[#This Row],[Codi del contracte]]&gt;199,IF(Taula4[[#This Row],[Codi del contracte]]&lt;300,1,0),0),0)</f>
        <v>0</v>
      </c>
      <c r="DL382" s="203">
        <f>IF(Taula4[[#This Row],[Codi del contracte]]&lt;&gt;"",IF(Taula4[[#This Row],[Codi del contracte]]&gt;499,IF(Taula4[[#This Row],[Codi del contracte]]&lt;600,1,0),0),0)</f>
        <v>0</v>
      </c>
      <c r="DM382" s="203">
        <f t="shared" si="181"/>
        <v>0</v>
      </c>
      <c r="DN382" s="203">
        <f>IF(Taula4[[#This Row],[% Jornada (no posar símbol %)]]=100,IF(DM382=1,2,0),0)</f>
        <v>0</v>
      </c>
      <c r="DO382" s="203" t="str">
        <f t="shared" si="185"/>
        <v/>
      </c>
    </row>
    <row r="383" spans="1:119" ht="14.25" customHeight="1">
      <c r="A383" s="38"/>
      <c r="B383" s="83">
        <v>376</v>
      </c>
      <c r="C383" s="2"/>
      <c r="D383" s="158"/>
      <c r="E383" s="194"/>
      <c r="F383" s="153"/>
      <c r="G383" s="153"/>
      <c r="H383" s="2"/>
      <c r="I383" s="154"/>
      <c r="J383" s="210"/>
      <c r="K383" s="155"/>
      <c r="L383" s="156">
        <f t="shared" si="170"/>
        <v>0</v>
      </c>
      <c r="M383" s="340"/>
      <c r="N383" s="182" t="str">
        <f t="shared" si="182"/>
        <v/>
      </c>
      <c r="O383" s="127"/>
      <c r="P383" s="64"/>
      <c r="Q383" s="64"/>
      <c r="R383" s="64"/>
      <c r="CB383" s="78" t="str">
        <f t="shared" si="155"/>
        <v/>
      </c>
      <c r="CC383" s="79">
        <v>100</v>
      </c>
      <c r="CD383" s="79">
        <f t="shared" si="156"/>
        <v>0</v>
      </c>
      <c r="CE383" s="79">
        <f t="shared" si="157"/>
        <v>0</v>
      </c>
      <c r="CF383" s="79">
        <f t="shared" si="158"/>
        <v>0</v>
      </c>
      <c r="CG383" s="79">
        <f t="shared" si="183"/>
        <v>0</v>
      </c>
      <c r="CH383" s="80">
        <f t="shared" si="159"/>
        <v>0</v>
      </c>
      <c r="CI383" s="84">
        <f t="shared" si="160"/>
        <v>0</v>
      </c>
      <c r="CJ383" s="80">
        <f t="shared" si="171"/>
        <v>0</v>
      </c>
      <c r="CN383" s="21" t="str">
        <f t="shared" si="161"/>
        <v/>
      </c>
      <c r="CO383" s="21" t="str">
        <f t="shared" si="162"/>
        <v/>
      </c>
      <c r="CP383" s="22" t="str">
        <f t="shared" si="172"/>
        <v/>
      </c>
      <c r="CQ383" s="22" t="str">
        <f t="shared" si="173"/>
        <v/>
      </c>
      <c r="CR383" s="22" t="str">
        <f t="shared" si="174"/>
        <v/>
      </c>
      <c r="CS383" s="22" t="str">
        <f t="shared" si="175"/>
        <v/>
      </c>
      <c r="CT383" s="22" t="str">
        <f t="shared" si="176"/>
        <v/>
      </c>
      <c r="CU383" s="173" t="str">
        <f t="shared" si="163"/>
        <v/>
      </c>
      <c r="CV383" s="173" t="str">
        <f t="shared" si="164"/>
        <v/>
      </c>
      <c r="CW383" s="22" t="str">
        <f t="shared" si="177"/>
        <v/>
      </c>
      <c r="CX383" s="22" t="str">
        <f t="shared" si="178"/>
        <v/>
      </c>
      <c r="CY383" s="23" t="str">
        <f t="shared" si="179"/>
        <v/>
      </c>
      <c r="CZ383" s="23" t="str">
        <f t="shared" si="180"/>
        <v/>
      </c>
      <c r="DA383" s="207" t="str">
        <f t="shared" si="184"/>
        <v/>
      </c>
      <c r="DB383" s="23">
        <f t="shared" si="165"/>
        <v>0</v>
      </c>
      <c r="DC383" s="16"/>
      <c r="DE383" s="192">
        <f t="shared" si="166"/>
        <v>0</v>
      </c>
      <c r="DF383" s="192">
        <f t="shared" si="167"/>
        <v>0</v>
      </c>
      <c r="DH383" s="192">
        <f t="shared" si="168"/>
        <v>0</v>
      </c>
      <c r="DI383" s="192">
        <f t="shared" si="169"/>
        <v>0</v>
      </c>
      <c r="DK383" s="203">
        <f>IF(Taula4[[#This Row],[Codi del contracte]]&lt;&gt;"",IF(Taula4[[#This Row],[Codi del contracte]]&gt;199,IF(Taula4[[#This Row],[Codi del contracte]]&lt;300,1,0),0),0)</f>
        <v>0</v>
      </c>
      <c r="DL383" s="203">
        <f>IF(Taula4[[#This Row],[Codi del contracte]]&lt;&gt;"",IF(Taula4[[#This Row],[Codi del contracte]]&gt;499,IF(Taula4[[#This Row],[Codi del contracte]]&lt;600,1,0),0),0)</f>
        <v>0</v>
      </c>
      <c r="DM383" s="203">
        <f t="shared" si="181"/>
        <v>0</v>
      </c>
      <c r="DN383" s="203">
        <f>IF(Taula4[[#This Row],[% Jornada (no posar símbol %)]]=100,IF(DM383=1,2,0),0)</f>
        <v>0</v>
      </c>
      <c r="DO383" s="203" t="str">
        <f t="shared" si="185"/>
        <v/>
      </c>
    </row>
    <row r="384" spans="1:119" ht="14.25" customHeight="1">
      <c r="A384" s="38"/>
      <c r="B384" s="83">
        <v>377</v>
      </c>
      <c r="C384" s="2"/>
      <c r="D384" s="158"/>
      <c r="E384" s="194"/>
      <c r="F384" s="153"/>
      <c r="G384" s="153"/>
      <c r="H384" s="2"/>
      <c r="I384" s="154"/>
      <c r="J384" s="210"/>
      <c r="K384" s="155"/>
      <c r="L384" s="156">
        <f t="shared" si="170"/>
        <v>0</v>
      </c>
      <c r="M384" s="340"/>
      <c r="N384" s="182" t="str">
        <f t="shared" si="182"/>
        <v/>
      </c>
      <c r="O384" s="127"/>
      <c r="P384" s="64"/>
      <c r="Q384" s="64"/>
      <c r="R384" s="64"/>
      <c r="CB384" s="78" t="str">
        <f t="shared" si="155"/>
        <v/>
      </c>
      <c r="CC384" s="79">
        <v>100</v>
      </c>
      <c r="CD384" s="79">
        <f t="shared" si="156"/>
        <v>0</v>
      </c>
      <c r="CE384" s="79">
        <f t="shared" si="157"/>
        <v>0</v>
      </c>
      <c r="CF384" s="79">
        <f t="shared" si="158"/>
        <v>0</v>
      </c>
      <c r="CG384" s="79">
        <f t="shared" si="183"/>
        <v>0</v>
      </c>
      <c r="CH384" s="80">
        <f t="shared" si="159"/>
        <v>0</v>
      </c>
      <c r="CI384" s="84">
        <f t="shared" si="160"/>
        <v>0</v>
      </c>
      <c r="CJ384" s="80">
        <f t="shared" si="171"/>
        <v>0</v>
      </c>
      <c r="CN384" s="21" t="str">
        <f t="shared" si="161"/>
        <v/>
      </c>
      <c r="CO384" s="21" t="str">
        <f t="shared" si="162"/>
        <v/>
      </c>
      <c r="CP384" s="22" t="str">
        <f t="shared" si="172"/>
        <v/>
      </c>
      <c r="CQ384" s="22" t="str">
        <f t="shared" si="173"/>
        <v/>
      </c>
      <c r="CR384" s="22" t="str">
        <f t="shared" si="174"/>
        <v/>
      </c>
      <c r="CS384" s="22" t="str">
        <f t="shared" si="175"/>
        <v/>
      </c>
      <c r="CT384" s="22" t="str">
        <f t="shared" si="176"/>
        <v/>
      </c>
      <c r="CU384" s="173" t="str">
        <f t="shared" si="163"/>
        <v/>
      </c>
      <c r="CV384" s="173" t="str">
        <f t="shared" si="164"/>
        <v/>
      </c>
      <c r="CW384" s="22" t="str">
        <f t="shared" si="177"/>
        <v/>
      </c>
      <c r="CX384" s="22" t="str">
        <f t="shared" si="178"/>
        <v/>
      </c>
      <c r="CY384" s="23" t="str">
        <f t="shared" si="179"/>
        <v/>
      </c>
      <c r="CZ384" s="23" t="str">
        <f t="shared" si="180"/>
        <v/>
      </c>
      <c r="DA384" s="207" t="str">
        <f t="shared" si="184"/>
        <v/>
      </c>
      <c r="DB384" s="23">
        <f t="shared" si="165"/>
        <v>0</v>
      </c>
      <c r="DC384" s="16"/>
      <c r="DE384" s="192">
        <f t="shared" si="166"/>
        <v>0</v>
      </c>
      <c r="DF384" s="192">
        <f t="shared" si="167"/>
        <v>0</v>
      </c>
      <c r="DH384" s="192">
        <f t="shared" si="168"/>
        <v>0</v>
      </c>
      <c r="DI384" s="192">
        <f t="shared" si="169"/>
        <v>0</v>
      </c>
      <c r="DK384" s="203">
        <f>IF(Taula4[[#This Row],[Codi del contracte]]&lt;&gt;"",IF(Taula4[[#This Row],[Codi del contracte]]&gt;199,IF(Taula4[[#This Row],[Codi del contracte]]&lt;300,1,0),0),0)</f>
        <v>0</v>
      </c>
      <c r="DL384" s="203">
        <f>IF(Taula4[[#This Row],[Codi del contracte]]&lt;&gt;"",IF(Taula4[[#This Row],[Codi del contracte]]&gt;499,IF(Taula4[[#This Row],[Codi del contracte]]&lt;600,1,0),0),0)</f>
        <v>0</v>
      </c>
      <c r="DM384" s="203">
        <f t="shared" si="181"/>
        <v>0</v>
      </c>
      <c r="DN384" s="203">
        <f>IF(Taula4[[#This Row],[% Jornada (no posar símbol %)]]=100,IF(DM384=1,2,0),0)</f>
        <v>0</v>
      </c>
      <c r="DO384" s="203" t="str">
        <f t="shared" si="185"/>
        <v/>
      </c>
    </row>
    <row r="385" spans="1:119" ht="14.25" customHeight="1">
      <c r="A385" s="38"/>
      <c r="B385" s="83">
        <v>378</v>
      </c>
      <c r="C385" s="2"/>
      <c r="D385" s="158"/>
      <c r="E385" s="194"/>
      <c r="F385" s="153"/>
      <c r="G385" s="153"/>
      <c r="H385" s="2"/>
      <c r="I385" s="154"/>
      <c r="J385" s="210"/>
      <c r="K385" s="155"/>
      <c r="L385" s="156">
        <f t="shared" si="170"/>
        <v>0</v>
      </c>
      <c r="M385" s="340"/>
      <c r="N385" s="182" t="str">
        <f t="shared" si="182"/>
        <v/>
      </c>
      <c r="O385" s="127"/>
      <c r="P385" s="64"/>
      <c r="Q385" s="64"/>
      <c r="R385" s="64"/>
      <c r="CB385" s="78" t="str">
        <f t="shared" si="155"/>
        <v/>
      </c>
      <c r="CC385" s="79">
        <v>100</v>
      </c>
      <c r="CD385" s="79">
        <f t="shared" si="156"/>
        <v>0</v>
      </c>
      <c r="CE385" s="79">
        <f t="shared" si="157"/>
        <v>0</v>
      </c>
      <c r="CF385" s="79">
        <f t="shared" si="158"/>
        <v>0</v>
      </c>
      <c r="CG385" s="79">
        <f t="shared" si="183"/>
        <v>0</v>
      </c>
      <c r="CH385" s="80">
        <f t="shared" si="159"/>
        <v>0</v>
      </c>
      <c r="CI385" s="84">
        <f t="shared" si="160"/>
        <v>0</v>
      </c>
      <c r="CJ385" s="80">
        <f t="shared" si="171"/>
        <v>0</v>
      </c>
      <c r="CN385" s="21" t="str">
        <f t="shared" si="161"/>
        <v/>
      </c>
      <c r="CO385" s="21" t="str">
        <f t="shared" si="162"/>
        <v/>
      </c>
      <c r="CP385" s="22" t="str">
        <f t="shared" si="172"/>
        <v/>
      </c>
      <c r="CQ385" s="22" t="str">
        <f t="shared" si="173"/>
        <v/>
      </c>
      <c r="CR385" s="22" t="str">
        <f t="shared" si="174"/>
        <v/>
      </c>
      <c r="CS385" s="22" t="str">
        <f t="shared" si="175"/>
        <v/>
      </c>
      <c r="CT385" s="22" t="str">
        <f t="shared" si="176"/>
        <v/>
      </c>
      <c r="CU385" s="173" t="str">
        <f t="shared" si="163"/>
        <v/>
      </c>
      <c r="CV385" s="173" t="str">
        <f t="shared" si="164"/>
        <v/>
      </c>
      <c r="CW385" s="22" t="str">
        <f t="shared" si="177"/>
        <v/>
      </c>
      <c r="CX385" s="22" t="str">
        <f t="shared" si="178"/>
        <v/>
      </c>
      <c r="CY385" s="23" t="str">
        <f t="shared" si="179"/>
        <v/>
      </c>
      <c r="CZ385" s="23" t="str">
        <f t="shared" si="180"/>
        <v/>
      </c>
      <c r="DA385" s="207" t="str">
        <f t="shared" si="184"/>
        <v/>
      </c>
      <c r="DB385" s="23">
        <f t="shared" si="165"/>
        <v>0</v>
      </c>
      <c r="DC385" s="16"/>
      <c r="DE385" s="192">
        <f t="shared" si="166"/>
        <v>0</v>
      </c>
      <c r="DF385" s="192">
        <f t="shared" si="167"/>
        <v>0</v>
      </c>
      <c r="DH385" s="192">
        <f t="shared" si="168"/>
        <v>0</v>
      </c>
      <c r="DI385" s="192">
        <f t="shared" si="169"/>
        <v>0</v>
      </c>
      <c r="DK385" s="203">
        <f>IF(Taula4[[#This Row],[Codi del contracte]]&lt;&gt;"",IF(Taula4[[#This Row],[Codi del contracte]]&gt;199,IF(Taula4[[#This Row],[Codi del contracte]]&lt;300,1,0),0),0)</f>
        <v>0</v>
      </c>
      <c r="DL385" s="203">
        <f>IF(Taula4[[#This Row],[Codi del contracte]]&lt;&gt;"",IF(Taula4[[#This Row],[Codi del contracte]]&gt;499,IF(Taula4[[#This Row],[Codi del contracte]]&lt;600,1,0),0),0)</f>
        <v>0</v>
      </c>
      <c r="DM385" s="203">
        <f t="shared" si="181"/>
        <v>0</v>
      </c>
      <c r="DN385" s="203">
        <f>IF(Taula4[[#This Row],[% Jornada (no posar símbol %)]]=100,IF(DM385=1,2,0),0)</f>
        <v>0</v>
      </c>
      <c r="DO385" s="203" t="str">
        <f t="shared" si="185"/>
        <v/>
      </c>
    </row>
    <row r="386" spans="1:119" ht="14.25" customHeight="1">
      <c r="A386" s="38"/>
      <c r="B386" s="83">
        <v>379</v>
      </c>
      <c r="C386" s="2"/>
      <c r="D386" s="158"/>
      <c r="E386" s="194"/>
      <c r="F386" s="153"/>
      <c r="G386" s="153"/>
      <c r="H386" s="2"/>
      <c r="I386" s="154"/>
      <c r="J386" s="210"/>
      <c r="K386" s="155"/>
      <c r="L386" s="156">
        <f t="shared" si="170"/>
        <v>0</v>
      </c>
      <c r="M386" s="340"/>
      <c r="N386" s="182" t="str">
        <f t="shared" si="182"/>
        <v/>
      </c>
      <c r="O386" s="127"/>
      <c r="P386" s="64"/>
      <c r="Q386" s="64"/>
      <c r="R386" s="64"/>
      <c r="CB386" s="78" t="str">
        <f t="shared" si="155"/>
        <v/>
      </c>
      <c r="CC386" s="79">
        <v>100</v>
      </c>
      <c r="CD386" s="79">
        <f t="shared" si="156"/>
        <v>0</v>
      </c>
      <c r="CE386" s="79">
        <f t="shared" si="157"/>
        <v>0</v>
      </c>
      <c r="CF386" s="79">
        <f t="shared" si="158"/>
        <v>0</v>
      </c>
      <c r="CG386" s="79">
        <f t="shared" si="183"/>
        <v>0</v>
      </c>
      <c r="CH386" s="80">
        <f t="shared" si="159"/>
        <v>0</v>
      </c>
      <c r="CI386" s="84">
        <f t="shared" si="160"/>
        <v>0</v>
      </c>
      <c r="CJ386" s="80">
        <f t="shared" si="171"/>
        <v>0</v>
      </c>
      <c r="CN386" s="21" t="str">
        <f t="shared" si="161"/>
        <v/>
      </c>
      <c r="CO386" s="21" t="str">
        <f t="shared" si="162"/>
        <v/>
      </c>
      <c r="CP386" s="22" t="str">
        <f t="shared" si="172"/>
        <v/>
      </c>
      <c r="CQ386" s="22" t="str">
        <f t="shared" si="173"/>
        <v/>
      </c>
      <c r="CR386" s="22" t="str">
        <f t="shared" si="174"/>
        <v/>
      </c>
      <c r="CS386" s="22" t="str">
        <f t="shared" si="175"/>
        <v/>
      </c>
      <c r="CT386" s="22" t="str">
        <f t="shared" si="176"/>
        <v/>
      </c>
      <c r="CU386" s="173" t="str">
        <f t="shared" si="163"/>
        <v/>
      </c>
      <c r="CV386" s="173" t="str">
        <f t="shared" si="164"/>
        <v/>
      </c>
      <c r="CW386" s="22" t="str">
        <f t="shared" si="177"/>
        <v/>
      </c>
      <c r="CX386" s="22" t="str">
        <f t="shared" si="178"/>
        <v/>
      </c>
      <c r="CY386" s="23" t="str">
        <f t="shared" si="179"/>
        <v/>
      </c>
      <c r="CZ386" s="23" t="str">
        <f t="shared" si="180"/>
        <v/>
      </c>
      <c r="DA386" s="207" t="str">
        <f t="shared" si="184"/>
        <v/>
      </c>
      <c r="DB386" s="23">
        <f t="shared" si="165"/>
        <v>0</v>
      </c>
      <c r="DC386" s="16"/>
      <c r="DE386" s="192">
        <f t="shared" si="166"/>
        <v>0</v>
      </c>
      <c r="DF386" s="192">
        <f t="shared" si="167"/>
        <v>0</v>
      </c>
      <c r="DH386" s="192">
        <f t="shared" si="168"/>
        <v>0</v>
      </c>
      <c r="DI386" s="192">
        <f t="shared" si="169"/>
        <v>0</v>
      </c>
      <c r="DK386" s="203">
        <f>IF(Taula4[[#This Row],[Codi del contracte]]&lt;&gt;"",IF(Taula4[[#This Row],[Codi del contracte]]&gt;199,IF(Taula4[[#This Row],[Codi del contracte]]&lt;300,1,0),0),0)</f>
        <v>0</v>
      </c>
      <c r="DL386" s="203">
        <f>IF(Taula4[[#This Row],[Codi del contracte]]&lt;&gt;"",IF(Taula4[[#This Row],[Codi del contracte]]&gt;499,IF(Taula4[[#This Row],[Codi del contracte]]&lt;600,1,0),0),0)</f>
        <v>0</v>
      </c>
      <c r="DM386" s="203">
        <f t="shared" si="181"/>
        <v>0</v>
      </c>
      <c r="DN386" s="203">
        <f>IF(Taula4[[#This Row],[% Jornada (no posar símbol %)]]=100,IF(DM386=1,2,0),0)</f>
        <v>0</v>
      </c>
      <c r="DO386" s="203" t="str">
        <f t="shared" si="185"/>
        <v/>
      </c>
    </row>
    <row r="387" spans="1:119" ht="14.25" customHeight="1">
      <c r="A387" s="38"/>
      <c r="B387" s="83">
        <v>380</v>
      </c>
      <c r="C387" s="2"/>
      <c r="D387" s="158"/>
      <c r="E387" s="194"/>
      <c r="F387" s="153"/>
      <c r="G387" s="153"/>
      <c r="H387" s="2"/>
      <c r="I387" s="154"/>
      <c r="J387" s="210"/>
      <c r="K387" s="155"/>
      <c r="L387" s="156">
        <f t="shared" si="170"/>
        <v>0</v>
      </c>
      <c r="M387" s="340"/>
      <c r="N387" s="182" t="str">
        <f t="shared" si="182"/>
        <v/>
      </c>
      <c r="O387" s="127"/>
      <c r="P387" s="64"/>
      <c r="Q387" s="64"/>
      <c r="R387" s="64"/>
      <c r="CB387" s="78" t="str">
        <f t="shared" si="155"/>
        <v/>
      </c>
      <c r="CC387" s="79">
        <v>100</v>
      </c>
      <c r="CD387" s="79">
        <f t="shared" si="156"/>
        <v>0</v>
      </c>
      <c r="CE387" s="79">
        <f t="shared" si="157"/>
        <v>0</v>
      </c>
      <c r="CF387" s="79">
        <f t="shared" si="158"/>
        <v>0</v>
      </c>
      <c r="CG387" s="79">
        <f t="shared" si="183"/>
        <v>0</v>
      </c>
      <c r="CH387" s="80">
        <f t="shared" si="159"/>
        <v>0</v>
      </c>
      <c r="CI387" s="84">
        <f t="shared" si="160"/>
        <v>0</v>
      </c>
      <c r="CJ387" s="80">
        <f t="shared" si="171"/>
        <v>0</v>
      </c>
      <c r="CN387" s="21" t="str">
        <f t="shared" si="161"/>
        <v/>
      </c>
      <c r="CO387" s="21" t="str">
        <f t="shared" si="162"/>
        <v/>
      </c>
      <c r="CP387" s="22" t="str">
        <f t="shared" si="172"/>
        <v/>
      </c>
      <c r="CQ387" s="22" t="str">
        <f t="shared" si="173"/>
        <v/>
      </c>
      <c r="CR387" s="22" t="str">
        <f t="shared" si="174"/>
        <v/>
      </c>
      <c r="CS387" s="22" t="str">
        <f t="shared" si="175"/>
        <v/>
      </c>
      <c r="CT387" s="22" t="str">
        <f t="shared" si="176"/>
        <v/>
      </c>
      <c r="CU387" s="173" t="str">
        <f t="shared" si="163"/>
        <v/>
      </c>
      <c r="CV387" s="173" t="str">
        <f t="shared" si="164"/>
        <v/>
      </c>
      <c r="CW387" s="22" t="str">
        <f t="shared" si="177"/>
        <v/>
      </c>
      <c r="CX387" s="22" t="str">
        <f t="shared" si="178"/>
        <v/>
      </c>
      <c r="CY387" s="23" t="str">
        <f t="shared" si="179"/>
        <v/>
      </c>
      <c r="CZ387" s="23" t="str">
        <f t="shared" si="180"/>
        <v/>
      </c>
      <c r="DA387" s="207" t="str">
        <f t="shared" si="184"/>
        <v/>
      </c>
      <c r="DB387" s="23">
        <f t="shared" si="165"/>
        <v>0</v>
      </c>
      <c r="DC387" s="16"/>
      <c r="DE387" s="192">
        <f t="shared" si="166"/>
        <v>0</v>
      </c>
      <c r="DF387" s="192">
        <f t="shared" si="167"/>
        <v>0</v>
      </c>
      <c r="DH387" s="192">
        <f t="shared" si="168"/>
        <v>0</v>
      </c>
      <c r="DI387" s="192">
        <f t="shared" si="169"/>
        <v>0</v>
      </c>
      <c r="DK387" s="203">
        <f>IF(Taula4[[#This Row],[Codi del contracte]]&lt;&gt;"",IF(Taula4[[#This Row],[Codi del contracte]]&gt;199,IF(Taula4[[#This Row],[Codi del contracte]]&lt;300,1,0),0),0)</f>
        <v>0</v>
      </c>
      <c r="DL387" s="203">
        <f>IF(Taula4[[#This Row],[Codi del contracte]]&lt;&gt;"",IF(Taula4[[#This Row],[Codi del contracte]]&gt;499,IF(Taula4[[#This Row],[Codi del contracte]]&lt;600,1,0),0),0)</f>
        <v>0</v>
      </c>
      <c r="DM387" s="203">
        <f t="shared" si="181"/>
        <v>0</v>
      </c>
      <c r="DN387" s="203">
        <f>IF(Taula4[[#This Row],[% Jornada (no posar símbol %)]]=100,IF(DM387=1,2,0),0)</f>
        <v>0</v>
      </c>
      <c r="DO387" s="203" t="str">
        <f t="shared" si="185"/>
        <v/>
      </c>
    </row>
    <row r="388" spans="1:119" ht="14.25" customHeight="1">
      <c r="A388" s="38"/>
      <c r="B388" s="83">
        <v>381</v>
      </c>
      <c r="C388" s="2"/>
      <c r="D388" s="158"/>
      <c r="E388" s="194"/>
      <c r="F388" s="153"/>
      <c r="G388" s="153"/>
      <c r="H388" s="2"/>
      <c r="I388" s="154"/>
      <c r="J388" s="210"/>
      <c r="K388" s="155"/>
      <c r="L388" s="156">
        <f t="shared" si="170"/>
        <v>0</v>
      </c>
      <c r="M388" s="340"/>
      <c r="N388" s="182" t="str">
        <f t="shared" si="182"/>
        <v/>
      </c>
      <c r="O388" s="127"/>
      <c r="P388" s="64"/>
      <c r="Q388" s="64"/>
      <c r="R388" s="64"/>
      <c r="CB388" s="78" t="str">
        <f t="shared" si="155"/>
        <v/>
      </c>
      <c r="CC388" s="79">
        <v>100</v>
      </c>
      <c r="CD388" s="79">
        <f t="shared" si="156"/>
        <v>0</v>
      </c>
      <c r="CE388" s="79">
        <f t="shared" si="157"/>
        <v>0</v>
      </c>
      <c r="CF388" s="79">
        <f t="shared" si="158"/>
        <v>0</v>
      </c>
      <c r="CG388" s="79">
        <f t="shared" si="183"/>
        <v>0</v>
      </c>
      <c r="CH388" s="80">
        <f t="shared" si="159"/>
        <v>0</v>
      </c>
      <c r="CI388" s="84">
        <f t="shared" si="160"/>
        <v>0</v>
      </c>
      <c r="CJ388" s="80">
        <f t="shared" si="171"/>
        <v>0</v>
      </c>
      <c r="CN388" s="21" t="str">
        <f t="shared" si="161"/>
        <v/>
      </c>
      <c r="CO388" s="21" t="str">
        <f t="shared" si="162"/>
        <v/>
      </c>
      <c r="CP388" s="22" t="str">
        <f t="shared" si="172"/>
        <v/>
      </c>
      <c r="CQ388" s="22" t="str">
        <f t="shared" si="173"/>
        <v/>
      </c>
      <c r="CR388" s="22" t="str">
        <f t="shared" si="174"/>
        <v/>
      </c>
      <c r="CS388" s="22" t="str">
        <f t="shared" si="175"/>
        <v/>
      </c>
      <c r="CT388" s="22" t="str">
        <f t="shared" si="176"/>
        <v/>
      </c>
      <c r="CU388" s="173" t="str">
        <f t="shared" si="163"/>
        <v/>
      </c>
      <c r="CV388" s="173" t="str">
        <f t="shared" si="164"/>
        <v/>
      </c>
      <c r="CW388" s="22" t="str">
        <f t="shared" si="177"/>
        <v/>
      </c>
      <c r="CX388" s="22" t="str">
        <f t="shared" si="178"/>
        <v/>
      </c>
      <c r="CY388" s="23" t="str">
        <f t="shared" si="179"/>
        <v/>
      </c>
      <c r="CZ388" s="23" t="str">
        <f t="shared" si="180"/>
        <v/>
      </c>
      <c r="DA388" s="207" t="str">
        <f t="shared" si="184"/>
        <v/>
      </c>
      <c r="DB388" s="23">
        <f t="shared" si="165"/>
        <v>0</v>
      </c>
      <c r="DC388" s="16"/>
      <c r="DE388" s="192">
        <f t="shared" si="166"/>
        <v>0</v>
      </c>
      <c r="DF388" s="192">
        <f t="shared" si="167"/>
        <v>0</v>
      </c>
      <c r="DH388" s="192">
        <f t="shared" si="168"/>
        <v>0</v>
      </c>
      <c r="DI388" s="192">
        <f t="shared" si="169"/>
        <v>0</v>
      </c>
      <c r="DK388" s="203">
        <f>IF(Taula4[[#This Row],[Codi del contracte]]&lt;&gt;"",IF(Taula4[[#This Row],[Codi del contracte]]&gt;199,IF(Taula4[[#This Row],[Codi del contracte]]&lt;300,1,0),0),0)</f>
        <v>0</v>
      </c>
      <c r="DL388" s="203">
        <f>IF(Taula4[[#This Row],[Codi del contracte]]&lt;&gt;"",IF(Taula4[[#This Row],[Codi del contracte]]&gt;499,IF(Taula4[[#This Row],[Codi del contracte]]&lt;600,1,0),0),0)</f>
        <v>0</v>
      </c>
      <c r="DM388" s="203">
        <f t="shared" si="181"/>
        <v>0</v>
      </c>
      <c r="DN388" s="203">
        <f>IF(Taula4[[#This Row],[% Jornada (no posar símbol %)]]=100,IF(DM388=1,2,0),0)</f>
        <v>0</v>
      </c>
      <c r="DO388" s="203" t="str">
        <f t="shared" si="185"/>
        <v/>
      </c>
    </row>
    <row r="389" spans="1:119" ht="14.25" customHeight="1">
      <c r="A389" s="38"/>
      <c r="B389" s="83">
        <v>382</v>
      </c>
      <c r="C389" s="2"/>
      <c r="D389" s="158"/>
      <c r="E389" s="194"/>
      <c r="F389" s="153"/>
      <c r="G389" s="153"/>
      <c r="H389" s="2"/>
      <c r="I389" s="154"/>
      <c r="J389" s="210"/>
      <c r="K389" s="155"/>
      <c r="L389" s="156">
        <f t="shared" si="170"/>
        <v>0</v>
      </c>
      <c r="M389" s="340"/>
      <c r="N389" s="182" t="str">
        <f t="shared" si="182"/>
        <v/>
      </c>
      <c r="O389" s="127"/>
      <c r="P389" s="64"/>
      <c r="Q389" s="64"/>
      <c r="R389" s="64"/>
      <c r="CB389" s="78" t="str">
        <f t="shared" si="155"/>
        <v/>
      </c>
      <c r="CC389" s="79">
        <v>100</v>
      </c>
      <c r="CD389" s="79">
        <f t="shared" si="156"/>
        <v>0</v>
      </c>
      <c r="CE389" s="79">
        <f t="shared" si="157"/>
        <v>0</v>
      </c>
      <c r="CF389" s="79">
        <f t="shared" si="158"/>
        <v>0</v>
      </c>
      <c r="CG389" s="79">
        <f t="shared" si="183"/>
        <v>0</v>
      </c>
      <c r="CH389" s="80">
        <f t="shared" si="159"/>
        <v>0</v>
      </c>
      <c r="CI389" s="84">
        <f t="shared" si="160"/>
        <v>0</v>
      </c>
      <c r="CJ389" s="80">
        <f t="shared" si="171"/>
        <v>0</v>
      </c>
      <c r="CN389" s="21" t="str">
        <f t="shared" si="161"/>
        <v/>
      </c>
      <c r="CO389" s="21" t="str">
        <f t="shared" si="162"/>
        <v/>
      </c>
      <c r="CP389" s="22" t="str">
        <f t="shared" si="172"/>
        <v/>
      </c>
      <c r="CQ389" s="22" t="str">
        <f t="shared" si="173"/>
        <v/>
      </c>
      <c r="CR389" s="22" t="str">
        <f t="shared" si="174"/>
        <v/>
      </c>
      <c r="CS389" s="22" t="str">
        <f t="shared" si="175"/>
        <v/>
      </c>
      <c r="CT389" s="22" t="str">
        <f t="shared" si="176"/>
        <v/>
      </c>
      <c r="CU389" s="173" t="str">
        <f t="shared" si="163"/>
        <v/>
      </c>
      <c r="CV389" s="173" t="str">
        <f t="shared" si="164"/>
        <v/>
      </c>
      <c r="CW389" s="22" t="str">
        <f t="shared" si="177"/>
        <v/>
      </c>
      <c r="CX389" s="22" t="str">
        <f t="shared" si="178"/>
        <v/>
      </c>
      <c r="CY389" s="23" t="str">
        <f t="shared" si="179"/>
        <v/>
      </c>
      <c r="CZ389" s="23" t="str">
        <f t="shared" si="180"/>
        <v/>
      </c>
      <c r="DA389" s="207" t="str">
        <f t="shared" si="184"/>
        <v/>
      </c>
      <c r="DB389" s="23">
        <f t="shared" si="165"/>
        <v>0</v>
      </c>
      <c r="DC389" s="16"/>
      <c r="DE389" s="192">
        <f t="shared" si="166"/>
        <v>0</v>
      </c>
      <c r="DF389" s="192">
        <f t="shared" si="167"/>
        <v>0</v>
      </c>
      <c r="DH389" s="192">
        <f t="shared" si="168"/>
        <v>0</v>
      </c>
      <c r="DI389" s="192">
        <f t="shared" si="169"/>
        <v>0</v>
      </c>
      <c r="DK389" s="203">
        <f>IF(Taula4[[#This Row],[Codi del contracte]]&lt;&gt;"",IF(Taula4[[#This Row],[Codi del contracte]]&gt;199,IF(Taula4[[#This Row],[Codi del contracte]]&lt;300,1,0),0),0)</f>
        <v>0</v>
      </c>
      <c r="DL389" s="203">
        <f>IF(Taula4[[#This Row],[Codi del contracte]]&lt;&gt;"",IF(Taula4[[#This Row],[Codi del contracte]]&gt;499,IF(Taula4[[#This Row],[Codi del contracte]]&lt;600,1,0),0),0)</f>
        <v>0</v>
      </c>
      <c r="DM389" s="203">
        <f t="shared" si="181"/>
        <v>0</v>
      </c>
      <c r="DN389" s="203">
        <f>IF(Taula4[[#This Row],[% Jornada (no posar símbol %)]]=100,IF(DM389=1,2,0),0)</f>
        <v>0</v>
      </c>
      <c r="DO389" s="203" t="str">
        <f t="shared" si="185"/>
        <v/>
      </c>
    </row>
    <row r="390" spans="1:119" ht="14.25" customHeight="1">
      <c r="A390" s="38"/>
      <c r="B390" s="83">
        <v>383</v>
      </c>
      <c r="C390" s="2"/>
      <c r="D390" s="158"/>
      <c r="E390" s="194"/>
      <c r="F390" s="153"/>
      <c r="G390" s="153"/>
      <c r="H390" s="2"/>
      <c r="I390" s="154"/>
      <c r="J390" s="210"/>
      <c r="K390" s="155"/>
      <c r="L390" s="156">
        <f t="shared" si="170"/>
        <v>0</v>
      </c>
      <c r="M390" s="340"/>
      <c r="N390" s="182" t="str">
        <f t="shared" si="182"/>
        <v/>
      </c>
      <c r="O390" s="127"/>
      <c r="P390" s="64"/>
      <c r="Q390" s="64"/>
      <c r="R390" s="64"/>
      <c r="CB390" s="78" t="str">
        <f t="shared" si="155"/>
        <v/>
      </c>
      <c r="CC390" s="79">
        <v>100</v>
      </c>
      <c r="CD390" s="79">
        <f t="shared" si="156"/>
        <v>0</v>
      </c>
      <c r="CE390" s="79">
        <f t="shared" si="157"/>
        <v>0</v>
      </c>
      <c r="CF390" s="79">
        <f t="shared" si="158"/>
        <v>0</v>
      </c>
      <c r="CG390" s="79">
        <f t="shared" si="183"/>
        <v>0</v>
      </c>
      <c r="CH390" s="80">
        <f t="shared" si="159"/>
        <v>0</v>
      </c>
      <c r="CI390" s="84">
        <f t="shared" si="160"/>
        <v>0</v>
      </c>
      <c r="CJ390" s="80">
        <f t="shared" si="171"/>
        <v>0</v>
      </c>
      <c r="CN390" s="21" t="str">
        <f t="shared" si="161"/>
        <v/>
      </c>
      <c r="CO390" s="21" t="str">
        <f t="shared" si="162"/>
        <v/>
      </c>
      <c r="CP390" s="22" t="str">
        <f t="shared" si="172"/>
        <v/>
      </c>
      <c r="CQ390" s="22" t="str">
        <f t="shared" si="173"/>
        <v/>
      </c>
      <c r="CR390" s="22" t="str">
        <f t="shared" si="174"/>
        <v/>
      </c>
      <c r="CS390" s="22" t="str">
        <f t="shared" si="175"/>
        <v/>
      </c>
      <c r="CT390" s="22" t="str">
        <f t="shared" si="176"/>
        <v/>
      </c>
      <c r="CU390" s="173" t="str">
        <f t="shared" si="163"/>
        <v/>
      </c>
      <c r="CV390" s="173" t="str">
        <f t="shared" si="164"/>
        <v/>
      </c>
      <c r="CW390" s="22" t="str">
        <f t="shared" si="177"/>
        <v/>
      </c>
      <c r="CX390" s="22" t="str">
        <f t="shared" si="178"/>
        <v/>
      </c>
      <c r="CY390" s="23" t="str">
        <f t="shared" si="179"/>
        <v/>
      </c>
      <c r="CZ390" s="23" t="str">
        <f t="shared" si="180"/>
        <v/>
      </c>
      <c r="DA390" s="207" t="str">
        <f t="shared" si="184"/>
        <v/>
      </c>
      <c r="DB390" s="23">
        <f t="shared" si="165"/>
        <v>0</v>
      </c>
      <c r="DC390" s="16"/>
      <c r="DE390" s="192">
        <f t="shared" si="166"/>
        <v>0</v>
      </c>
      <c r="DF390" s="192">
        <f t="shared" si="167"/>
        <v>0</v>
      </c>
      <c r="DH390" s="192">
        <f t="shared" si="168"/>
        <v>0</v>
      </c>
      <c r="DI390" s="192">
        <f t="shared" si="169"/>
        <v>0</v>
      </c>
      <c r="DK390" s="203">
        <f>IF(Taula4[[#This Row],[Codi del contracte]]&lt;&gt;"",IF(Taula4[[#This Row],[Codi del contracte]]&gt;199,IF(Taula4[[#This Row],[Codi del contracte]]&lt;300,1,0),0),0)</f>
        <v>0</v>
      </c>
      <c r="DL390" s="203">
        <f>IF(Taula4[[#This Row],[Codi del contracte]]&lt;&gt;"",IF(Taula4[[#This Row],[Codi del contracte]]&gt;499,IF(Taula4[[#This Row],[Codi del contracte]]&lt;600,1,0),0),0)</f>
        <v>0</v>
      </c>
      <c r="DM390" s="203">
        <f t="shared" si="181"/>
        <v>0</v>
      </c>
      <c r="DN390" s="203">
        <f>IF(Taula4[[#This Row],[% Jornada (no posar símbol %)]]=100,IF(DM390=1,2,0),0)</f>
        <v>0</v>
      </c>
      <c r="DO390" s="203" t="str">
        <f t="shared" si="185"/>
        <v/>
      </c>
    </row>
    <row r="391" spans="1:119" ht="14.25" customHeight="1">
      <c r="A391" s="38"/>
      <c r="B391" s="83">
        <v>384</v>
      </c>
      <c r="C391" s="2"/>
      <c r="D391" s="158"/>
      <c r="E391" s="194"/>
      <c r="F391" s="153"/>
      <c r="G391" s="153"/>
      <c r="H391" s="2"/>
      <c r="I391" s="154"/>
      <c r="J391" s="210"/>
      <c r="K391" s="155"/>
      <c r="L391" s="156">
        <f t="shared" si="170"/>
        <v>0</v>
      </c>
      <c r="M391" s="340"/>
      <c r="N391" s="182" t="str">
        <f t="shared" si="182"/>
        <v/>
      </c>
      <c r="O391" s="127"/>
      <c r="P391" s="64"/>
      <c r="Q391" s="64"/>
      <c r="R391" s="64"/>
      <c r="CB391" s="78" t="str">
        <f t="shared" si="155"/>
        <v/>
      </c>
      <c r="CC391" s="79">
        <v>100</v>
      </c>
      <c r="CD391" s="79">
        <f t="shared" si="156"/>
        <v>0</v>
      </c>
      <c r="CE391" s="79">
        <f t="shared" si="157"/>
        <v>0</v>
      </c>
      <c r="CF391" s="79">
        <f t="shared" si="158"/>
        <v>0</v>
      </c>
      <c r="CG391" s="79">
        <f t="shared" si="183"/>
        <v>0</v>
      </c>
      <c r="CH391" s="80">
        <f t="shared" si="159"/>
        <v>0</v>
      </c>
      <c r="CI391" s="84">
        <f t="shared" si="160"/>
        <v>0</v>
      </c>
      <c r="CJ391" s="80">
        <f t="shared" si="171"/>
        <v>0</v>
      </c>
      <c r="CN391" s="21" t="str">
        <f t="shared" si="161"/>
        <v/>
      </c>
      <c r="CO391" s="21" t="str">
        <f t="shared" si="162"/>
        <v/>
      </c>
      <c r="CP391" s="22" t="str">
        <f t="shared" si="172"/>
        <v/>
      </c>
      <c r="CQ391" s="22" t="str">
        <f t="shared" si="173"/>
        <v/>
      </c>
      <c r="CR391" s="22" t="str">
        <f t="shared" si="174"/>
        <v/>
      </c>
      <c r="CS391" s="22" t="str">
        <f t="shared" si="175"/>
        <v/>
      </c>
      <c r="CT391" s="22" t="str">
        <f t="shared" si="176"/>
        <v/>
      </c>
      <c r="CU391" s="173" t="str">
        <f t="shared" si="163"/>
        <v/>
      </c>
      <c r="CV391" s="173" t="str">
        <f t="shared" si="164"/>
        <v/>
      </c>
      <c r="CW391" s="22" t="str">
        <f t="shared" si="177"/>
        <v/>
      </c>
      <c r="CX391" s="22" t="str">
        <f t="shared" si="178"/>
        <v/>
      </c>
      <c r="CY391" s="23" t="str">
        <f t="shared" si="179"/>
        <v/>
      </c>
      <c r="CZ391" s="23" t="str">
        <f t="shared" si="180"/>
        <v/>
      </c>
      <c r="DA391" s="207" t="str">
        <f t="shared" si="184"/>
        <v/>
      </c>
      <c r="DB391" s="23">
        <f t="shared" si="165"/>
        <v>0</v>
      </c>
      <c r="DC391" s="16"/>
      <c r="DE391" s="192">
        <f t="shared" si="166"/>
        <v>0</v>
      </c>
      <c r="DF391" s="192">
        <f t="shared" si="167"/>
        <v>0</v>
      </c>
      <c r="DH391" s="192">
        <f t="shared" si="168"/>
        <v>0</v>
      </c>
      <c r="DI391" s="192">
        <f t="shared" si="169"/>
        <v>0</v>
      </c>
      <c r="DK391" s="203">
        <f>IF(Taula4[[#This Row],[Codi del contracte]]&lt;&gt;"",IF(Taula4[[#This Row],[Codi del contracte]]&gt;199,IF(Taula4[[#This Row],[Codi del contracte]]&lt;300,1,0),0),0)</f>
        <v>0</v>
      </c>
      <c r="DL391" s="203">
        <f>IF(Taula4[[#This Row],[Codi del contracte]]&lt;&gt;"",IF(Taula4[[#This Row],[Codi del contracte]]&gt;499,IF(Taula4[[#This Row],[Codi del contracte]]&lt;600,1,0),0),0)</f>
        <v>0</v>
      </c>
      <c r="DM391" s="203">
        <f t="shared" si="181"/>
        <v>0</v>
      </c>
      <c r="DN391" s="203">
        <f>IF(Taula4[[#This Row],[% Jornada (no posar símbol %)]]=100,IF(DM391=1,2,0),0)</f>
        <v>0</v>
      </c>
      <c r="DO391" s="203" t="str">
        <f t="shared" si="185"/>
        <v/>
      </c>
    </row>
    <row r="392" spans="1:119" ht="14.25" customHeight="1">
      <c r="A392" s="38"/>
      <c r="B392" s="83">
        <v>385</v>
      </c>
      <c r="C392" s="2"/>
      <c r="D392" s="158"/>
      <c r="E392" s="194"/>
      <c r="F392" s="153"/>
      <c r="G392" s="153"/>
      <c r="H392" s="2"/>
      <c r="I392" s="154"/>
      <c r="J392" s="210"/>
      <c r="K392" s="155"/>
      <c r="L392" s="156">
        <f t="shared" si="170"/>
        <v>0</v>
      </c>
      <c r="M392" s="340"/>
      <c r="N392" s="182" t="str">
        <f t="shared" si="182"/>
        <v/>
      </c>
      <c r="O392" s="127"/>
      <c r="P392" s="64"/>
      <c r="Q392" s="64"/>
      <c r="R392" s="64"/>
      <c r="CB392" s="78" t="str">
        <f t="shared" ref="CB392:CB400" si="186">IF(H392="F - Física",1,IF(H392="A - Sensorial Auditiva",1,IF(H392="V - Sensorial Visual",1,IF(H392="","",IF(H392="M - M. Mental",0,IF(H392="P - Psíquica",0,IF(H392="PC - Paràlisi Cerebral",0)))))))</f>
        <v/>
      </c>
      <c r="CC392" s="79">
        <v>100</v>
      </c>
      <c r="CD392" s="79">
        <f t="shared" ref="CD392:CD400" si="187">ROUND((K392*CC392)/100,2)</f>
        <v>0</v>
      </c>
      <c r="CE392" s="79">
        <f t="shared" ref="CE392:CE400" si="188">IF(CB392=0,IF(I392&lt;33,0,CD392),0)</f>
        <v>0</v>
      </c>
      <c r="CF392" s="79">
        <f t="shared" ref="CF392:CF400" si="189">IF(CB392=1,IF(I392&lt;65,0,CD392),0)</f>
        <v>0</v>
      </c>
      <c r="CG392" s="79">
        <f t="shared" si="183"/>
        <v>0</v>
      </c>
      <c r="CH392" s="80">
        <f t="shared" ref="CH392:CH400" si="190">IF(L392&gt;0,1,0)</f>
        <v>0</v>
      </c>
      <c r="CI392" s="84">
        <f t="shared" ref="CI392:CI400" si="191">IF(M392&lt;&gt;"",M392,L392)</f>
        <v>0</v>
      </c>
      <c r="CJ392" s="80">
        <f t="shared" si="171"/>
        <v>0</v>
      </c>
      <c r="CN392" s="21" t="str">
        <f t="shared" ref="CN392:CN400" si="192">IF(H392="","",IF(H392="M - M. Mental","",IF(H392="F - Física","",IF(H392="P - Psíquica","",IF(H392="PC - Paràlisi Cerebral","",IF(H392="A - Sensorial Auditiva","",IF(H392="V - Sensorial Visual","","1) Tipus de discapacitat: Fer servir llista desplegable")))))))</f>
        <v/>
      </c>
      <c r="CO392" s="21" t="str">
        <f t="shared" ref="CO392:CO400" si="193">IF(I392="","",IF(I392&gt;0,IF(H392="M - M. Mental","",IF(H392="F - Física","",IF(H392="P - Psíquica","",IF(H392="PC - Paràlisi Cerebral","",IF(H392="A - Sensorial Auditiva","",IF(H392="V - Sensorial Visual","",IF(H392="","2) Tipus de discapacitat: Manca seleccionar","")))))))))</f>
        <v/>
      </c>
      <c r="CP392" s="22" t="str">
        <f t="shared" si="172"/>
        <v/>
      </c>
      <c r="CQ392" s="22" t="str">
        <f t="shared" si="173"/>
        <v/>
      </c>
      <c r="CR392" s="22" t="str">
        <f t="shared" si="174"/>
        <v/>
      </c>
      <c r="CS392" s="22" t="str">
        <f t="shared" si="175"/>
        <v/>
      </c>
      <c r="CT392" s="22" t="str">
        <f t="shared" si="176"/>
        <v/>
      </c>
      <c r="CU392" s="173" t="str">
        <f t="shared" ref="CU392:CU400" si="194">IF(CB392=0,IF(I392&lt;33,IF(I392&lt;&gt;"","4) M.Mental, Psíquica ó P. Cerebral &lt; 33% (No subvencionable)",""),""),"")</f>
        <v/>
      </c>
      <c r="CV392" s="173" t="str">
        <f t="shared" ref="CV392:CV400" si="195">IF(CB392=1,IF(I392&lt;65,IF(I392&lt;&gt;"","3) Físic ó Sensorial &lt; 65% (No és subvencionable)",""),""),"")</f>
        <v/>
      </c>
      <c r="CW392" s="22" t="str">
        <f t="shared" si="177"/>
        <v/>
      </c>
      <c r="CX392" s="22" t="str">
        <f t="shared" si="178"/>
        <v/>
      </c>
      <c r="CY392" s="23" t="str">
        <f t="shared" si="179"/>
        <v/>
      </c>
      <c r="CZ392" s="23" t="str">
        <f t="shared" si="180"/>
        <v/>
      </c>
      <c r="DA392" s="207" t="str">
        <f t="shared" si="184"/>
        <v/>
      </c>
      <c r="DB392" s="23">
        <f t="shared" ref="DB392:DB400" si="196">IF(N392&lt;&gt;"",1,0)</f>
        <v>0</v>
      </c>
      <c r="DC392" s="16"/>
      <c r="DE392" s="192">
        <f t="shared" ref="DE392:DE400" si="197">IF(CH392=1,IF(E392="Home",1,IF(E392="Dona",0,"")),0)</f>
        <v>0</v>
      </c>
      <c r="DF392" s="192">
        <f t="shared" ref="DF392:DF400" si="198">IF(CH392=1,IF(E392="Dona",1,IF(E392="Home",0,"")),0)</f>
        <v>0</v>
      </c>
      <c r="DH392" s="192">
        <f t="shared" ref="DH392:DH400" si="199">IF(CJ392=1,IF(E392="Home",1,IF(E392="Dona",0,"")),0)</f>
        <v>0</v>
      </c>
      <c r="DI392" s="192">
        <f t="shared" ref="DI392:DI400" si="200">IF(CJ392=1,IF(E392="Dona",1,IF(E392="Home",0,"")),0)</f>
        <v>0</v>
      </c>
      <c r="DK392" s="203">
        <f>IF(Taula4[[#This Row],[Codi del contracte]]&lt;&gt;"",IF(Taula4[[#This Row],[Codi del contracte]]&gt;199,IF(Taula4[[#This Row],[Codi del contracte]]&lt;300,1,0),0),0)</f>
        <v>0</v>
      </c>
      <c r="DL392" s="203">
        <f>IF(Taula4[[#This Row],[Codi del contracte]]&lt;&gt;"",IF(Taula4[[#This Row],[Codi del contracte]]&gt;499,IF(Taula4[[#This Row],[Codi del contracte]]&lt;600,1,0),0),0)</f>
        <v>0</v>
      </c>
      <c r="DM392" s="203">
        <f t="shared" si="181"/>
        <v>0</v>
      </c>
      <c r="DN392" s="203">
        <f>IF(Taula4[[#This Row],[% Jornada (no posar símbol %)]]=100,IF(DM392=1,2,0),0)</f>
        <v>0</v>
      </c>
      <c r="DO392" s="203" t="str">
        <f t="shared" si="185"/>
        <v/>
      </c>
    </row>
    <row r="393" spans="1:119" ht="14.25" customHeight="1">
      <c r="A393" s="38"/>
      <c r="B393" s="83">
        <v>386</v>
      </c>
      <c r="C393" s="2"/>
      <c r="D393" s="158"/>
      <c r="E393" s="194"/>
      <c r="F393" s="153"/>
      <c r="G393" s="153"/>
      <c r="H393" s="2"/>
      <c r="I393" s="154"/>
      <c r="J393" s="210"/>
      <c r="K393" s="155"/>
      <c r="L393" s="156">
        <f t="shared" ref="L393:L400" si="201">CG393</f>
        <v>0</v>
      </c>
      <c r="M393" s="340"/>
      <c r="N393" s="182" t="str">
        <f t="shared" si="182"/>
        <v/>
      </c>
      <c r="O393" s="127"/>
      <c r="P393" s="64"/>
      <c r="Q393" s="64"/>
      <c r="R393" s="64"/>
      <c r="CB393" s="78" t="str">
        <f t="shared" si="186"/>
        <v/>
      </c>
      <c r="CC393" s="79">
        <v>100</v>
      </c>
      <c r="CD393" s="79">
        <f t="shared" si="187"/>
        <v>0</v>
      </c>
      <c r="CE393" s="79">
        <f t="shared" si="188"/>
        <v>0</v>
      </c>
      <c r="CF393" s="79">
        <f t="shared" si="189"/>
        <v>0</v>
      </c>
      <c r="CG393" s="79">
        <f t="shared" si="183"/>
        <v>0</v>
      </c>
      <c r="CH393" s="80">
        <f t="shared" si="190"/>
        <v>0</v>
      </c>
      <c r="CI393" s="84">
        <f t="shared" si="191"/>
        <v>0</v>
      </c>
      <c r="CJ393" s="80">
        <f t="shared" ref="CJ393:CJ400" si="202">IF(CI393&gt;0,1,0)</f>
        <v>0</v>
      </c>
      <c r="CN393" s="21" t="str">
        <f t="shared" si="192"/>
        <v/>
      </c>
      <c r="CO393" s="21" t="str">
        <f t="shared" si="193"/>
        <v/>
      </c>
      <c r="CP393" s="22" t="str">
        <f t="shared" ref="CP393:CP400" si="203">IF(K393="","",IF(K393="*%","Error % jornada",IF(K393&lt;1,"5) % Jornada: No fer servir número en percentatge","")))</f>
        <v/>
      </c>
      <c r="CQ393" s="22" t="str">
        <f t="shared" ref="CQ393:CQ400" si="204">IF(CN393&lt;&gt;"",IF(CP393&lt;&gt;"","1) Tipus de Discapacitat: Triar de desplegable  -  5) % Jornada",CN393),"")</f>
        <v/>
      </c>
      <c r="CR393" s="22" t="str">
        <f t="shared" ref="CR393:CR400" si="205">IF(CO393&lt;&gt;"",IF(CP393&lt;&gt;"","2) Tipus de discapacitat: Manca seleccionar  -  5) % Jornada",CO393),"")</f>
        <v/>
      </c>
      <c r="CS393" s="22" t="str">
        <f t="shared" ref="CS393:CS400" si="206">IF(CQ393&lt;&gt;"",CQ393,CR393)</f>
        <v/>
      </c>
      <c r="CT393" s="22" t="str">
        <f t="shared" ref="CT393:CT400" si="207">IF(CS393&lt;&gt;"",CS393,IF(CP393&lt;&gt;"",CP393,""))</f>
        <v/>
      </c>
      <c r="CU393" s="173" t="str">
        <f t="shared" si="194"/>
        <v/>
      </c>
      <c r="CV393" s="173" t="str">
        <f t="shared" si="195"/>
        <v/>
      </c>
      <c r="CW393" s="22" t="str">
        <f t="shared" ref="CW393:CW400" si="208">IF(CU393&lt;&gt;"",IF(CP393&lt;&gt;"","4) M.Mental, Psíquica ó Paràlisi Cerebral &lt; 33%  -  5)  % Jornada",CU393),"")</f>
        <v/>
      </c>
      <c r="CX393" s="22" t="str">
        <f t="shared" ref="CX393:CX400" si="209">IF(CV393&lt;&gt;"",IF(CP393&lt;&gt;"","3) Físic ó Sensorial &lt; 65%  -  5) % Jornada",CV393),"")</f>
        <v/>
      </c>
      <c r="CY393" s="23" t="str">
        <f t="shared" ref="CY393:CY400" si="210">IF(CX393&lt;&gt;"",CX393,IF(CW393&lt;&gt;"",CW393,""))</f>
        <v/>
      </c>
      <c r="CZ393" s="23" t="str">
        <f t="shared" ref="CZ393:CZ400" si="211">IF(CY393&lt;&gt;"",CY393,IF(CT393&lt;&gt;"",CT393,""))</f>
        <v/>
      </c>
      <c r="DA393" s="207" t="str">
        <f t="shared" si="184"/>
        <v/>
      </c>
      <c r="DB393" s="23">
        <f t="shared" si="196"/>
        <v>0</v>
      </c>
      <c r="DC393" s="16"/>
      <c r="DE393" s="192">
        <f t="shared" si="197"/>
        <v>0</v>
      </c>
      <c r="DF393" s="192">
        <f t="shared" si="198"/>
        <v>0</v>
      </c>
      <c r="DH393" s="192">
        <f t="shared" si="199"/>
        <v>0</v>
      </c>
      <c r="DI393" s="192">
        <f t="shared" si="200"/>
        <v>0</v>
      </c>
      <c r="DK393" s="203">
        <f>IF(Taula4[[#This Row],[Codi del contracte]]&lt;&gt;"",IF(Taula4[[#This Row],[Codi del contracte]]&gt;199,IF(Taula4[[#This Row],[Codi del contracte]]&lt;300,1,0),0),0)</f>
        <v>0</v>
      </c>
      <c r="DL393" s="203">
        <f>IF(Taula4[[#This Row],[Codi del contracte]]&lt;&gt;"",IF(Taula4[[#This Row],[Codi del contracte]]&gt;499,IF(Taula4[[#This Row],[Codi del contracte]]&lt;600,1,0),0),0)</f>
        <v>0</v>
      </c>
      <c r="DM393" s="203">
        <f t="shared" ref="DM393:DM400" si="212">DK393+DL393</f>
        <v>0</v>
      </c>
      <c r="DN393" s="203">
        <f>IF(Taula4[[#This Row],[% Jornada (no posar símbol %)]]=100,IF(DM393=1,2,0),0)</f>
        <v>0</v>
      </c>
      <c r="DO393" s="203" t="str">
        <f t="shared" si="185"/>
        <v/>
      </c>
    </row>
    <row r="394" spans="1:119" ht="14.25" customHeight="1">
      <c r="A394" s="38"/>
      <c r="B394" s="83">
        <v>387</v>
      </c>
      <c r="C394" s="2"/>
      <c r="D394" s="158"/>
      <c r="E394" s="194"/>
      <c r="F394" s="153"/>
      <c r="G394" s="153"/>
      <c r="H394" s="2"/>
      <c r="I394" s="154"/>
      <c r="J394" s="210"/>
      <c r="K394" s="155"/>
      <c r="L394" s="156">
        <f t="shared" si="201"/>
        <v>0</v>
      </c>
      <c r="M394" s="340"/>
      <c r="N394" s="182" t="str">
        <f t="shared" ref="N394:N400" si="213">IFERROR(DA394,"ERROR! NO RETALLAR I ENGANXAR DINS DEL FORMULARI")</f>
        <v/>
      </c>
      <c r="O394" s="127"/>
      <c r="P394" s="64"/>
      <c r="Q394" s="64"/>
      <c r="R394" s="64"/>
      <c r="CB394" s="78" t="str">
        <f t="shared" si="186"/>
        <v/>
      </c>
      <c r="CC394" s="79">
        <v>100</v>
      </c>
      <c r="CD394" s="79">
        <f t="shared" si="187"/>
        <v>0</v>
      </c>
      <c r="CE394" s="79">
        <f t="shared" si="188"/>
        <v>0</v>
      </c>
      <c r="CF394" s="79">
        <f t="shared" si="189"/>
        <v>0</v>
      </c>
      <c r="CG394" s="79">
        <f t="shared" ref="CG394:CG400" si="214">IFERROR(ROUND((CE394+CF394),2),0)</f>
        <v>0</v>
      </c>
      <c r="CH394" s="80">
        <f t="shared" si="190"/>
        <v>0</v>
      </c>
      <c r="CI394" s="84">
        <f t="shared" si="191"/>
        <v>0</v>
      </c>
      <c r="CJ394" s="80">
        <f t="shared" si="202"/>
        <v>0</v>
      </c>
      <c r="CN394" s="21" t="str">
        <f t="shared" si="192"/>
        <v/>
      </c>
      <c r="CO394" s="21" t="str">
        <f t="shared" si="193"/>
        <v/>
      </c>
      <c r="CP394" s="22" t="str">
        <f t="shared" si="203"/>
        <v/>
      </c>
      <c r="CQ394" s="22" t="str">
        <f t="shared" si="204"/>
        <v/>
      </c>
      <c r="CR394" s="22" t="str">
        <f t="shared" si="205"/>
        <v/>
      </c>
      <c r="CS394" s="22" t="str">
        <f t="shared" si="206"/>
        <v/>
      </c>
      <c r="CT394" s="22" t="str">
        <f t="shared" si="207"/>
        <v/>
      </c>
      <c r="CU394" s="173" t="str">
        <f t="shared" si="194"/>
        <v/>
      </c>
      <c r="CV394" s="173" t="str">
        <f t="shared" si="195"/>
        <v/>
      </c>
      <c r="CW394" s="22" t="str">
        <f t="shared" si="208"/>
        <v/>
      </c>
      <c r="CX394" s="22" t="str">
        <f t="shared" si="209"/>
        <v/>
      </c>
      <c r="CY394" s="23" t="str">
        <f t="shared" si="210"/>
        <v/>
      </c>
      <c r="CZ394" s="23" t="str">
        <f t="shared" si="211"/>
        <v/>
      </c>
      <c r="DA394" s="207" t="str">
        <f t="shared" ref="DA394:DA400" si="215">IF(CZ394&lt;&gt;"",CZ394,IF(DO394&lt;&gt;"",DO394,""))</f>
        <v/>
      </c>
      <c r="DB394" s="23">
        <f t="shared" si="196"/>
        <v>0</v>
      </c>
      <c r="DC394" s="16"/>
      <c r="DE394" s="192">
        <f t="shared" si="197"/>
        <v>0</v>
      </c>
      <c r="DF394" s="192">
        <f t="shared" si="198"/>
        <v>0</v>
      </c>
      <c r="DH394" s="192">
        <f t="shared" si="199"/>
        <v>0</v>
      </c>
      <c r="DI394" s="192">
        <f t="shared" si="200"/>
        <v>0</v>
      </c>
      <c r="DK394" s="203">
        <f>IF(Taula4[[#This Row],[Codi del contracte]]&lt;&gt;"",IF(Taula4[[#This Row],[Codi del contracte]]&gt;199,IF(Taula4[[#This Row],[Codi del contracte]]&lt;300,1,0),0),0)</f>
        <v>0</v>
      </c>
      <c r="DL394" s="203">
        <f>IF(Taula4[[#This Row],[Codi del contracte]]&lt;&gt;"",IF(Taula4[[#This Row],[Codi del contracte]]&gt;499,IF(Taula4[[#This Row],[Codi del contracte]]&lt;600,1,0),0),0)</f>
        <v>0</v>
      </c>
      <c r="DM394" s="203">
        <f t="shared" si="212"/>
        <v>0</v>
      </c>
      <c r="DN394" s="203">
        <f>IF(Taula4[[#This Row],[% Jornada (no posar símbol %)]]=100,IF(DM394=1,2,0),0)</f>
        <v>0</v>
      </c>
      <c r="DO394" s="203" t="str">
        <f t="shared" ref="DO394:DO400" si="216">IF(DN394=2,"6) Contracte a Temps Parcial no compatible amb 100% Jornada","")</f>
        <v/>
      </c>
    </row>
    <row r="395" spans="1:119" ht="14.25" customHeight="1">
      <c r="A395" s="38"/>
      <c r="B395" s="83">
        <v>388</v>
      </c>
      <c r="C395" s="2"/>
      <c r="D395" s="158"/>
      <c r="E395" s="194"/>
      <c r="F395" s="153"/>
      <c r="G395" s="153"/>
      <c r="H395" s="2"/>
      <c r="I395" s="154"/>
      <c r="J395" s="210"/>
      <c r="K395" s="155"/>
      <c r="L395" s="156">
        <f t="shared" si="201"/>
        <v>0</v>
      </c>
      <c r="M395" s="340"/>
      <c r="N395" s="182" t="str">
        <f t="shared" si="213"/>
        <v/>
      </c>
      <c r="O395" s="127"/>
      <c r="P395" s="64"/>
      <c r="Q395" s="64"/>
      <c r="R395" s="64"/>
      <c r="CB395" s="78" t="str">
        <f t="shared" si="186"/>
        <v/>
      </c>
      <c r="CC395" s="79">
        <v>100</v>
      </c>
      <c r="CD395" s="79">
        <f t="shared" si="187"/>
        <v>0</v>
      </c>
      <c r="CE395" s="79">
        <f t="shared" si="188"/>
        <v>0</v>
      </c>
      <c r="CF395" s="79">
        <f t="shared" si="189"/>
        <v>0</v>
      </c>
      <c r="CG395" s="79">
        <f t="shared" si="214"/>
        <v>0</v>
      </c>
      <c r="CH395" s="80">
        <f t="shared" si="190"/>
        <v>0</v>
      </c>
      <c r="CI395" s="84">
        <f t="shared" si="191"/>
        <v>0</v>
      </c>
      <c r="CJ395" s="80">
        <f t="shared" si="202"/>
        <v>0</v>
      </c>
      <c r="CN395" s="21" t="str">
        <f t="shared" si="192"/>
        <v/>
      </c>
      <c r="CO395" s="21" t="str">
        <f t="shared" si="193"/>
        <v/>
      </c>
      <c r="CP395" s="22" t="str">
        <f t="shared" si="203"/>
        <v/>
      </c>
      <c r="CQ395" s="22" t="str">
        <f t="shared" si="204"/>
        <v/>
      </c>
      <c r="CR395" s="22" t="str">
        <f t="shared" si="205"/>
        <v/>
      </c>
      <c r="CS395" s="22" t="str">
        <f t="shared" si="206"/>
        <v/>
      </c>
      <c r="CT395" s="22" t="str">
        <f t="shared" si="207"/>
        <v/>
      </c>
      <c r="CU395" s="173" t="str">
        <f t="shared" si="194"/>
        <v/>
      </c>
      <c r="CV395" s="173" t="str">
        <f t="shared" si="195"/>
        <v/>
      </c>
      <c r="CW395" s="22" t="str">
        <f t="shared" si="208"/>
        <v/>
      </c>
      <c r="CX395" s="22" t="str">
        <f t="shared" si="209"/>
        <v/>
      </c>
      <c r="CY395" s="23" t="str">
        <f t="shared" si="210"/>
        <v/>
      </c>
      <c r="CZ395" s="23" t="str">
        <f t="shared" si="211"/>
        <v/>
      </c>
      <c r="DA395" s="207" t="str">
        <f t="shared" si="215"/>
        <v/>
      </c>
      <c r="DB395" s="23">
        <f t="shared" si="196"/>
        <v>0</v>
      </c>
      <c r="DC395" s="16"/>
      <c r="DE395" s="192">
        <f t="shared" si="197"/>
        <v>0</v>
      </c>
      <c r="DF395" s="192">
        <f t="shared" si="198"/>
        <v>0</v>
      </c>
      <c r="DH395" s="192">
        <f t="shared" si="199"/>
        <v>0</v>
      </c>
      <c r="DI395" s="192">
        <f t="shared" si="200"/>
        <v>0</v>
      </c>
      <c r="DK395" s="203">
        <f>IF(Taula4[[#This Row],[Codi del contracte]]&lt;&gt;"",IF(Taula4[[#This Row],[Codi del contracte]]&gt;199,IF(Taula4[[#This Row],[Codi del contracte]]&lt;300,1,0),0),0)</f>
        <v>0</v>
      </c>
      <c r="DL395" s="203">
        <f>IF(Taula4[[#This Row],[Codi del contracte]]&lt;&gt;"",IF(Taula4[[#This Row],[Codi del contracte]]&gt;499,IF(Taula4[[#This Row],[Codi del contracte]]&lt;600,1,0),0),0)</f>
        <v>0</v>
      </c>
      <c r="DM395" s="203">
        <f t="shared" si="212"/>
        <v>0</v>
      </c>
      <c r="DN395" s="203">
        <f>IF(Taula4[[#This Row],[% Jornada (no posar símbol %)]]=100,IF(DM395=1,2,0),0)</f>
        <v>0</v>
      </c>
      <c r="DO395" s="203" t="str">
        <f t="shared" si="216"/>
        <v/>
      </c>
    </row>
    <row r="396" spans="1:119" ht="14.25" customHeight="1">
      <c r="A396" s="38"/>
      <c r="B396" s="83">
        <v>389</v>
      </c>
      <c r="C396" s="2"/>
      <c r="D396" s="158"/>
      <c r="E396" s="194"/>
      <c r="F396" s="153"/>
      <c r="G396" s="153"/>
      <c r="H396" s="2"/>
      <c r="I396" s="154"/>
      <c r="J396" s="210"/>
      <c r="K396" s="155"/>
      <c r="L396" s="156">
        <f t="shared" si="201"/>
        <v>0</v>
      </c>
      <c r="M396" s="340"/>
      <c r="N396" s="182" t="str">
        <f t="shared" si="213"/>
        <v/>
      </c>
      <c r="O396" s="127"/>
      <c r="P396" s="64"/>
      <c r="Q396" s="64"/>
      <c r="R396" s="64"/>
      <c r="CB396" s="78" t="str">
        <f t="shared" si="186"/>
        <v/>
      </c>
      <c r="CC396" s="79">
        <v>100</v>
      </c>
      <c r="CD396" s="79">
        <f t="shared" si="187"/>
        <v>0</v>
      </c>
      <c r="CE396" s="79">
        <f t="shared" si="188"/>
        <v>0</v>
      </c>
      <c r="CF396" s="79">
        <f t="shared" si="189"/>
        <v>0</v>
      </c>
      <c r="CG396" s="79">
        <f t="shared" si="214"/>
        <v>0</v>
      </c>
      <c r="CH396" s="80">
        <f t="shared" si="190"/>
        <v>0</v>
      </c>
      <c r="CI396" s="84">
        <f t="shared" si="191"/>
        <v>0</v>
      </c>
      <c r="CJ396" s="80">
        <f t="shared" si="202"/>
        <v>0</v>
      </c>
      <c r="CN396" s="21" t="str">
        <f t="shared" si="192"/>
        <v/>
      </c>
      <c r="CO396" s="21" t="str">
        <f t="shared" si="193"/>
        <v/>
      </c>
      <c r="CP396" s="22" t="str">
        <f t="shared" si="203"/>
        <v/>
      </c>
      <c r="CQ396" s="22" t="str">
        <f t="shared" si="204"/>
        <v/>
      </c>
      <c r="CR396" s="22" t="str">
        <f t="shared" si="205"/>
        <v/>
      </c>
      <c r="CS396" s="22" t="str">
        <f t="shared" si="206"/>
        <v/>
      </c>
      <c r="CT396" s="22" t="str">
        <f t="shared" si="207"/>
        <v/>
      </c>
      <c r="CU396" s="173" t="str">
        <f t="shared" si="194"/>
        <v/>
      </c>
      <c r="CV396" s="173" t="str">
        <f t="shared" si="195"/>
        <v/>
      </c>
      <c r="CW396" s="22" t="str">
        <f t="shared" si="208"/>
        <v/>
      </c>
      <c r="CX396" s="22" t="str">
        <f t="shared" si="209"/>
        <v/>
      </c>
      <c r="CY396" s="23" t="str">
        <f t="shared" si="210"/>
        <v/>
      </c>
      <c r="CZ396" s="23" t="str">
        <f t="shared" si="211"/>
        <v/>
      </c>
      <c r="DA396" s="207" t="str">
        <f t="shared" si="215"/>
        <v/>
      </c>
      <c r="DB396" s="23">
        <f t="shared" si="196"/>
        <v>0</v>
      </c>
      <c r="DC396" s="16"/>
      <c r="DE396" s="192">
        <f t="shared" si="197"/>
        <v>0</v>
      </c>
      <c r="DF396" s="192">
        <f t="shared" si="198"/>
        <v>0</v>
      </c>
      <c r="DH396" s="192">
        <f t="shared" si="199"/>
        <v>0</v>
      </c>
      <c r="DI396" s="192">
        <f t="shared" si="200"/>
        <v>0</v>
      </c>
      <c r="DK396" s="203">
        <f>IF(Taula4[[#This Row],[Codi del contracte]]&lt;&gt;"",IF(Taula4[[#This Row],[Codi del contracte]]&gt;199,IF(Taula4[[#This Row],[Codi del contracte]]&lt;300,1,0),0),0)</f>
        <v>0</v>
      </c>
      <c r="DL396" s="203">
        <f>IF(Taula4[[#This Row],[Codi del contracte]]&lt;&gt;"",IF(Taula4[[#This Row],[Codi del contracte]]&gt;499,IF(Taula4[[#This Row],[Codi del contracte]]&lt;600,1,0),0),0)</f>
        <v>0</v>
      </c>
      <c r="DM396" s="203">
        <f t="shared" si="212"/>
        <v>0</v>
      </c>
      <c r="DN396" s="203">
        <f>IF(Taula4[[#This Row],[% Jornada (no posar símbol %)]]=100,IF(DM396=1,2,0),0)</f>
        <v>0</v>
      </c>
      <c r="DO396" s="203" t="str">
        <f t="shared" si="216"/>
        <v/>
      </c>
    </row>
    <row r="397" spans="1:119" ht="14.25" customHeight="1">
      <c r="A397" s="38"/>
      <c r="B397" s="83">
        <v>390</v>
      </c>
      <c r="C397" s="2"/>
      <c r="D397" s="158"/>
      <c r="E397" s="194"/>
      <c r="F397" s="153"/>
      <c r="G397" s="153"/>
      <c r="H397" s="2"/>
      <c r="I397" s="154"/>
      <c r="J397" s="210"/>
      <c r="K397" s="155"/>
      <c r="L397" s="156">
        <f t="shared" si="201"/>
        <v>0</v>
      </c>
      <c r="M397" s="340"/>
      <c r="N397" s="182" t="str">
        <f t="shared" si="213"/>
        <v/>
      </c>
      <c r="O397" s="127"/>
      <c r="P397" s="64"/>
      <c r="Q397" s="64"/>
      <c r="R397" s="64"/>
      <c r="CB397" s="78" t="str">
        <f t="shared" si="186"/>
        <v/>
      </c>
      <c r="CC397" s="79">
        <v>100</v>
      </c>
      <c r="CD397" s="79">
        <f t="shared" si="187"/>
        <v>0</v>
      </c>
      <c r="CE397" s="79">
        <f t="shared" si="188"/>
        <v>0</v>
      </c>
      <c r="CF397" s="79">
        <f t="shared" si="189"/>
        <v>0</v>
      </c>
      <c r="CG397" s="79">
        <f t="shared" si="214"/>
        <v>0</v>
      </c>
      <c r="CH397" s="80">
        <f t="shared" si="190"/>
        <v>0</v>
      </c>
      <c r="CI397" s="84">
        <f t="shared" si="191"/>
        <v>0</v>
      </c>
      <c r="CJ397" s="80">
        <f t="shared" si="202"/>
        <v>0</v>
      </c>
      <c r="CN397" s="21" t="str">
        <f t="shared" si="192"/>
        <v/>
      </c>
      <c r="CO397" s="21" t="str">
        <f t="shared" si="193"/>
        <v/>
      </c>
      <c r="CP397" s="22" t="str">
        <f t="shared" si="203"/>
        <v/>
      </c>
      <c r="CQ397" s="22" t="str">
        <f t="shared" si="204"/>
        <v/>
      </c>
      <c r="CR397" s="22" t="str">
        <f t="shared" si="205"/>
        <v/>
      </c>
      <c r="CS397" s="22" t="str">
        <f t="shared" si="206"/>
        <v/>
      </c>
      <c r="CT397" s="22" t="str">
        <f t="shared" si="207"/>
        <v/>
      </c>
      <c r="CU397" s="173" t="str">
        <f t="shared" si="194"/>
        <v/>
      </c>
      <c r="CV397" s="173" t="str">
        <f t="shared" si="195"/>
        <v/>
      </c>
      <c r="CW397" s="22" t="str">
        <f t="shared" si="208"/>
        <v/>
      </c>
      <c r="CX397" s="22" t="str">
        <f t="shared" si="209"/>
        <v/>
      </c>
      <c r="CY397" s="23" t="str">
        <f t="shared" si="210"/>
        <v/>
      </c>
      <c r="CZ397" s="23" t="str">
        <f t="shared" si="211"/>
        <v/>
      </c>
      <c r="DA397" s="207" t="str">
        <f t="shared" si="215"/>
        <v/>
      </c>
      <c r="DB397" s="23">
        <f t="shared" si="196"/>
        <v>0</v>
      </c>
      <c r="DC397" s="16"/>
      <c r="DE397" s="192">
        <f t="shared" si="197"/>
        <v>0</v>
      </c>
      <c r="DF397" s="192">
        <f t="shared" si="198"/>
        <v>0</v>
      </c>
      <c r="DH397" s="192">
        <f t="shared" si="199"/>
        <v>0</v>
      </c>
      <c r="DI397" s="192">
        <f t="shared" si="200"/>
        <v>0</v>
      </c>
      <c r="DK397" s="203">
        <f>IF(Taula4[[#This Row],[Codi del contracte]]&lt;&gt;"",IF(Taula4[[#This Row],[Codi del contracte]]&gt;199,IF(Taula4[[#This Row],[Codi del contracte]]&lt;300,1,0),0),0)</f>
        <v>0</v>
      </c>
      <c r="DL397" s="203">
        <f>IF(Taula4[[#This Row],[Codi del contracte]]&lt;&gt;"",IF(Taula4[[#This Row],[Codi del contracte]]&gt;499,IF(Taula4[[#This Row],[Codi del contracte]]&lt;600,1,0),0),0)</f>
        <v>0</v>
      </c>
      <c r="DM397" s="203">
        <f t="shared" si="212"/>
        <v>0</v>
      </c>
      <c r="DN397" s="203">
        <f>IF(Taula4[[#This Row],[% Jornada (no posar símbol %)]]=100,IF(DM397=1,2,0),0)</f>
        <v>0</v>
      </c>
      <c r="DO397" s="203" t="str">
        <f t="shared" si="216"/>
        <v/>
      </c>
    </row>
    <row r="398" spans="1:119" ht="14.25" customHeight="1">
      <c r="A398" s="38"/>
      <c r="B398" s="83">
        <v>391</v>
      </c>
      <c r="C398" s="2"/>
      <c r="D398" s="158"/>
      <c r="E398" s="194"/>
      <c r="F398" s="153"/>
      <c r="G398" s="153"/>
      <c r="H398" s="2"/>
      <c r="I398" s="154"/>
      <c r="J398" s="210"/>
      <c r="K398" s="155"/>
      <c r="L398" s="156">
        <f t="shared" si="201"/>
        <v>0</v>
      </c>
      <c r="M398" s="340"/>
      <c r="N398" s="182" t="str">
        <f t="shared" si="213"/>
        <v/>
      </c>
      <c r="O398" s="127"/>
      <c r="P398" s="64"/>
      <c r="Q398" s="64"/>
      <c r="R398" s="64"/>
      <c r="CB398" s="78" t="str">
        <f t="shared" si="186"/>
        <v/>
      </c>
      <c r="CC398" s="79">
        <v>100</v>
      </c>
      <c r="CD398" s="79">
        <f t="shared" si="187"/>
        <v>0</v>
      </c>
      <c r="CE398" s="79">
        <f t="shared" si="188"/>
        <v>0</v>
      </c>
      <c r="CF398" s="79">
        <f t="shared" si="189"/>
        <v>0</v>
      </c>
      <c r="CG398" s="79">
        <f t="shared" si="214"/>
        <v>0</v>
      </c>
      <c r="CH398" s="80">
        <f t="shared" si="190"/>
        <v>0</v>
      </c>
      <c r="CI398" s="84">
        <f t="shared" si="191"/>
        <v>0</v>
      </c>
      <c r="CJ398" s="80">
        <f t="shared" si="202"/>
        <v>0</v>
      </c>
      <c r="CN398" s="21" t="str">
        <f t="shared" si="192"/>
        <v/>
      </c>
      <c r="CO398" s="21" t="str">
        <f t="shared" si="193"/>
        <v/>
      </c>
      <c r="CP398" s="22" t="str">
        <f t="shared" si="203"/>
        <v/>
      </c>
      <c r="CQ398" s="22" t="str">
        <f t="shared" si="204"/>
        <v/>
      </c>
      <c r="CR398" s="22" t="str">
        <f t="shared" si="205"/>
        <v/>
      </c>
      <c r="CS398" s="22" t="str">
        <f t="shared" si="206"/>
        <v/>
      </c>
      <c r="CT398" s="22" t="str">
        <f t="shared" si="207"/>
        <v/>
      </c>
      <c r="CU398" s="173" t="str">
        <f t="shared" si="194"/>
        <v/>
      </c>
      <c r="CV398" s="173" t="str">
        <f t="shared" si="195"/>
        <v/>
      </c>
      <c r="CW398" s="22" t="str">
        <f t="shared" si="208"/>
        <v/>
      </c>
      <c r="CX398" s="22" t="str">
        <f t="shared" si="209"/>
        <v/>
      </c>
      <c r="CY398" s="23" t="str">
        <f t="shared" si="210"/>
        <v/>
      </c>
      <c r="CZ398" s="23" t="str">
        <f t="shared" si="211"/>
        <v/>
      </c>
      <c r="DA398" s="207" t="str">
        <f t="shared" si="215"/>
        <v/>
      </c>
      <c r="DB398" s="23">
        <f t="shared" si="196"/>
        <v>0</v>
      </c>
      <c r="DC398" s="16"/>
      <c r="DE398" s="192">
        <f t="shared" si="197"/>
        <v>0</v>
      </c>
      <c r="DF398" s="192">
        <f t="shared" si="198"/>
        <v>0</v>
      </c>
      <c r="DH398" s="192">
        <f t="shared" si="199"/>
        <v>0</v>
      </c>
      <c r="DI398" s="192">
        <f t="shared" si="200"/>
        <v>0</v>
      </c>
      <c r="DK398" s="203">
        <f>IF(Taula4[[#This Row],[Codi del contracte]]&lt;&gt;"",IF(Taula4[[#This Row],[Codi del contracte]]&gt;199,IF(Taula4[[#This Row],[Codi del contracte]]&lt;300,1,0),0),0)</f>
        <v>0</v>
      </c>
      <c r="DL398" s="203">
        <f>IF(Taula4[[#This Row],[Codi del contracte]]&lt;&gt;"",IF(Taula4[[#This Row],[Codi del contracte]]&gt;499,IF(Taula4[[#This Row],[Codi del contracte]]&lt;600,1,0),0),0)</f>
        <v>0</v>
      </c>
      <c r="DM398" s="203">
        <f t="shared" si="212"/>
        <v>0</v>
      </c>
      <c r="DN398" s="203">
        <f>IF(Taula4[[#This Row],[% Jornada (no posar símbol %)]]=100,IF(DM398=1,2,0),0)</f>
        <v>0</v>
      </c>
      <c r="DO398" s="203" t="str">
        <f t="shared" si="216"/>
        <v/>
      </c>
    </row>
    <row r="399" spans="1:119" ht="14.25" customHeight="1">
      <c r="A399" s="38"/>
      <c r="B399" s="83">
        <v>392</v>
      </c>
      <c r="C399" s="2"/>
      <c r="D399" s="158"/>
      <c r="E399" s="194"/>
      <c r="F399" s="153"/>
      <c r="G399" s="153"/>
      <c r="H399" s="2"/>
      <c r="I399" s="154"/>
      <c r="J399" s="210"/>
      <c r="K399" s="155"/>
      <c r="L399" s="156">
        <f t="shared" si="201"/>
        <v>0</v>
      </c>
      <c r="M399" s="340"/>
      <c r="N399" s="182" t="str">
        <f t="shared" si="213"/>
        <v/>
      </c>
      <c r="O399" s="127"/>
      <c r="P399" s="64"/>
      <c r="Q399" s="64"/>
      <c r="R399" s="64"/>
      <c r="CB399" s="78" t="str">
        <f t="shared" si="186"/>
        <v/>
      </c>
      <c r="CC399" s="79">
        <v>100</v>
      </c>
      <c r="CD399" s="79">
        <f t="shared" si="187"/>
        <v>0</v>
      </c>
      <c r="CE399" s="79">
        <f t="shared" si="188"/>
        <v>0</v>
      </c>
      <c r="CF399" s="79">
        <f t="shared" si="189"/>
        <v>0</v>
      </c>
      <c r="CG399" s="79">
        <f t="shared" si="214"/>
        <v>0</v>
      </c>
      <c r="CH399" s="80">
        <f t="shared" si="190"/>
        <v>0</v>
      </c>
      <c r="CI399" s="84">
        <f t="shared" si="191"/>
        <v>0</v>
      </c>
      <c r="CJ399" s="80">
        <f t="shared" si="202"/>
        <v>0</v>
      </c>
      <c r="CN399" s="21" t="str">
        <f t="shared" si="192"/>
        <v/>
      </c>
      <c r="CO399" s="21" t="str">
        <f t="shared" si="193"/>
        <v/>
      </c>
      <c r="CP399" s="22" t="str">
        <f t="shared" si="203"/>
        <v/>
      </c>
      <c r="CQ399" s="22" t="str">
        <f t="shared" si="204"/>
        <v/>
      </c>
      <c r="CR399" s="22" t="str">
        <f t="shared" si="205"/>
        <v/>
      </c>
      <c r="CS399" s="22" t="str">
        <f t="shared" si="206"/>
        <v/>
      </c>
      <c r="CT399" s="22" t="str">
        <f t="shared" si="207"/>
        <v/>
      </c>
      <c r="CU399" s="173" t="str">
        <f t="shared" si="194"/>
        <v/>
      </c>
      <c r="CV399" s="173" t="str">
        <f t="shared" si="195"/>
        <v/>
      </c>
      <c r="CW399" s="22" t="str">
        <f t="shared" si="208"/>
        <v/>
      </c>
      <c r="CX399" s="22" t="str">
        <f t="shared" si="209"/>
        <v/>
      </c>
      <c r="CY399" s="23" t="str">
        <f t="shared" si="210"/>
        <v/>
      </c>
      <c r="CZ399" s="23" t="str">
        <f t="shared" si="211"/>
        <v/>
      </c>
      <c r="DA399" s="207" t="str">
        <f t="shared" si="215"/>
        <v/>
      </c>
      <c r="DB399" s="23">
        <f t="shared" si="196"/>
        <v>0</v>
      </c>
      <c r="DC399" s="16"/>
      <c r="DE399" s="192">
        <f t="shared" si="197"/>
        <v>0</v>
      </c>
      <c r="DF399" s="192">
        <f t="shared" si="198"/>
        <v>0</v>
      </c>
      <c r="DH399" s="192">
        <f t="shared" si="199"/>
        <v>0</v>
      </c>
      <c r="DI399" s="192">
        <f t="shared" si="200"/>
        <v>0</v>
      </c>
      <c r="DK399" s="203">
        <f>IF(Taula4[[#This Row],[Codi del contracte]]&lt;&gt;"",IF(Taula4[[#This Row],[Codi del contracte]]&gt;199,IF(Taula4[[#This Row],[Codi del contracte]]&lt;300,1,0),0),0)</f>
        <v>0</v>
      </c>
      <c r="DL399" s="203">
        <f>IF(Taula4[[#This Row],[Codi del contracte]]&lt;&gt;"",IF(Taula4[[#This Row],[Codi del contracte]]&gt;499,IF(Taula4[[#This Row],[Codi del contracte]]&lt;600,1,0),0),0)</f>
        <v>0</v>
      </c>
      <c r="DM399" s="203">
        <f t="shared" si="212"/>
        <v>0</v>
      </c>
      <c r="DN399" s="203">
        <f>IF(Taula4[[#This Row],[% Jornada (no posar símbol %)]]=100,IF(DM399=1,2,0),0)</f>
        <v>0</v>
      </c>
      <c r="DO399" s="203" t="str">
        <f t="shared" si="216"/>
        <v/>
      </c>
    </row>
    <row r="400" spans="1:119" ht="14.25" customHeight="1">
      <c r="A400" s="38"/>
      <c r="B400" s="83">
        <v>393</v>
      </c>
      <c r="C400" s="2"/>
      <c r="D400" s="158"/>
      <c r="E400" s="194"/>
      <c r="F400" s="153"/>
      <c r="G400" s="153"/>
      <c r="H400" s="2"/>
      <c r="I400" s="154"/>
      <c r="J400" s="210"/>
      <c r="K400" s="155"/>
      <c r="L400" s="156">
        <f t="shared" si="201"/>
        <v>0</v>
      </c>
      <c r="M400" s="340"/>
      <c r="N400" s="182" t="str">
        <f t="shared" si="213"/>
        <v/>
      </c>
      <c r="O400" s="127"/>
      <c r="P400" s="64"/>
      <c r="Q400" s="64"/>
      <c r="R400" s="64"/>
      <c r="CB400" s="78" t="str">
        <f t="shared" si="186"/>
        <v/>
      </c>
      <c r="CC400" s="79">
        <v>100</v>
      </c>
      <c r="CD400" s="79">
        <f t="shared" si="187"/>
        <v>0</v>
      </c>
      <c r="CE400" s="79">
        <f t="shared" si="188"/>
        <v>0</v>
      </c>
      <c r="CF400" s="79">
        <f t="shared" si="189"/>
        <v>0</v>
      </c>
      <c r="CG400" s="79">
        <f t="shared" si="214"/>
        <v>0</v>
      </c>
      <c r="CH400" s="80">
        <f t="shared" si="190"/>
        <v>0</v>
      </c>
      <c r="CI400" s="84">
        <f t="shared" si="191"/>
        <v>0</v>
      </c>
      <c r="CJ400" s="80">
        <f t="shared" si="202"/>
        <v>0</v>
      </c>
      <c r="CN400" s="21" t="str">
        <f t="shared" si="192"/>
        <v/>
      </c>
      <c r="CO400" s="21" t="str">
        <f t="shared" si="193"/>
        <v/>
      </c>
      <c r="CP400" s="22" t="str">
        <f t="shared" si="203"/>
        <v/>
      </c>
      <c r="CQ400" s="22" t="str">
        <f t="shared" si="204"/>
        <v/>
      </c>
      <c r="CR400" s="22" t="str">
        <f t="shared" si="205"/>
        <v/>
      </c>
      <c r="CS400" s="22" t="str">
        <f t="shared" si="206"/>
        <v/>
      </c>
      <c r="CT400" s="22" t="str">
        <f t="shared" si="207"/>
        <v/>
      </c>
      <c r="CU400" s="173" t="str">
        <f t="shared" si="194"/>
        <v/>
      </c>
      <c r="CV400" s="173" t="str">
        <f t="shared" si="195"/>
        <v/>
      </c>
      <c r="CW400" s="22" t="str">
        <f t="shared" si="208"/>
        <v/>
      </c>
      <c r="CX400" s="22" t="str">
        <f t="shared" si="209"/>
        <v/>
      </c>
      <c r="CY400" s="23" t="str">
        <f t="shared" si="210"/>
        <v/>
      </c>
      <c r="CZ400" s="23" t="str">
        <f t="shared" si="211"/>
        <v/>
      </c>
      <c r="DA400" s="207" t="str">
        <f t="shared" si="215"/>
        <v/>
      </c>
      <c r="DB400" s="23">
        <f t="shared" si="196"/>
        <v>0</v>
      </c>
      <c r="DC400" s="16"/>
      <c r="DE400" s="192">
        <f t="shared" si="197"/>
        <v>0</v>
      </c>
      <c r="DF400" s="192">
        <f t="shared" si="198"/>
        <v>0</v>
      </c>
      <c r="DH400" s="192">
        <f t="shared" si="199"/>
        <v>0</v>
      </c>
      <c r="DI400" s="192">
        <f t="shared" si="200"/>
        <v>0</v>
      </c>
      <c r="DK400" s="203">
        <f>IF(Taula4[[#This Row],[Codi del contracte]]&lt;&gt;"",IF(Taula4[[#This Row],[Codi del contracte]]&gt;199,IF(Taula4[[#This Row],[Codi del contracte]]&lt;300,1,0),0),0)</f>
        <v>0</v>
      </c>
      <c r="DL400" s="203">
        <f>IF(Taula4[[#This Row],[Codi del contracte]]&lt;&gt;"",IF(Taula4[[#This Row],[Codi del contracte]]&gt;499,IF(Taula4[[#This Row],[Codi del contracte]]&lt;600,1,0),0),0)</f>
        <v>0</v>
      </c>
      <c r="DM400" s="203">
        <f t="shared" si="212"/>
        <v>0</v>
      </c>
      <c r="DN400" s="203">
        <f>IF(Taula4[[#This Row],[% Jornada (no posar símbol %)]]=100,IF(DM400=1,2,0),0)</f>
        <v>0</v>
      </c>
      <c r="DO400" s="203" t="str">
        <f t="shared" si="216"/>
        <v/>
      </c>
    </row>
    <row r="401" spans="1:119" s="260" customFormat="1" ht="14.25" customHeight="1">
      <c r="B401" s="316"/>
      <c r="C401" s="317"/>
      <c r="D401" s="318"/>
      <c r="E401" s="317"/>
      <c r="F401" s="319"/>
      <c r="G401" s="319"/>
      <c r="H401" s="317"/>
      <c r="I401" s="320"/>
      <c r="J401" s="317"/>
      <c r="K401" s="321"/>
      <c r="L401" s="305"/>
      <c r="M401" s="321"/>
      <c r="N401" s="322"/>
      <c r="O401" s="127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  <c r="AV401" s="64"/>
      <c r="AW401" s="64"/>
      <c r="AX401" s="64"/>
      <c r="AY401" s="64"/>
      <c r="AZ401" s="64"/>
      <c r="BA401" s="64"/>
      <c r="BB401" s="64"/>
      <c r="BC401" s="64"/>
      <c r="BD401" s="64"/>
      <c r="BE401" s="64"/>
      <c r="BF401" s="64"/>
      <c r="BG401" s="64"/>
      <c r="BH401" s="64"/>
      <c r="BI401" s="64"/>
      <c r="BJ401" s="64"/>
      <c r="BK401" s="64"/>
      <c r="BL401" s="64"/>
      <c r="BM401" s="64"/>
      <c r="BN401" s="64"/>
      <c r="BO401" s="64"/>
      <c r="BP401" s="64"/>
      <c r="BQ401" s="64"/>
      <c r="BR401" s="64"/>
      <c r="BS401" s="64"/>
      <c r="BT401" s="64"/>
      <c r="BU401" s="64"/>
      <c r="BV401" s="64"/>
      <c r="BW401" s="64"/>
      <c r="BX401" s="64"/>
      <c r="BY401" s="64"/>
      <c r="BZ401" s="64"/>
      <c r="CA401" s="64"/>
      <c r="CB401" s="46"/>
      <c r="CC401" s="323"/>
      <c r="CD401" s="323"/>
      <c r="CE401" s="323"/>
      <c r="CF401" s="323"/>
      <c r="CG401" s="323"/>
      <c r="CH401" s="201"/>
      <c r="CI401" s="324"/>
      <c r="CJ401" s="201"/>
      <c r="CK401" s="64"/>
      <c r="CN401" s="127"/>
      <c r="CO401" s="127"/>
      <c r="CP401" s="45"/>
      <c r="CQ401" s="45"/>
      <c r="CR401" s="45"/>
      <c r="CS401" s="45"/>
      <c r="CT401" s="45"/>
      <c r="CU401" s="323"/>
      <c r="CV401" s="323"/>
      <c r="CW401" s="45"/>
      <c r="CX401" s="45"/>
      <c r="CY401" s="46"/>
      <c r="CZ401" s="46"/>
      <c r="DA401" s="46"/>
      <c r="DB401" s="46"/>
      <c r="DC401" s="46"/>
      <c r="DE401" s="201"/>
      <c r="DF401" s="201"/>
      <c r="DH401" s="201"/>
      <c r="DI401" s="201"/>
      <c r="DK401" s="45"/>
      <c r="DL401" s="45"/>
      <c r="DM401" s="45"/>
      <c r="DN401" s="45"/>
      <c r="DO401" s="45"/>
    </row>
    <row r="402" spans="1:119" s="260" customFormat="1" ht="14.25" customHeight="1" thickBot="1">
      <c r="B402" s="325"/>
      <c r="C402" s="326"/>
      <c r="D402" s="327"/>
      <c r="E402" s="326"/>
      <c r="F402" s="328"/>
      <c r="G402" s="328"/>
      <c r="H402" s="326"/>
      <c r="I402" s="329"/>
      <c r="J402" s="326"/>
      <c r="K402" s="330"/>
      <c r="L402" s="312"/>
      <c r="M402" s="330"/>
      <c r="N402" s="331"/>
      <c r="O402" s="127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  <c r="AV402" s="64"/>
      <c r="AW402" s="64"/>
      <c r="AX402" s="64"/>
      <c r="AY402" s="64"/>
      <c r="AZ402" s="64"/>
      <c r="BA402" s="64"/>
      <c r="BB402" s="64"/>
      <c r="BC402" s="64"/>
      <c r="BD402" s="64"/>
      <c r="BE402" s="64"/>
      <c r="BF402" s="64"/>
      <c r="BG402" s="64"/>
      <c r="BH402" s="64"/>
      <c r="BI402" s="64"/>
      <c r="BJ402" s="64"/>
      <c r="BK402" s="64"/>
      <c r="BL402" s="64"/>
      <c r="BM402" s="64"/>
      <c r="BN402" s="64"/>
      <c r="BO402" s="64"/>
      <c r="BP402" s="64"/>
      <c r="BQ402" s="64"/>
      <c r="BR402" s="64"/>
      <c r="BS402" s="64"/>
      <c r="BT402" s="64"/>
      <c r="BU402" s="64"/>
      <c r="BV402" s="64"/>
      <c r="BW402" s="64"/>
      <c r="BX402" s="64"/>
      <c r="BY402" s="64"/>
      <c r="BZ402" s="64"/>
      <c r="CA402" s="64"/>
      <c r="CB402" s="46"/>
      <c r="CC402" s="323"/>
      <c r="CD402" s="323"/>
      <c r="CE402" s="323"/>
      <c r="CF402" s="323"/>
      <c r="CG402" s="323"/>
      <c r="CH402" s="201"/>
      <c r="CI402" s="324"/>
      <c r="CJ402" s="201"/>
      <c r="CK402" s="64"/>
      <c r="CN402" s="127"/>
      <c r="CO402" s="127"/>
      <c r="CP402" s="45"/>
      <c r="CQ402" s="45"/>
      <c r="CR402" s="45"/>
      <c r="CS402" s="45"/>
      <c r="CT402" s="45"/>
      <c r="CU402" s="323"/>
      <c r="CV402" s="323"/>
      <c r="CW402" s="45"/>
      <c r="CX402" s="45"/>
      <c r="CY402" s="46"/>
      <c r="CZ402" s="46"/>
      <c r="DA402" s="46"/>
      <c r="DB402" s="46"/>
      <c r="DC402" s="46"/>
      <c r="DE402" s="201"/>
      <c r="DF402" s="201"/>
      <c r="DH402" s="201"/>
      <c r="DI402" s="201"/>
      <c r="DK402" s="45"/>
      <c r="DL402" s="45"/>
      <c r="DM402" s="45"/>
      <c r="DN402" s="45"/>
      <c r="DO402" s="45"/>
    </row>
    <row r="403" spans="1:119" s="260" customFormat="1" ht="14.25" customHeight="1">
      <c r="B403" s="316"/>
      <c r="C403" s="317"/>
      <c r="D403" s="318"/>
      <c r="E403" s="317"/>
      <c r="F403" s="319"/>
      <c r="G403" s="319"/>
      <c r="H403" s="317"/>
      <c r="I403" s="320"/>
      <c r="J403" s="317"/>
      <c r="K403" s="321"/>
      <c r="L403" s="305"/>
      <c r="M403" s="321"/>
      <c r="N403" s="322"/>
      <c r="O403" s="127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  <c r="AV403" s="64"/>
      <c r="AW403" s="64"/>
      <c r="AX403" s="64"/>
      <c r="AY403" s="64"/>
      <c r="AZ403" s="64"/>
      <c r="BA403" s="64"/>
      <c r="BB403" s="64"/>
      <c r="BC403" s="64"/>
      <c r="BD403" s="64"/>
      <c r="BE403" s="64"/>
      <c r="BF403" s="64"/>
      <c r="BG403" s="64"/>
      <c r="BH403" s="64"/>
      <c r="BI403" s="64"/>
      <c r="BJ403" s="64"/>
      <c r="BK403" s="64"/>
      <c r="BL403" s="64"/>
      <c r="BM403" s="64"/>
      <c r="BN403" s="64"/>
      <c r="BO403" s="64"/>
      <c r="BP403" s="64"/>
      <c r="BQ403" s="64"/>
      <c r="BR403" s="64"/>
      <c r="BS403" s="64"/>
      <c r="BT403" s="64"/>
      <c r="BU403" s="64"/>
      <c r="BV403" s="64"/>
      <c r="BW403" s="64"/>
      <c r="BX403" s="64"/>
      <c r="BY403" s="64"/>
      <c r="BZ403" s="64"/>
      <c r="CA403" s="64"/>
      <c r="CB403" s="46"/>
      <c r="CC403" s="323"/>
      <c r="CD403" s="323"/>
      <c r="CE403" s="323"/>
      <c r="CF403" s="323"/>
      <c r="CG403" s="323"/>
      <c r="CH403" s="201"/>
      <c r="CI403" s="324"/>
      <c r="CJ403" s="201"/>
      <c r="CK403" s="64"/>
      <c r="CN403" s="127"/>
      <c r="CO403" s="127"/>
      <c r="CP403" s="45"/>
      <c r="CQ403" s="45"/>
      <c r="CR403" s="45"/>
      <c r="CS403" s="45"/>
      <c r="CT403" s="45"/>
      <c r="CU403" s="323"/>
      <c r="CV403" s="323"/>
      <c r="CW403" s="45"/>
      <c r="CX403" s="45"/>
      <c r="CY403" s="46"/>
      <c r="CZ403" s="46"/>
      <c r="DA403" s="46"/>
      <c r="DB403" s="46"/>
      <c r="DC403" s="46"/>
      <c r="DE403" s="201"/>
      <c r="DF403" s="201"/>
      <c r="DH403" s="201"/>
      <c r="DI403" s="201"/>
      <c r="DK403" s="45"/>
      <c r="DL403" s="45"/>
      <c r="DM403" s="45"/>
      <c r="DN403" s="45"/>
      <c r="DO403" s="45"/>
    </row>
    <row r="404" spans="1:119" ht="12.75" hidden="1" customHeight="1">
      <c r="A404" s="38"/>
      <c r="B404" s="38"/>
      <c r="C404" s="64"/>
      <c r="D404" s="260"/>
      <c r="E404" s="260"/>
      <c r="F404" s="64"/>
      <c r="G404" s="64"/>
      <c r="H404" s="64"/>
      <c r="I404" s="64"/>
      <c r="J404" s="64"/>
      <c r="K404" s="64"/>
      <c r="L404" s="64"/>
      <c r="M404" s="64"/>
      <c r="N404" s="64"/>
      <c r="O404" s="46"/>
      <c r="P404" s="64"/>
      <c r="Q404" s="64"/>
      <c r="R404" s="64"/>
    </row>
    <row r="405" spans="1:119" hidden="1">
      <c r="A405" s="38"/>
      <c r="B405" s="38"/>
      <c r="C405" s="64"/>
      <c r="D405" s="260"/>
      <c r="E405" s="260"/>
      <c r="F405" s="64"/>
      <c r="G405" s="64"/>
      <c r="H405" s="64"/>
      <c r="I405" s="64"/>
      <c r="J405" s="64"/>
      <c r="K405" s="64"/>
      <c r="L405" s="3">
        <f>SUM(L8:L404)</f>
        <v>0</v>
      </c>
      <c r="M405" s="4">
        <f>SUM(M8:M404)</f>
        <v>0</v>
      </c>
      <c r="N405" s="64"/>
      <c r="O405" s="46"/>
      <c r="P405" s="64"/>
      <c r="Q405" s="64"/>
      <c r="R405" s="64"/>
      <c r="CB405" s="24"/>
      <c r="CC405" s="24"/>
      <c r="CD405" s="24"/>
      <c r="CE405" s="25">
        <f t="shared" ref="CE405:CJ405" si="217">SUM(CE8:CE404)</f>
        <v>0</v>
      </c>
      <c r="CF405" s="25">
        <f t="shared" si="217"/>
        <v>0</v>
      </c>
      <c r="CG405" s="25">
        <f t="shared" si="217"/>
        <v>0</v>
      </c>
      <c r="CH405" s="26">
        <f t="shared" si="217"/>
        <v>0</v>
      </c>
      <c r="CI405" s="27">
        <f t="shared" si="217"/>
        <v>0</v>
      </c>
      <c r="CJ405" s="27">
        <f t="shared" si="217"/>
        <v>0</v>
      </c>
      <c r="CU405" s="25">
        <f>SUM(CU8:CU404)</f>
        <v>0</v>
      </c>
      <c r="CV405" s="25">
        <f>SUM(CV8:CV404)</f>
        <v>0</v>
      </c>
      <c r="DB405" s="28">
        <f>SUM(DB8:DB404)</f>
        <v>0</v>
      </c>
      <c r="DC405" s="28"/>
      <c r="DE405" s="195">
        <f>SUM(DE8:DE400)</f>
        <v>0</v>
      </c>
      <c r="DF405" s="195">
        <f>SUM(DF8:DF400)</f>
        <v>0</v>
      </c>
      <c r="DH405" s="195">
        <f>SUM(DH8:DH400)</f>
        <v>0</v>
      </c>
      <c r="DI405" s="195">
        <f>SUM(DI8:DI400)</f>
        <v>0</v>
      </c>
    </row>
    <row r="406" spans="1:119" hidden="1">
      <c r="A406" s="38"/>
      <c r="B406" s="38"/>
      <c r="C406" s="64"/>
      <c r="D406" s="260"/>
      <c r="E406" s="260"/>
      <c r="F406" s="64"/>
      <c r="G406" s="64"/>
      <c r="H406" s="64"/>
      <c r="I406" s="64"/>
      <c r="J406" s="64"/>
      <c r="K406" s="64"/>
      <c r="L406" s="64"/>
      <c r="M406" s="86"/>
      <c r="N406" s="87"/>
      <c r="O406" s="46"/>
      <c r="P406" s="64"/>
      <c r="Q406" s="64"/>
      <c r="R406" s="64"/>
    </row>
    <row r="407" spans="1:119" s="41" customFormat="1" hidden="1">
      <c r="A407" s="45"/>
      <c r="B407" s="45"/>
      <c r="C407" s="46"/>
      <c r="D407" s="45"/>
      <c r="E407" s="45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U407" s="16"/>
      <c r="CV407" s="16"/>
      <c r="CY407" s="16"/>
      <c r="CZ407" s="16"/>
      <c r="DA407" s="16"/>
      <c r="DB407" s="16"/>
      <c r="DC407" s="16"/>
    </row>
    <row r="408" spans="1:119" ht="15" hidden="1" customHeight="1">
      <c r="A408" s="38"/>
      <c r="B408" s="38"/>
      <c r="C408" s="64"/>
      <c r="D408" s="260"/>
      <c r="E408" s="260"/>
      <c r="F408" s="64"/>
      <c r="G408" s="64"/>
      <c r="H408" s="64"/>
      <c r="I408" s="64"/>
      <c r="J408" s="64"/>
      <c r="K408" s="64"/>
      <c r="L408" s="64"/>
      <c r="M408" s="64"/>
      <c r="N408" s="87"/>
      <c r="O408" s="46"/>
      <c r="P408" s="64"/>
      <c r="Q408" s="64"/>
      <c r="R408" s="64"/>
    </row>
    <row r="409" spans="1:119" ht="15" hidden="1" customHeight="1">
      <c r="A409" s="38"/>
      <c r="B409" s="38"/>
      <c r="C409" s="64"/>
      <c r="D409" s="260"/>
      <c r="E409" s="260"/>
      <c r="F409" s="64"/>
      <c r="G409" s="64"/>
      <c r="H409" s="64"/>
      <c r="I409" s="64"/>
      <c r="J409" s="64"/>
      <c r="K409" s="64"/>
      <c r="L409" s="64"/>
      <c r="M409" s="64"/>
      <c r="N409" s="64"/>
      <c r="O409" s="46"/>
      <c r="P409" s="64"/>
      <c r="Q409" s="64"/>
      <c r="R409" s="64"/>
    </row>
    <row r="410" spans="1:119" ht="15" hidden="1" customHeight="1">
      <c r="A410" s="38"/>
      <c r="B410" s="38"/>
      <c r="C410" s="64"/>
      <c r="D410" s="260"/>
      <c r="E410" s="260"/>
      <c r="F410" s="64"/>
      <c r="G410" s="64"/>
      <c r="H410" s="64"/>
      <c r="I410" s="64"/>
      <c r="J410" s="64"/>
      <c r="K410" s="64"/>
      <c r="L410" s="64"/>
      <c r="M410" s="64"/>
      <c r="N410" s="64"/>
      <c r="O410" s="46"/>
      <c r="P410" s="64"/>
      <c r="Q410" s="64"/>
      <c r="R410" s="64"/>
    </row>
    <row r="411" spans="1:119" hidden="1">
      <c r="A411" s="38"/>
      <c r="B411" s="38"/>
      <c r="C411" s="64"/>
      <c r="D411" s="260"/>
      <c r="E411" s="260"/>
      <c r="F411" s="64"/>
      <c r="G411" s="64"/>
      <c r="H411" s="64"/>
      <c r="I411" s="64"/>
      <c r="J411" s="64"/>
      <c r="K411" s="64"/>
      <c r="L411" s="64"/>
      <c r="M411" s="64"/>
      <c r="N411" s="64"/>
      <c r="O411" s="46"/>
      <c r="P411" s="64"/>
      <c r="Q411" s="64"/>
      <c r="R411" s="64"/>
    </row>
    <row r="412" spans="1:119" hidden="1">
      <c r="A412" s="38"/>
      <c r="B412" s="38"/>
      <c r="C412" s="64"/>
      <c r="D412" s="260"/>
      <c r="E412" s="260"/>
      <c r="F412" s="64"/>
      <c r="G412" s="64"/>
      <c r="H412" s="64"/>
      <c r="I412" s="64"/>
      <c r="J412" s="64"/>
      <c r="K412" s="64"/>
      <c r="L412" s="64"/>
      <c r="M412" s="64"/>
      <c r="N412" s="64"/>
      <c r="O412" s="46"/>
      <c r="P412" s="64"/>
      <c r="Q412" s="64"/>
      <c r="R412" s="64"/>
    </row>
    <row r="413" spans="1:119" hidden="1">
      <c r="A413" s="38"/>
      <c r="B413" s="38"/>
      <c r="C413" s="64"/>
      <c r="D413" s="260"/>
      <c r="E413" s="260"/>
      <c r="F413" s="64"/>
      <c r="G413" s="64"/>
      <c r="H413" s="64"/>
      <c r="I413" s="64"/>
      <c r="J413" s="64"/>
      <c r="K413" s="64"/>
      <c r="L413" s="64"/>
      <c r="M413" s="64"/>
      <c r="N413" s="64"/>
      <c r="O413" s="46"/>
      <c r="P413" s="64"/>
      <c r="Q413" s="64"/>
      <c r="R413" s="64"/>
    </row>
    <row r="414" spans="1:119" hidden="1">
      <c r="A414" s="38"/>
      <c r="B414" s="38"/>
      <c r="C414" s="64"/>
      <c r="D414" s="260"/>
      <c r="E414" s="260"/>
      <c r="F414" s="64"/>
      <c r="G414" s="64"/>
      <c r="H414" s="64"/>
      <c r="I414" s="64"/>
      <c r="J414" s="64"/>
      <c r="K414" s="64"/>
      <c r="L414" s="64"/>
      <c r="M414" s="64"/>
      <c r="N414" s="64"/>
      <c r="O414" s="46"/>
      <c r="P414" s="64"/>
      <c r="Q414" s="64"/>
      <c r="R414" s="64"/>
    </row>
    <row r="415" spans="1:119" hidden="1">
      <c r="A415" s="38"/>
      <c r="B415" s="38"/>
      <c r="C415" s="64"/>
      <c r="D415" s="260"/>
      <c r="E415" s="260"/>
      <c r="F415" s="64"/>
      <c r="G415" s="64"/>
      <c r="H415" s="64"/>
      <c r="I415" s="64"/>
      <c r="J415" s="64"/>
      <c r="K415" s="64"/>
      <c r="L415" s="64"/>
      <c r="M415" s="64"/>
      <c r="N415" s="64"/>
      <c r="O415" s="46"/>
      <c r="P415" s="64"/>
      <c r="Q415" s="64"/>
      <c r="R415" s="64"/>
    </row>
    <row r="416" spans="1:119" hidden="1">
      <c r="A416" s="38"/>
      <c r="B416" s="38"/>
      <c r="C416" s="64"/>
      <c r="D416" s="260"/>
      <c r="E416" s="260"/>
      <c r="F416" s="64"/>
      <c r="G416" s="64"/>
      <c r="H416" s="64"/>
      <c r="I416" s="64"/>
      <c r="J416" s="64"/>
      <c r="K416" s="64"/>
      <c r="L416" s="64"/>
      <c r="M416" s="64"/>
      <c r="N416" s="64"/>
      <c r="O416" s="46"/>
      <c r="P416" s="64"/>
      <c r="Q416" s="64"/>
      <c r="R416" s="64"/>
    </row>
    <row r="417" spans="4:10" hidden="1">
      <c r="D417" s="260"/>
      <c r="E417" s="260"/>
      <c r="F417" s="64"/>
      <c r="G417" s="64"/>
      <c r="H417" s="64"/>
      <c r="I417" s="64"/>
      <c r="J417" s="64"/>
    </row>
    <row r="418" spans="4:10" hidden="1"/>
    <row r="419" spans="4:10" hidden="1"/>
    <row r="420" spans="4:10" hidden="1"/>
    <row r="421" spans="4:10" hidden="1"/>
    <row r="422" spans="4:10" hidden="1"/>
    <row r="423" spans="4:10" hidden="1"/>
    <row r="424" spans="4:10" hidden="1"/>
    <row r="425" spans="4:10" hidden="1"/>
    <row r="426" spans="4:10" hidden="1"/>
    <row r="427" spans="4:10" hidden="1"/>
    <row r="428" spans="4:10" hidden="1"/>
    <row r="429" spans="4:10" hidden="1"/>
    <row r="430" spans="4:10" hidden="1"/>
    <row r="431" spans="4:10" hidden="1"/>
    <row r="432" spans="4:10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</sheetData>
  <sheetProtection algorithmName="SHA-512" hashValue="0tuEUv4UgN4xc61Km0ZQKxFkntI8yoISPrY5aLUdKKUw7GZgA2mlXsMWeqgGH3pxI1A5kIfvQLu4r6ugpX31hA==" saltValue="pDPnglXTycEiEAUfCDt/mQ==" spinCount="100000" sheet="1" objects="1" scenarios="1"/>
  <mergeCells count="5">
    <mergeCell ref="B3:M3"/>
    <mergeCell ref="B2:M2"/>
    <mergeCell ref="D5:J5"/>
    <mergeCell ref="D4:J4"/>
    <mergeCell ref="L4:M4"/>
  </mergeCells>
  <conditionalFormatting sqref="J208:J403">
    <cfRule type="expression" dxfId="103" priority="2">
      <formula>DN208=2</formula>
    </cfRule>
  </conditionalFormatting>
  <conditionalFormatting sqref="J8:J207">
    <cfRule type="expression" dxfId="102" priority="1">
      <formula>DN8=2</formula>
    </cfRule>
  </conditionalFormatting>
  <dataValidations count="5">
    <dataValidation type="list" allowBlank="1" showInputMessage="1" showErrorMessage="1" error="Tipus de discapacitat: Fer servir opcions de la llista desplegable" sqref="H8:H403">
      <formula1>Tipus_de_discapacitat</formula1>
    </dataValidation>
    <dataValidation type="decimal" allowBlank="1" showInputMessage="1" showErrorMessage="1" error="No feu servir número en percentatge_x000a_Exemple: per un 80% de la jornada, correspon posar 80" sqref="K8:K403">
      <formula1>1</formula1>
      <formula2>100</formula2>
    </dataValidation>
    <dataValidation type="whole" allowBlank="1" showInputMessage="1" showErrorMessage="1" error="Només valors entre 33 i 100_x000a_Exemple: per un 65% de discapacitat, correspon posar 65" sqref="I8:I403">
      <formula1>33</formula1>
      <formula2>100</formula2>
    </dataValidation>
    <dataValidation type="whole" allowBlank="1" showInputMessage="1" showErrorMessage="1" error="Codi de contracte erroni" sqref="J8:J403">
      <formula1>1</formula1>
      <formula2>600</formula2>
    </dataValidation>
    <dataValidation type="list" allowBlank="1" showInputMessage="1" showErrorMessage="1" error="Sexe: Fer servir les opcions de la llista desplegable" sqref="E8:E403">
      <formula1>Sexe</formula1>
    </dataValidation>
  </dataValidations>
  <printOptions horizontalCentered="1" verticalCentered="1"/>
  <pageMargins left="7.874015748031496E-2" right="7.874015748031496E-2" top="0.74803149606299213" bottom="0.43307086614173229" header="0.31496062992125984" footer="0.31496062992125984"/>
  <pageSetup paperSize="9" scale="65" orientation="landscape" r:id="rId1"/>
  <ignoredErrors>
    <ignoredError sqref="CB8:CB400 CE8:CE400 CF8:CF400 L9:L22 L23:L400 CD8:CD16 CH8 CH9:CH400 CI8:CI400 CJ8:CJ400 CD17:CD400 CG8:CG400 CV8:CV400" unlockedFormula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>
    <pageSetUpPr fitToPage="1"/>
  </sheetPr>
  <dimension ref="A1:CC44"/>
  <sheetViews>
    <sheetView zoomScaleNormal="100" workbookViewId="0">
      <selection activeCell="G27" sqref="G27"/>
    </sheetView>
  </sheetViews>
  <sheetFormatPr defaultColWidth="0" defaultRowHeight="14.4" zeroHeight="1"/>
  <cols>
    <col min="1" max="1" width="1.6640625" style="42" customWidth="1"/>
    <col min="2" max="3" width="9.109375" style="42" customWidth="1"/>
    <col min="4" max="4" width="21.109375" style="42" customWidth="1"/>
    <col min="5" max="5" width="9.109375" style="42" customWidth="1"/>
    <col min="6" max="8" width="14.6640625" style="42" customWidth="1"/>
    <col min="9" max="9" width="9.109375" style="42" customWidth="1"/>
    <col min="10" max="10" width="6.109375" style="42" customWidth="1"/>
    <col min="11" max="11" width="5.33203125" style="42" customWidth="1"/>
    <col min="12" max="12" width="9.109375" style="42" customWidth="1"/>
    <col min="13" max="14" width="10.33203125" style="42" customWidth="1"/>
    <col min="15" max="15" width="0.44140625" style="42" customWidth="1"/>
    <col min="16" max="16" width="9.109375" style="42" customWidth="1"/>
    <col min="17" max="17" width="10.33203125" style="42" customWidth="1"/>
    <col min="18" max="19" width="7.109375" style="42" customWidth="1"/>
    <col min="20" max="22" width="9.109375" style="42" customWidth="1"/>
    <col min="23" max="16384" width="9.109375" style="42" hidden="1"/>
  </cols>
  <sheetData>
    <row r="1" spans="1:81" ht="51" customHeight="1">
      <c r="A1" s="38"/>
      <c r="B1" s="43"/>
      <c r="C1" s="43"/>
      <c r="D1" s="43"/>
      <c r="E1" s="43"/>
      <c r="F1" s="43"/>
      <c r="G1" s="43"/>
      <c r="H1" s="43"/>
      <c r="I1" s="43"/>
      <c r="J1" s="43"/>
      <c r="K1" s="43"/>
      <c r="L1" s="39"/>
      <c r="M1" s="39"/>
      <c r="N1" s="39"/>
      <c r="O1" s="39"/>
      <c r="P1" s="39"/>
      <c r="Q1" s="39"/>
      <c r="R1" s="39"/>
      <c r="S1" s="39"/>
      <c r="T1" s="43"/>
      <c r="U1" s="43"/>
      <c r="V1" s="43"/>
      <c r="W1" s="43"/>
      <c r="X1" s="43"/>
      <c r="Y1" s="43"/>
      <c r="Z1" s="43"/>
      <c r="AA1" s="43"/>
      <c r="AB1" s="43"/>
    </row>
    <row r="2" spans="1:81" ht="16.5" customHeight="1">
      <c r="A2" s="45"/>
      <c r="B2" s="48"/>
      <c r="C2" s="48"/>
      <c r="D2" s="48"/>
      <c r="E2" s="48"/>
      <c r="F2" s="48"/>
      <c r="G2" s="48"/>
      <c r="H2" s="48"/>
      <c r="I2" s="48"/>
      <c r="J2" s="48"/>
      <c r="K2" s="48"/>
      <c r="L2" s="39"/>
      <c r="M2" s="39"/>
      <c r="N2" s="39"/>
      <c r="O2" s="39"/>
      <c r="P2" s="39"/>
      <c r="Q2" s="388" t="s">
        <v>122</v>
      </c>
      <c r="R2" s="388"/>
      <c r="S2" s="388"/>
      <c r="T2" s="388"/>
      <c r="U2" s="388"/>
      <c r="V2" s="48"/>
      <c r="W2" s="43"/>
      <c r="X2" s="43"/>
      <c r="Y2" s="43"/>
      <c r="Z2" s="43"/>
      <c r="AA2" s="43"/>
      <c r="AB2" s="43"/>
      <c r="BB2" s="44"/>
      <c r="BC2" s="44"/>
      <c r="BD2" s="44"/>
      <c r="BE2" s="44"/>
      <c r="BF2" s="44"/>
      <c r="BG2" s="44"/>
      <c r="BH2" s="44"/>
      <c r="CB2" s="7" t="s">
        <v>65</v>
      </c>
      <c r="CC2" s="7"/>
    </row>
    <row r="3" spans="1:81" ht="13.5" customHeight="1" thickBot="1">
      <c r="A3" s="45"/>
      <c r="B3" s="48"/>
      <c r="C3" s="48"/>
      <c r="D3" s="48"/>
      <c r="E3" s="48"/>
      <c r="F3" s="48"/>
      <c r="G3" s="48"/>
      <c r="H3" s="48"/>
      <c r="I3" s="48"/>
      <c r="J3" s="48"/>
      <c r="K3" s="48"/>
      <c r="L3" s="39"/>
      <c r="M3" s="39"/>
      <c r="N3" s="39"/>
      <c r="O3" s="39"/>
      <c r="P3" s="39"/>
      <c r="Q3" s="39"/>
      <c r="R3" s="39"/>
      <c r="S3" s="39"/>
      <c r="T3" s="114"/>
      <c r="U3" s="88"/>
      <c r="V3" s="43"/>
      <c r="W3" s="43"/>
      <c r="X3" s="43"/>
      <c r="Y3" s="43"/>
      <c r="Z3" s="43"/>
      <c r="AA3" s="43"/>
      <c r="AB3" s="43"/>
      <c r="AJ3" s="63"/>
      <c r="AK3" s="63"/>
      <c r="AM3" s="63"/>
      <c r="AN3" s="63"/>
      <c r="AO3" s="63"/>
      <c r="BB3" s="44"/>
      <c r="BC3" s="44"/>
      <c r="BD3" s="44"/>
      <c r="BE3" s="44"/>
      <c r="BF3" s="44"/>
      <c r="BG3" s="44"/>
      <c r="BH3" s="44"/>
    </row>
    <row r="4" spans="1:81" ht="15.75" customHeight="1" thickBot="1">
      <c r="A4" s="38"/>
      <c r="B4" s="401" t="s">
        <v>70</v>
      </c>
      <c r="C4" s="402"/>
      <c r="D4" s="402"/>
      <c r="E4" s="407">
        <f>+DOC.1_Despeses_10!D4</f>
        <v>0</v>
      </c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119"/>
      <c r="R4" s="119"/>
      <c r="S4" s="119" t="s">
        <v>58</v>
      </c>
      <c r="T4" s="403">
        <f>+DOC.1_Despeses_10!K5</f>
        <v>0</v>
      </c>
      <c r="U4" s="404"/>
      <c r="V4" s="43"/>
      <c r="W4" s="43"/>
      <c r="X4" s="43"/>
      <c r="Y4" s="43"/>
      <c r="Z4" s="43"/>
      <c r="AA4" s="43"/>
      <c r="AB4" s="43"/>
      <c r="AE4" s="63"/>
      <c r="AF4" s="63"/>
      <c r="AG4" s="63"/>
      <c r="AJ4" s="63"/>
      <c r="AK4" s="63"/>
      <c r="AM4" s="63"/>
      <c r="AN4" s="63"/>
      <c r="AO4" s="63"/>
      <c r="BB4" s="44"/>
      <c r="BC4" s="44"/>
      <c r="BD4" s="44"/>
      <c r="BE4" s="44"/>
      <c r="BF4" s="44"/>
      <c r="BG4" s="44"/>
      <c r="BH4" s="44"/>
    </row>
    <row r="5" spans="1:81" ht="15.75" customHeight="1" thickBot="1">
      <c r="A5" s="38"/>
      <c r="B5" s="401" t="s">
        <v>131</v>
      </c>
      <c r="C5" s="402"/>
      <c r="D5" s="402"/>
      <c r="E5" s="407" t="s">
        <v>124</v>
      </c>
      <c r="F5" s="407"/>
      <c r="G5" s="407"/>
      <c r="H5" s="407"/>
      <c r="I5" s="409"/>
      <c r="J5" s="409"/>
      <c r="K5" s="409"/>
      <c r="L5" s="409"/>
      <c r="M5" s="409"/>
      <c r="N5" s="409"/>
      <c r="O5" s="409"/>
      <c r="P5" s="409"/>
      <c r="Q5" s="120"/>
      <c r="R5" s="120"/>
      <c r="S5" s="120"/>
      <c r="T5" s="121"/>
      <c r="U5" s="122"/>
      <c r="V5" s="43"/>
      <c r="W5" s="43"/>
      <c r="X5" s="43"/>
      <c r="Y5" s="43"/>
      <c r="Z5" s="43"/>
      <c r="AA5" s="43"/>
      <c r="AB5" s="43"/>
      <c r="AE5" s="63"/>
      <c r="AF5" s="63"/>
      <c r="AG5" s="63"/>
      <c r="AJ5" s="63"/>
      <c r="AK5" s="63"/>
      <c r="AM5" s="63"/>
      <c r="AN5" s="63"/>
      <c r="AO5" s="63"/>
      <c r="BB5" s="44"/>
      <c r="BC5" s="44"/>
      <c r="BD5" s="44"/>
      <c r="BE5" s="44"/>
      <c r="BF5" s="44"/>
      <c r="BG5" s="44"/>
      <c r="BH5" s="44"/>
    </row>
    <row r="6" spans="1:81" ht="13.5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43"/>
      <c r="W6" s="43"/>
      <c r="X6" s="43"/>
      <c r="Y6" s="43"/>
      <c r="Z6" s="43"/>
      <c r="AA6" s="43"/>
      <c r="AB6" s="43"/>
      <c r="AE6" s="63"/>
      <c r="AF6" s="63"/>
      <c r="AG6" s="63"/>
      <c r="AJ6" s="63"/>
      <c r="AK6" s="63"/>
      <c r="AM6" s="63"/>
      <c r="AN6" s="63"/>
      <c r="AO6" s="63"/>
      <c r="BB6" s="44"/>
      <c r="BC6" s="44"/>
      <c r="BD6" s="44"/>
      <c r="BE6" s="44"/>
      <c r="BF6" s="44"/>
      <c r="BG6" s="44"/>
      <c r="BH6" s="44"/>
    </row>
    <row r="7" spans="1:81" ht="12.75" customHeight="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43"/>
      <c r="W7" s="43"/>
      <c r="X7" s="43"/>
      <c r="Y7" s="43"/>
      <c r="Z7" s="43"/>
      <c r="AA7" s="43"/>
      <c r="AB7" s="43"/>
      <c r="AE7" s="63"/>
      <c r="AF7" s="63"/>
      <c r="AG7" s="63"/>
      <c r="AJ7" s="63"/>
      <c r="AK7" s="63"/>
      <c r="AM7" s="63"/>
      <c r="AN7" s="63"/>
      <c r="AO7" s="63"/>
      <c r="BB7" s="44"/>
      <c r="BC7" s="44"/>
      <c r="BD7" s="44"/>
      <c r="BE7" s="44"/>
      <c r="BF7" s="44"/>
      <c r="BG7" s="44"/>
      <c r="BH7" s="44"/>
    </row>
    <row r="8" spans="1:81" ht="12.75" customHeight="1" thickBo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3"/>
      <c r="W8" s="43"/>
      <c r="X8" s="48"/>
      <c r="Y8" s="43"/>
      <c r="Z8" s="43"/>
      <c r="AA8" s="43"/>
      <c r="AB8" s="43"/>
      <c r="AE8" s="63"/>
      <c r="AF8" s="63"/>
      <c r="AG8" s="63"/>
      <c r="AJ8" s="63"/>
      <c r="AK8" s="63"/>
      <c r="AM8" s="63"/>
      <c r="AN8" s="63"/>
      <c r="AO8" s="63"/>
      <c r="BB8" s="44"/>
      <c r="BC8" s="44"/>
      <c r="BD8" s="44"/>
      <c r="BE8" s="44"/>
      <c r="BF8" s="44"/>
      <c r="BG8" s="44"/>
      <c r="BH8" s="44"/>
    </row>
    <row r="9" spans="1:81" ht="14.25" customHeight="1" thickTop="1" thickBot="1">
      <c r="A9" s="45"/>
      <c r="B9" s="89"/>
      <c r="C9" s="89"/>
      <c r="D9" s="89"/>
      <c r="E9" s="89"/>
      <c r="F9" s="90"/>
      <c r="G9" s="91"/>
      <c r="H9" s="91"/>
      <c r="I9" s="91"/>
      <c r="J9" s="92"/>
      <c r="K9" s="93"/>
      <c r="L9" s="93"/>
      <c r="M9" s="93"/>
      <c r="N9" s="93"/>
      <c r="O9" s="93"/>
      <c r="P9" s="93"/>
      <c r="Q9" s="93"/>
      <c r="R9" s="93"/>
      <c r="S9" s="93"/>
      <c r="T9" s="93"/>
      <c r="U9" s="45"/>
      <c r="V9" s="43"/>
      <c r="W9" s="43"/>
      <c r="X9" s="43"/>
      <c r="Y9" s="43"/>
      <c r="Z9" s="43"/>
      <c r="AA9" s="43"/>
      <c r="AB9" s="43"/>
      <c r="AE9" s="63"/>
      <c r="AF9" s="63"/>
      <c r="AG9" s="63"/>
      <c r="AJ9" s="63"/>
      <c r="AK9" s="63"/>
      <c r="AM9" s="63"/>
      <c r="AN9" s="63"/>
      <c r="AO9" s="63"/>
      <c r="BB9" s="44"/>
      <c r="BC9" s="44"/>
      <c r="BD9" s="44"/>
      <c r="BE9" s="44"/>
      <c r="BF9" s="44"/>
      <c r="BG9" s="44"/>
      <c r="BH9" s="44"/>
    </row>
    <row r="10" spans="1:81" ht="15.75" customHeight="1" thickTop="1">
      <c r="A10" s="45"/>
      <c r="B10" s="398" t="s">
        <v>99</v>
      </c>
      <c r="C10" s="399"/>
      <c r="D10" s="400"/>
      <c r="E10" s="410">
        <f>DOC.2_10!CH405</f>
        <v>0</v>
      </c>
      <c r="F10" s="411"/>
      <c r="G10" s="91"/>
      <c r="H10" s="91"/>
      <c r="I10" s="94"/>
      <c r="J10" s="405" t="str">
        <f>IF(DOC.2_10!DB405&gt;0,"REVISEU LA COLUMNA 'MISSATGE ERROR' DE LA PESTANYA ANTERIOR","")</f>
        <v/>
      </c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95"/>
      <c r="V10" s="43"/>
      <c r="W10" s="43"/>
      <c r="X10" s="43"/>
      <c r="Y10" s="43"/>
      <c r="Z10" s="43"/>
      <c r="AA10" s="43"/>
      <c r="AB10" s="43"/>
      <c r="AE10" s="63"/>
      <c r="AF10" s="63"/>
      <c r="AG10" s="63"/>
      <c r="AJ10" s="63"/>
      <c r="AK10" s="63"/>
      <c r="AM10" s="63"/>
      <c r="AN10" s="63"/>
      <c r="AO10" s="63"/>
      <c r="BB10" s="44"/>
      <c r="BC10" s="44"/>
      <c r="BD10" s="44"/>
      <c r="BE10" s="44"/>
      <c r="BF10" s="44"/>
      <c r="BG10" s="44"/>
      <c r="BH10" s="44"/>
    </row>
    <row r="11" spans="1:81" ht="15.75" customHeight="1" thickBot="1">
      <c r="A11" s="45"/>
      <c r="B11" s="389" t="s">
        <v>100</v>
      </c>
      <c r="C11" s="390"/>
      <c r="D11" s="391"/>
      <c r="E11" s="421">
        <f>DOC.2_10!CG405</f>
        <v>0</v>
      </c>
      <c r="F11" s="422"/>
      <c r="G11" s="91"/>
      <c r="H11" s="91"/>
      <c r="I11" s="94"/>
      <c r="J11" s="211" t="str">
        <f>IF(DOC.2_10!DB405&gt;0,"TENIU","")</f>
        <v/>
      </c>
      <c r="K11" s="96" t="str">
        <f>IF(DOC.2_10!DB405&gt;0,DOC.2_10!DB405,"")</f>
        <v/>
      </c>
      <c r="L11" s="393" t="str">
        <f>IF(DOC.2_10!DB405=1,"LÍNIA AMB ERROR",IF(DOC.2_10!DB405&gt;1,"LÍNIES AMB ERRORS",""))</f>
        <v/>
      </c>
      <c r="M11" s="394"/>
      <c r="N11" s="394"/>
      <c r="O11" s="138"/>
      <c r="P11" s="393"/>
      <c r="Q11" s="394"/>
      <c r="R11" s="394"/>
      <c r="S11" s="97"/>
      <c r="T11" s="97"/>
      <c r="U11" s="95"/>
      <c r="V11" s="43"/>
      <c r="W11" s="43"/>
      <c r="X11" s="43"/>
      <c r="Y11" s="43"/>
      <c r="Z11" s="43"/>
      <c r="AA11" s="43"/>
      <c r="AB11" s="43"/>
      <c r="AE11" s="63"/>
      <c r="AF11" s="63"/>
      <c r="AG11" s="63"/>
      <c r="AJ11" s="63"/>
      <c r="AK11" s="63"/>
      <c r="AM11" s="63"/>
      <c r="AN11" s="63"/>
      <c r="AO11" s="63"/>
      <c r="BE11" s="44"/>
      <c r="BF11" s="44"/>
      <c r="BG11" s="44"/>
      <c r="BH11" s="44"/>
    </row>
    <row r="12" spans="1:81" ht="14.25" customHeight="1" thickTop="1" thickBot="1">
      <c r="A12" s="45"/>
      <c r="B12" s="89"/>
      <c r="C12" s="89"/>
      <c r="D12" s="89"/>
      <c r="E12" s="89"/>
      <c r="F12" s="89"/>
      <c r="G12" s="91"/>
      <c r="H12" s="45"/>
      <c r="I12" s="45"/>
      <c r="J12" s="98"/>
      <c r="K12" s="219"/>
      <c r="L12" s="98"/>
      <c r="M12" s="98"/>
      <c r="N12" s="98"/>
      <c r="O12" s="98"/>
      <c r="P12" s="98"/>
      <c r="Q12" s="98"/>
      <c r="R12" s="98"/>
      <c r="S12" s="98"/>
      <c r="T12" s="98"/>
      <c r="U12" s="45"/>
      <c r="V12" s="43"/>
      <c r="W12" s="43"/>
      <c r="X12" s="43"/>
      <c r="Y12" s="43"/>
      <c r="Z12" s="43"/>
      <c r="AA12" s="43"/>
      <c r="AB12" s="43"/>
      <c r="AE12" s="63"/>
      <c r="AF12" s="63"/>
      <c r="AG12" s="63"/>
      <c r="AJ12" s="63"/>
      <c r="AK12" s="63"/>
      <c r="AM12" s="63"/>
      <c r="AN12" s="63"/>
      <c r="AO12" s="63"/>
      <c r="BE12" s="44"/>
      <c r="BF12" s="44"/>
      <c r="BG12" s="44"/>
      <c r="BH12" s="44"/>
    </row>
    <row r="13" spans="1:81" ht="15" customHeight="1" thickTop="1" thickBot="1">
      <c r="A13" s="45"/>
      <c r="B13" s="392"/>
      <c r="C13" s="392"/>
      <c r="D13" s="392"/>
      <c r="E13" s="99"/>
      <c r="F13" s="100"/>
      <c r="G13" s="91"/>
      <c r="H13" s="45"/>
      <c r="I13" s="94"/>
      <c r="J13" s="91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3"/>
      <c r="W13" s="43"/>
      <c r="X13" s="43"/>
      <c r="Y13" s="43"/>
      <c r="Z13" s="43"/>
      <c r="AA13" s="43"/>
      <c r="AB13" s="43"/>
      <c r="AE13" s="63"/>
      <c r="AF13" s="63"/>
      <c r="AG13" s="63"/>
      <c r="AJ13" s="63"/>
      <c r="AK13" s="63"/>
      <c r="AM13" s="63"/>
      <c r="AN13" s="63"/>
      <c r="AO13" s="63"/>
      <c r="BE13" s="44"/>
      <c r="BF13" s="44"/>
      <c r="BG13" s="44"/>
      <c r="BH13" s="44"/>
    </row>
    <row r="14" spans="1:81" ht="15" customHeight="1" thickTop="1">
      <c r="A14" s="45"/>
      <c r="B14" s="188"/>
      <c r="C14" s="188"/>
      <c r="D14" s="197" t="s">
        <v>107</v>
      </c>
      <c r="E14" s="220">
        <f>DOC.2_10!DE405</f>
        <v>0</v>
      </c>
      <c r="F14" s="101"/>
      <c r="G14" s="91"/>
      <c r="H14" s="45"/>
      <c r="I14" s="94"/>
      <c r="J14" s="91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3"/>
      <c r="W14" s="43"/>
      <c r="X14" s="43"/>
      <c r="Y14" s="43"/>
      <c r="Z14" s="43"/>
      <c r="AA14" s="43"/>
      <c r="AB14" s="43"/>
      <c r="AE14" s="63"/>
      <c r="AF14" s="63"/>
      <c r="AG14" s="63"/>
      <c r="AJ14" s="63"/>
      <c r="AK14" s="63"/>
      <c r="AM14" s="63"/>
      <c r="AN14" s="63"/>
      <c r="AO14" s="63"/>
      <c r="BE14" s="44"/>
      <c r="BF14" s="44"/>
      <c r="BG14" s="44"/>
      <c r="BH14" s="44"/>
    </row>
    <row r="15" spans="1:81" ht="15" customHeight="1" thickBot="1">
      <c r="A15" s="45"/>
      <c r="B15" s="188"/>
      <c r="C15" s="188"/>
      <c r="D15" s="198" t="s">
        <v>108</v>
      </c>
      <c r="E15" s="221">
        <f>DOC.2_10!DF405</f>
        <v>0</v>
      </c>
      <c r="F15" s="101"/>
      <c r="G15" s="91"/>
      <c r="H15" s="45"/>
      <c r="I15" s="94"/>
      <c r="J15" s="91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3"/>
      <c r="W15" s="43"/>
      <c r="X15" s="43"/>
      <c r="Y15" s="43"/>
      <c r="Z15" s="43"/>
      <c r="AA15" s="43"/>
      <c r="AB15" s="43"/>
      <c r="AE15" s="63"/>
      <c r="AF15" s="63"/>
      <c r="AG15" s="63"/>
      <c r="AJ15" s="63"/>
      <c r="AK15" s="63"/>
      <c r="AM15" s="63"/>
      <c r="AN15" s="63"/>
      <c r="AO15" s="63"/>
      <c r="BE15" s="44"/>
      <c r="BF15" s="44"/>
      <c r="BG15" s="44"/>
      <c r="BH15" s="44"/>
    </row>
    <row r="16" spans="1:81" ht="15" customHeight="1" thickTop="1">
      <c r="A16" s="45"/>
      <c r="B16" s="188"/>
      <c r="C16" s="188"/>
      <c r="D16" s="188"/>
      <c r="E16" s="201"/>
      <c r="F16" s="101"/>
      <c r="G16" s="91"/>
      <c r="H16" s="45"/>
      <c r="I16" s="94"/>
      <c r="J16" s="91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3"/>
      <c r="W16" s="43"/>
      <c r="X16" s="43"/>
      <c r="Y16" s="43"/>
      <c r="Z16" s="43"/>
      <c r="AA16" s="43"/>
      <c r="AB16" s="43"/>
      <c r="AE16" s="63"/>
      <c r="AF16" s="63"/>
      <c r="AG16" s="63"/>
      <c r="AJ16" s="63"/>
      <c r="AK16" s="63"/>
      <c r="AM16" s="63"/>
      <c r="AN16" s="63"/>
      <c r="AO16" s="63"/>
      <c r="BE16" s="44"/>
      <c r="BF16" s="44"/>
      <c r="BG16" s="44"/>
      <c r="BH16" s="44"/>
    </row>
    <row r="17" spans="1:60" ht="15" customHeight="1" thickBot="1">
      <c r="A17" s="45"/>
      <c r="B17" s="183"/>
      <c r="C17" s="68"/>
      <c r="D17" s="68"/>
      <c r="E17" s="45"/>
      <c r="F17" s="101"/>
      <c r="G17" s="91"/>
      <c r="H17" s="45"/>
      <c r="I17" s="94"/>
      <c r="J17" s="94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3"/>
      <c r="W17" s="43"/>
      <c r="X17" s="43"/>
      <c r="Y17" s="43"/>
      <c r="Z17" s="43"/>
      <c r="AA17" s="43"/>
      <c r="AB17" s="43"/>
      <c r="AE17" s="63"/>
      <c r="AF17" s="63"/>
      <c r="AG17" s="63"/>
      <c r="AJ17" s="63"/>
      <c r="AK17" s="63"/>
      <c r="AM17" s="63"/>
      <c r="AN17" s="63"/>
      <c r="AO17" s="63"/>
      <c r="BE17" s="44"/>
      <c r="BF17" s="44"/>
      <c r="BG17" s="44"/>
      <c r="BH17" s="44"/>
    </row>
    <row r="18" spans="1:60" ht="13.5" customHeight="1" thickTop="1" thickBot="1">
      <c r="A18" s="45"/>
      <c r="B18" s="102"/>
      <c r="C18" s="102"/>
      <c r="D18" s="102"/>
      <c r="E18" s="89"/>
      <c r="F18" s="103"/>
      <c r="G18" s="91"/>
      <c r="H18" s="45"/>
      <c r="I18" s="94"/>
      <c r="J18" s="94"/>
      <c r="K18" s="45"/>
      <c r="L18" s="89"/>
      <c r="M18" s="89"/>
      <c r="N18" s="89"/>
      <c r="O18" s="89"/>
      <c r="P18" s="89"/>
      <c r="Q18" s="89"/>
      <c r="R18" s="89"/>
      <c r="S18" s="89"/>
      <c r="T18" s="45"/>
      <c r="U18" s="45"/>
      <c r="V18" s="43"/>
      <c r="W18" s="43"/>
      <c r="X18" s="43"/>
      <c r="Y18" s="43"/>
      <c r="Z18" s="43"/>
      <c r="AA18" s="43"/>
      <c r="AB18" s="43"/>
      <c r="AE18" s="63"/>
      <c r="AF18" s="63"/>
      <c r="AG18" s="63"/>
      <c r="AK18" s="44"/>
      <c r="AL18" s="44"/>
      <c r="AM18" s="44"/>
      <c r="AN18" s="44"/>
      <c r="BE18" s="44"/>
      <c r="BF18" s="44"/>
      <c r="BG18" s="44"/>
      <c r="BH18" s="44"/>
    </row>
    <row r="19" spans="1:60" ht="15.75" customHeight="1" thickTop="1" thickBot="1">
      <c r="A19" s="45"/>
      <c r="B19" s="412" t="s">
        <v>72</v>
      </c>
      <c r="C19" s="413"/>
      <c r="D19" s="413"/>
      <c r="E19" s="413"/>
      <c r="F19" s="420"/>
      <c r="G19" s="91"/>
      <c r="H19" s="45"/>
      <c r="I19" s="94"/>
      <c r="J19" s="91"/>
      <c r="K19" s="104"/>
      <c r="L19" s="412" t="s">
        <v>72</v>
      </c>
      <c r="M19" s="413"/>
      <c r="N19" s="413"/>
      <c r="O19" s="413"/>
      <c r="P19" s="413"/>
      <c r="Q19" s="413"/>
      <c r="R19" s="414"/>
      <c r="S19" s="415"/>
      <c r="T19" s="104"/>
      <c r="U19" s="104"/>
      <c r="V19" s="43"/>
      <c r="W19" s="43"/>
      <c r="X19" s="43"/>
      <c r="Y19" s="43"/>
      <c r="Z19" s="43"/>
      <c r="AA19" s="43"/>
      <c r="AB19" s="43"/>
      <c r="AK19" s="44"/>
      <c r="AL19" s="44"/>
      <c r="AM19" s="44"/>
      <c r="AN19" s="44"/>
    </row>
    <row r="20" spans="1:60" ht="15.75" customHeight="1" thickTop="1">
      <c r="A20" s="45"/>
      <c r="B20" s="395" t="s">
        <v>99</v>
      </c>
      <c r="C20" s="396"/>
      <c r="D20" s="397"/>
      <c r="E20" s="423">
        <f>DOC.2_10!CJ405</f>
        <v>0</v>
      </c>
      <c r="F20" s="411"/>
      <c r="G20" s="91"/>
      <c r="H20" s="45"/>
      <c r="I20" s="94"/>
      <c r="J20" s="105" t="str">
        <f>IF(DOC.2_10!DB413&gt;0,"TENIU","")</f>
        <v/>
      </c>
      <c r="K20" s="106" t="str">
        <f>IF(DOC.2_10!DB413&gt;0,DOC.2_10!DB413,"")</f>
        <v/>
      </c>
      <c r="L20" s="159" t="s">
        <v>59</v>
      </c>
      <c r="M20" s="160" t="s">
        <v>60</v>
      </c>
      <c r="N20" s="160" t="s">
        <v>61</v>
      </c>
      <c r="O20" s="161"/>
      <c r="P20" s="162" t="s">
        <v>63</v>
      </c>
      <c r="Q20" s="213" t="s">
        <v>64</v>
      </c>
      <c r="R20" s="160" t="s">
        <v>118</v>
      </c>
      <c r="S20" s="216" t="s">
        <v>119</v>
      </c>
      <c r="T20" s="95"/>
      <c r="U20" s="95"/>
      <c r="V20" s="43"/>
      <c r="W20" s="43"/>
      <c r="X20" s="43"/>
      <c r="Y20" s="43"/>
      <c r="Z20" s="43"/>
      <c r="AA20" s="43"/>
      <c r="AB20" s="43"/>
    </row>
    <row r="21" spans="1:60" ht="15.75" customHeight="1" thickBot="1">
      <c r="A21" s="45"/>
      <c r="B21" s="416" t="s">
        <v>100</v>
      </c>
      <c r="C21" s="417"/>
      <c r="D21" s="418"/>
      <c r="E21" s="424">
        <f>DOC.2_10!CI405</f>
        <v>0</v>
      </c>
      <c r="F21" s="425"/>
      <c r="G21" s="91"/>
      <c r="H21" s="45"/>
      <c r="I21" s="94"/>
      <c r="J21" s="104"/>
      <c r="K21" s="104"/>
      <c r="L21" s="186">
        <f>E10</f>
        <v>0</v>
      </c>
      <c r="M21" s="164">
        <f>E11</f>
        <v>0</v>
      </c>
      <c r="N21" s="164">
        <f>DOC.1_Despeses_10!N3</f>
        <v>0</v>
      </c>
      <c r="O21" s="163"/>
      <c r="P21" s="187">
        <f>E20</f>
        <v>0</v>
      </c>
      <c r="Q21" s="214">
        <f>E21</f>
        <v>0</v>
      </c>
      <c r="R21" s="187">
        <f>E24</f>
        <v>0</v>
      </c>
      <c r="S21" s="217">
        <f>E25</f>
        <v>0</v>
      </c>
      <c r="T21" s="104"/>
      <c r="U21" s="104"/>
      <c r="V21" s="43"/>
      <c r="W21" s="43"/>
      <c r="X21" s="43"/>
      <c r="Y21" s="43"/>
      <c r="Z21" s="43"/>
      <c r="AA21" s="43"/>
      <c r="AB21" s="43"/>
    </row>
    <row r="22" spans="1:60" ht="14.25" customHeight="1" thickTop="1" thickBot="1">
      <c r="A22" s="45"/>
      <c r="B22" s="107"/>
      <c r="C22" s="107"/>
      <c r="D22" s="107"/>
      <c r="E22" s="107"/>
      <c r="F22" s="107"/>
      <c r="G22" s="91"/>
      <c r="H22" s="117"/>
      <c r="I22" s="94"/>
      <c r="J22" s="91"/>
      <c r="K22" s="104"/>
      <c r="L22" s="108"/>
      <c r="M22" s="108"/>
      <c r="N22" s="108"/>
      <c r="O22" s="108"/>
      <c r="P22" s="108"/>
      <c r="Q22" s="215"/>
      <c r="R22" s="218"/>
      <c r="S22" s="218"/>
      <c r="T22" s="104"/>
      <c r="U22" s="104"/>
      <c r="V22" s="43"/>
      <c r="W22" s="43"/>
      <c r="X22" s="43"/>
      <c r="Y22" s="43"/>
      <c r="Z22" s="43"/>
      <c r="AA22" s="43"/>
      <c r="AB22" s="43"/>
    </row>
    <row r="23" spans="1:60" ht="15" customHeight="1" thickTop="1" thickBot="1">
      <c r="A23" s="45"/>
      <c r="B23" s="419"/>
      <c r="C23" s="419"/>
      <c r="D23" s="419"/>
      <c r="E23" s="109"/>
      <c r="F23" s="110"/>
      <c r="G23" s="91"/>
      <c r="H23" s="118"/>
      <c r="I23" s="45"/>
      <c r="J23" s="104"/>
      <c r="K23" s="104"/>
      <c r="L23" s="111"/>
      <c r="M23" s="111"/>
      <c r="N23" s="111"/>
      <c r="O23" s="111"/>
      <c r="P23" s="111"/>
      <c r="Q23" s="212"/>
      <c r="R23" s="212"/>
      <c r="S23" s="212"/>
      <c r="T23" s="104"/>
      <c r="U23" s="104"/>
      <c r="V23" s="43"/>
      <c r="W23" s="43"/>
      <c r="X23" s="43"/>
      <c r="Y23" s="43"/>
      <c r="Z23" s="43"/>
      <c r="AA23" s="43"/>
      <c r="AB23" s="43"/>
    </row>
    <row r="24" spans="1:60" ht="15" customHeight="1" thickTop="1">
      <c r="A24" s="45"/>
      <c r="B24" s="68"/>
      <c r="C24" s="68"/>
      <c r="D24" s="199" t="s">
        <v>107</v>
      </c>
      <c r="E24" s="222">
        <f>DOC.2_10!DH405</f>
        <v>0</v>
      </c>
      <c r="F24" s="101"/>
      <c r="G24" s="101"/>
      <c r="H24" s="101"/>
      <c r="I24" s="45"/>
      <c r="J24" s="45"/>
      <c r="K24" s="45"/>
      <c r="L24" s="46"/>
      <c r="M24" s="45"/>
      <c r="N24" s="45"/>
      <c r="O24" s="45"/>
      <c r="P24" s="45"/>
      <c r="Q24" s="45"/>
      <c r="R24" s="46"/>
      <c r="S24" s="45"/>
      <c r="T24" s="45"/>
      <c r="U24" s="45"/>
      <c r="V24" s="43"/>
      <c r="W24" s="43"/>
      <c r="X24" s="43"/>
      <c r="Y24" s="43"/>
      <c r="Z24" s="43"/>
      <c r="AA24" s="43"/>
      <c r="AB24" s="43"/>
    </row>
    <row r="25" spans="1:60" ht="15" customHeight="1" thickBot="1">
      <c r="A25" s="45"/>
      <c r="B25" s="188"/>
      <c r="C25" s="188"/>
      <c r="D25" s="200" t="s">
        <v>108</v>
      </c>
      <c r="E25" s="223">
        <f>DOC.2_10!DI405</f>
        <v>0</v>
      </c>
      <c r="F25" s="101"/>
      <c r="G25" s="101"/>
      <c r="H25" s="101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3"/>
      <c r="W25" s="43"/>
      <c r="X25" s="43"/>
      <c r="Y25" s="43"/>
      <c r="Z25" s="43"/>
      <c r="AA25" s="43"/>
      <c r="AB25" s="43"/>
    </row>
    <row r="26" spans="1:60" ht="13.5" customHeight="1" thickTop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3"/>
      <c r="W26" s="43"/>
      <c r="X26" s="43"/>
      <c r="Y26" s="43"/>
      <c r="Z26" s="43"/>
      <c r="AA26" s="43"/>
      <c r="AB26" s="43"/>
    </row>
    <row r="27" spans="1:60" ht="13.5" customHeigh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3"/>
      <c r="W27" s="43"/>
      <c r="X27" s="43"/>
      <c r="Y27" s="43"/>
      <c r="Z27" s="43"/>
      <c r="AA27" s="43"/>
      <c r="AB27" s="43"/>
    </row>
    <row r="28" spans="1:60" ht="13.5" customHeight="1" thickBot="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165"/>
      <c r="U28" s="166"/>
      <c r="V28" s="43"/>
      <c r="W28" s="43"/>
      <c r="X28" s="43"/>
      <c r="Y28" s="43"/>
      <c r="Z28" s="43"/>
      <c r="AA28" s="43"/>
      <c r="AB28" s="43"/>
    </row>
    <row r="29" spans="1:60">
      <c r="A29" s="112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8"/>
      <c r="R29" s="168"/>
      <c r="S29" s="168"/>
      <c r="T29" s="167"/>
      <c r="U29" s="169"/>
      <c r="V29" s="43"/>
      <c r="W29" s="43"/>
      <c r="X29" s="43"/>
      <c r="Y29" s="43"/>
      <c r="Z29" s="43"/>
      <c r="AA29" s="43"/>
      <c r="AB29" s="43"/>
    </row>
    <row r="30" spans="1:60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</row>
    <row r="31" spans="1:60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1:60" hidden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</row>
    <row r="33" spans="1:28" hidden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1:28" hidden="1"/>
    <row r="35" spans="1:28" hidden="1"/>
    <row r="36" spans="1:28" hidden="1"/>
    <row r="37" spans="1:28" hidden="1"/>
    <row r="38" spans="1:28" hidden="1"/>
    <row r="39" spans="1:28" hidden="1"/>
    <row r="40" spans="1:28" hidden="1"/>
    <row r="41" spans="1:28" hidden="1"/>
    <row r="42" spans="1:28" hidden="1"/>
    <row r="43" spans="1:28" hidden="1"/>
    <row r="44" spans="1:28" hidden="1"/>
  </sheetData>
  <sheetProtection algorithmName="SHA-512" hashValue="29aq1L9Rd06JmTNQW0eqMtDCh4curU7V7fnu6OmNx58M/7OIqQeFF3PwKMrInuWoIjv8YdQXBplUkdhacOiW3g==" saltValue="KshlZbsokpHu/QkGH4Mf0g==" spinCount="100000" sheet="1" objects="1" scenarios="1"/>
  <mergeCells count="21">
    <mergeCell ref="B21:D21"/>
    <mergeCell ref="B23:D23"/>
    <mergeCell ref="B19:F19"/>
    <mergeCell ref="E11:F11"/>
    <mergeCell ref="E20:F20"/>
    <mergeCell ref="E21:F21"/>
    <mergeCell ref="Q2:U2"/>
    <mergeCell ref="B11:D11"/>
    <mergeCell ref="B13:D13"/>
    <mergeCell ref="L11:N11"/>
    <mergeCell ref="B20:D20"/>
    <mergeCell ref="B10:D10"/>
    <mergeCell ref="B4:D4"/>
    <mergeCell ref="B5:D5"/>
    <mergeCell ref="T4:U4"/>
    <mergeCell ref="J10:T10"/>
    <mergeCell ref="E4:P4"/>
    <mergeCell ref="E5:P5"/>
    <mergeCell ref="E10:F10"/>
    <mergeCell ref="L19:S19"/>
    <mergeCell ref="P11:R11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89"/>
  <sheetViews>
    <sheetView zoomScale="90" zoomScaleNormal="90" workbookViewId="0">
      <selection activeCell="E15" sqref="E15"/>
    </sheetView>
  </sheetViews>
  <sheetFormatPr defaultColWidth="0" defaultRowHeight="14.4" customHeight="1" zeroHeight="1"/>
  <cols>
    <col min="1" max="1" width="1.6640625" style="274" customWidth="1"/>
    <col min="2" max="3" width="13" style="274" customWidth="1"/>
    <col min="4" max="4" width="35.6640625" style="274" customWidth="1"/>
    <col min="5" max="7" width="13.5546875" style="274" customWidth="1"/>
    <col min="8" max="8" width="10.6640625" style="274" customWidth="1"/>
    <col min="9" max="9" width="13.109375" style="274" customWidth="1"/>
    <col min="10" max="10" width="10.6640625" style="274" customWidth="1"/>
    <col min="11" max="11" width="16.6640625" style="274" customWidth="1"/>
    <col min="12" max="12" width="18.5546875" style="274" customWidth="1"/>
    <col min="13" max="13" width="17.44140625" style="274" customWidth="1"/>
    <col min="14" max="14" width="16.6640625" style="274" customWidth="1"/>
    <col min="15" max="18" width="15.6640625" style="274" customWidth="1"/>
    <col min="19" max="19" width="17.33203125" style="274" customWidth="1"/>
    <col min="20" max="23" width="16.6640625" style="274" customWidth="1"/>
    <col min="24" max="24" width="9.109375" style="274" customWidth="1"/>
    <col min="25" max="54" width="9.109375" style="274" hidden="1" customWidth="1"/>
    <col min="55" max="55" width="15" style="274" hidden="1" customWidth="1"/>
    <col min="56" max="81" width="9.109375" style="274" hidden="1" customWidth="1"/>
    <col min="82" max="82" width="79.88671875" style="274" hidden="1" customWidth="1"/>
    <col min="83" max="85" width="9.109375" style="274" hidden="1" customWidth="1"/>
    <col min="86" max="86" width="81.33203125" style="274" hidden="1" customWidth="1"/>
    <col min="87" max="90" width="9.109375" style="274" hidden="1" customWidth="1"/>
    <col min="91" max="91" width="98.6640625" style="274" hidden="1" customWidth="1"/>
    <col min="92" max="92" width="9.109375" style="274" hidden="1" customWidth="1"/>
    <col min="93" max="93" width="100.33203125" style="274" hidden="1" customWidth="1"/>
    <col min="94" max="94" width="9.109375" style="274" hidden="1" customWidth="1"/>
    <col min="95" max="95" width="100.44140625" style="274" hidden="1" customWidth="1"/>
    <col min="96" max="16384" width="9.109375" style="274" hidden="1"/>
  </cols>
  <sheetData>
    <row r="1" spans="1:95" s="248" customFormat="1" ht="51" customHeight="1">
      <c r="L1" s="354"/>
      <c r="M1" s="354"/>
      <c r="N1" s="354"/>
      <c r="O1" s="354"/>
      <c r="P1" s="354"/>
      <c r="Q1" s="355"/>
      <c r="R1" s="356"/>
    </row>
    <row r="2" spans="1:95" s="248" customFormat="1" ht="16.5" customHeight="1" thickBot="1">
      <c r="B2" s="368" t="s">
        <v>101</v>
      </c>
      <c r="C2" s="368"/>
      <c r="D2" s="368"/>
      <c r="E2" s="368"/>
      <c r="F2" s="368"/>
      <c r="G2" s="368"/>
      <c r="H2" s="368"/>
      <c r="I2" s="368"/>
      <c r="J2" s="369"/>
      <c r="K2" s="369"/>
      <c r="L2" s="113"/>
      <c r="M2" s="113"/>
      <c r="N2" s="113"/>
      <c r="O2" s="362" t="s">
        <v>97</v>
      </c>
      <c r="P2" s="363"/>
      <c r="Q2" s="363"/>
      <c r="R2" s="363"/>
      <c r="S2" s="142"/>
      <c r="T2" s="132"/>
      <c r="U2" s="132"/>
      <c r="V2" s="360" t="s">
        <v>123</v>
      </c>
      <c r="W2" s="361"/>
      <c r="CC2" s="7" t="s">
        <v>65</v>
      </c>
      <c r="CE2" s="7"/>
    </row>
    <row r="3" spans="1:95" ht="13.5" customHeight="1" thickBot="1">
      <c r="A3" s="37"/>
      <c r="B3" s="373"/>
      <c r="C3" s="373"/>
      <c r="D3" s="373"/>
      <c r="E3" s="373"/>
      <c r="F3" s="373"/>
      <c r="G3" s="373"/>
      <c r="H3" s="373"/>
      <c r="I3" s="373"/>
      <c r="J3" s="248"/>
      <c r="K3" s="248"/>
      <c r="L3" s="272"/>
      <c r="M3" s="374" t="s">
        <v>102</v>
      </c>
      <c r="N3" s="377">
        <f>W67</f>
        <v>0</v>
      </c>
      <c r="O3" s="357" t="s">
        <v>73</v>
      </c>
      <c r="P3" s="358"/>
      <c r="Q3" s="358"/>
      <c r="R3" s="358"/>
      <c r="S3" s="143"/>
      <c r="T3" s="144"/>
      <c r="U3" s="144"/>
      <c r="V3" s="144"/>
      <c r="W3" s="272"/>
      <c r="X3" s="272"/>
      <c r="Y3" s="272"/>
      <c r="Z3" s="272"/>
      <c r="AA3" s="272"/>
      <c r="AB3" s="272"/>
      <c r="AC3" s="272"/>
    </row>
    <row r="4" spans="1:95" ht="15" thickBot="1">
      <c r="A4" s="37"/>
      <c r="B4" s="53" t="s">
        <v>15</v>
      </c>
      <c r="C4" s="53"/>
      <c r="D4" s="426">
        <f>+DOC.1_Despeses_10!D4</f>
        <v>0</v>
      </c>
      <c r="E4" s="408"/>
      <c r="F4" s="408"/>
      <c r="G4" s="408"/>
      <c r="H4" s="408"/>
      <c r="I4" s="408"/>
      <c r="J4" s="427"/>
      <c r="K4" s="428"/>
      <c r="L4" s="272"/>
      <c r="M4" s="375"/>
      <c r="N4" s="378"/>
      <c r="O4" s="357" t="s">
        <v>74</v>
      </c>
      <c r="P4" s="358"/>
      <c r="Q4" s="358"/>
      <c r="R4" s="358"/>
      <c r="S4" s="359"/>
      <c r="T4" s="144"/>
      <c r="U4" s="144"/>
      <c r="V4" s="144"/>
      <c r="W4" s="272"/>
      <c r="X4" s="272"/>
      <c r="Y4" s="272"/>
      <c r="Z4" s="272"/>
      <c r="AA4" s="272"/>
      <c r="AB4" s="272"/>
      <c r="AC4" s="272"/>
    </row>
    <row r="5" spans="1:95" ht="15" thickBot="1">
      <c r="A5" s="260"/>
      <c r="B5" s="263" t="s">
        <v>129</v>
      </c>
      <c r="C5" s="263"/>
      <c r="D5" s="141" t="s">
        <v>126</v>
      </c>
      <c r="E5" s="129"/>
      <c r="F5" s="265"/>
      <c r="G5" s="265"/>
      <c r="H5" s="131"/>
      <c r="I5" s="133"/>
      <c r="J5" s="130" t="s">
        <v>58</v>
      </c>
      <c r="K5" s="298">
        <f>+DOC.1_Despeses_10!K5</f>
        <v>0</v>
      </c>
      <c r="L5" s="272"/>
      <c r="M5" s="376"/>
      <c r="N5" s="379"/>
      <c r="O5" s="357" t="s">
        <v>79</v>
      </c>
      <c r="P5" s="358"/>
      <c r="Q5" s="358"/>
      <c r="R5" s="358"/>
      <c r="S5" s="359"/>
      <c r="T5" s="359"/>
      <c r="U5" s="359"/>
      <c r="V5" s="359"/>
      <c r="W5" s="272"/>
      <c r="X5" s="272"/>
      <c r="Y5" s="272"/>
      <c r="Z5" s="272"/>
      <c r="AA5" s="272"/>
      <c r="AB5" s="272"/>
      <c r="AC5" s="272"/>
    </row>
    <row r="6" spans="1:95">
      <c r="A6" s="260"/>
      <c r="B6" s="263"/>
      <c r="C6" s="263"/>
      <c r="D6" s="259"/>
      <c r="E6" s="265"/>
      <c r="F6" s="265"/>
      <c r="G6" s="265"/>
      <c r="H6" s="265"/>
      <c r="I6" s="258"/>
      <c r="J6" s="265"/>
      <c r="K6" s="242"/>
      <c r="L6" s="272"/>
      <c r="M6" s="267"/>
      <c r="N6" s="268"/>
      <c r="O6" s="335"/>
      <c r="P6" s="314"/>
      <c r="Q6" s="314"/>
      <c r="R6" s="314"/>
      <c r="S6" s="315"/>
      <c r="T6" s="315"/>
      <c r="U6" s="315"/>
      <c r="V6" s="315"/>
      <c r="W6" s="272"/>
      <c r="X6" s="272"/>
      <c r="Y6" s="272"/>
      <c r="Z6" s="272"/>
      <c r="AA6" s="272"/>
      <c r="AB6" s="272"/>
      <c r="AC6" s="272"/>
      <c r="BD6" s="275"/>
      <c r="BE6" s="370" t="s">
        <v>84</v>
      </c>
      <c r="BF6" s="371"/>
      <c r="BG6" s="372"/>
      <c r="BH6" s="370" t="s">
        <v>85</v>
      </c>
      <c r="BI6" s="371"/>
      <c r="BJ6" s="372"/>
    </row>
    <row r="7" spans="1:95">
      <c r="A7" s="260"/>
      <c r="B7" s="263"/>
      <c r="C7" s="263"/>
      <c r="D7" s="259"/>
      <c r="E7" s="265"/>
      <c r="F7" s="265"/>
      <c r="G7" s="265"/>
      <c r="H7" s="265"/>
      <c r="I7" s="258"/>
      <c r="J7" s="265"/>
      <c r="K7" s="242"/>
      <c r="L7" s="272"/>
      <c r="M7" s="352" t="s">
        <v>20</v>
      </c>
      <c r="N7" s="352" t="s">
        <v>83</v>
      </c>
      <c r="O7" s="352" t="s">
        <v>95</v>
      </c>
      <c r="P7" s="314"/>
      <c r="Q7" s="314"/>
      <c r="R7" s="314"/>
      <c r="S7" s="315"/>
      <c r="T7" s="315"/>
      <c r="U7" s="315"/>
      <c r="V7" s="315"/>
      <c r="W7" s="272"/>
      <c r="X7" s="272"/>
      <c r="Y7" s="272"/>
      <c r="Z7" s="272"/>
      <c r="AA7" s="272"/>
      <c r="AB7" s="272"/>
      <c r="AC7" s="272"/>
      <c r="BE7" s="283" t="s">
        <v>86</v>
      </c>
      <c r="BF7" s="270" t="s">
        <v>87</v>
      </c>
      <c r="BG7" s="284" t="s">
        <v>88</v>
      </c>
      <c r="BH7" s="283" t="s">
        <v>86</v>
      </c>
      <c r="BI7" s="270" t="s">
        <v>89</v>
      </c>
      <c r="BJ7" s="284" t="s">
        <v>88</v>
      </c>
    </row>
    <row r="8" spans="1:95" ht="15" thickBot="1">
      <c r="A8" s="260"/>
      <c r="B8" s="263"/>
      <c r="C8" s="263"/>
      <c r="D8" s="259"/>
      <c r="E8" s="265"/>
      <c r="F8" s="265"/>
      <c r="G8" s="265"/>
      <c r="H8" s="265"/>
      <c r="I8" s="258"/>
      <c r="J8" s="265"/>
      <c r="K8" s="242"/>
      <c r="L8" s="272"/>
      <c r="M8" s="353"/>
      <c r="N8" s="353"/>
      <c r="O8" s="353"/>
      <c r="P8" s="314"/>
      <c r="Q8" s="314"/>
      <c r="R8" s="314"/>
      <c r="S8" s="315"/>
      <c r="T8" s="315"/>
      <c r="U8" s="315"/>
      <c r="V8" s="315"/>
      <c r="W8" s="272"/>
      <c r="X8" s="272"/>
      <c r="Y8" s="272"/>
      <c r="Z8" s="272"/>
      <c r="AA8" s="272"/>
      <c r="AB8" s="272"/>
      <c r="AC8" s="272"/>
      <c r="BE8" s="283"/>
      <c r="BF8" s="287"/>
      <c r="BG8" s="284"/>
      <c r="BH8" s="283"/>
      <c r="BI8" s="287"/>
      <c r="BJ8" s="284"/>
    </row>
    <row r="9" spans="1:95" ht="15" thickBot="1">
      <c r="A9" s="260"/>
      <c r="B9" s="263"/>
      <c r="C9" s="263"/>
      <c r="D9" s="259"/>
      <c r="E9" s="265"/>
      <c r="F9" s="265"/>
      <c r="G9" s="265"/>
      <c r="H9" s="265"/>
      <c r="I9" s="258"/>
      <c r="J9" s="265"/>
      <c r="K9" s="242"/>
      <c r="L9" s="272"/>
      <c r="M9" s="185" t="s">
        <v>18</v>
      </c>
      <c r="N9" s="184">
        <f>IF(SUM(I13:I32)=O9,AM9,IF(SUM(I13:I32)&gt;O9,AM9,IF(SUM(I13:I32)&lt;O9,"ERROR")))</f>
        <v>0</v>
      </c>
      <c r="O9" s="297">
        <f>BF22</f>
        <v>0</v>
      </c>
      <c r="P9" s="314"/>
      <c r="Q9" s="314"/>
      <c r="R9" s="314"/>
      <c r="S9" s="315"/>
      <c r="T9" s="315"/>
      <c r="U9" s="315"/>
      <c r="V9" s="315"/>
      <c r="W9" s="272"/>
      <c r="X9" s="272"/>
      <c r="Y9" s="272"/>
      <c r="Z9" s="272"/>
      <c r="AA9" s="272"/>
      <c r="AB9" s="272"/>
      <c r="AC9" s="272"/>
      <c r="AM9" s="337">
        <f>SUM(I13:I32)</f>
        <v>0</v>
      </c>
      <c r="BA9" s="277">
        <f>DOC.2_11!CH405</f>
        <v>0</v>
      </c>
      <c r="BC9" s="278" t="s">
        <v>90</v>
      </c>
      <c r="BD9" s="281">
        <f>IF(BA9&gt;1,IF(BA9&lt;16,BA9,0),0)</f>
        <v>0</v>
      </c>
      <c r="BE9" s="285">
        <f>BD9*8/15</f>
        <v>0</v>
      </c>
      <c r="BF9" s="276">
        <f>INT(BE9)</f>
        <v>0</v>
      </c>
      <c r="BG9" s="286">
        <f>(BE9-BF9)*60</f>
        <v>0</v>
      </c>
      <c r="BH9" s="285">
        <f>BD9*40/15</f>
        <v>0</v>
      </c>
      <c r="BI9" s="276">
        <f>INT(BH9)</f>
        <v>0</v>
      </c>
      <c r="BJ9" s="286">
        <f>(BH9-BI9)*60</f>
        <v>0</v>
      </c>
    </row>
    <row r="10" spans="1:95" ht="15" thickBot="1">
      <c r="A10" s="260"/>
      <c r="B10" s="263"/>
      <c r="C10" s="263"/>
      <c r="D10" s="259"/>
      <c r="E10" s="265"/>
      <c r="F10" s="265"/>
      <c r="G10" s="265"/>
      <c r="H10" s="265"/>
      <c r="I10" s="258"/>
      <c r="J10" s="265"/>
      <c r="K10" s="242"/>
      <c r="L10" s="272"/>
      <c r="M10" s="185" t="s">
        <v>21</v>
      </c>
      <c r="N10" s="184">
        <f>IF(SUM(I33:I62)=O10,AM10,IF(SUM(I33:I62)&gt;O10,AM10,IF(SUM(I33:I62)&lt;O10,"ERROR")))</f>
        <v>0</v>
      </c>
      <c r="O10" s="297">
        <f>BI22</f>
        <v>0</v>
      </c>
      <c r="P10" s="314"/>
      <c r="Q10" s="314"/>
      <c r="R10" s="314"/>
      <c r="S10" s="315"/>
      <c r="T10" s="315"/>
      <c r="U10" s="315"/>
      <c r="V10" s="315"/>
      <c r="W10" s="272"/>
      <c r="X10" s="272"/>
      <c r="Y10" s="272"/>
      <c r="Z10" s="272"/>
      <c r="AA10" s="272"/>
      <c r="AB10" s="272"/>
      <c r="AC10" s="272"/>
      <c r="AM10" s="337">
        <f>SUM(I33:I62)</f>
        <v>0</v>
      </c>
      <c r="BC10" s="278"/>
      <c r="BE10" s="283"/>
      <c r="BF10" s="290"/>
      <c r="BG10" s="284"/>
      <c r="BH10" s="283"/>
      <c r="BI10" s="290"/>
      <c r="BJ10" s="284"/>
    </row>
    <row r="11" spans="1:95" s="272" customFormat="1" ht="13.5" customHeight="1" thickBot="1">
      <c r="I11" s="132"/>
      <c r="J11" s="56"/>
      <c r="BC11" s="279" t="s">
        <v>91</v>
      </c>
      <c r="BD11" s="282">
        <f>IF(BA9&gt;15,IF(BA9&lt;31,BA9,0),0)</f>
        <v>0</v>
      </c>
      <c r="BE11" s="288">
        <f>BD11*32/30</f>
        <v>0</v>
      </c>
      <c r="BF11" s="280">
        <f t="shared" ref="BF11:BF17" si="0">INT(BE11)</f>
        <v>0</v>
      </c>
      <c r="BG11" s="289">
        <f t="shared" ref="BG11:BG17" si="1">(BE11-BF11)*60</f>
        <v>0</v>
      </c>
      <c r="BH11" s="288">
        <f>BD11*80/30</f>
        <v>0</v>
      </c>
      <c r="BI11" s="280">
        <f t="shared" ref="BI11:BI17" si="2">INT(BH11)</f>
        <v>0</v>
      </c>
      <c r="BJ11" s="289">
        <f t="shared" ref="BJ11:BJ17" si="3">(BH11-BI11)*60</f>
        <v>0</v>
      </c>
    </row>
    <row r="12" spans="1:95" ht="89.4" customHeight="1" thickBot="1">
      <c r="A12" s="272"/>
      <c r="B12" s="264" t="s">
        <v>71</v>
      </c>
      <c r="C12" s="134" t="s">
        <v>66</v>
      </c>
      <c r="D12" s="264" t="s">
        <v>17</v>
      </c>
      <c r="E12" s="264" t="s">
        <v>57</v>
      </c>
      <c r="F12" s="264" t="s">
        <v>120</v>
      </c>
      <c r="G12" s="264" t="s">
        <v>121</v>
      </c>
      <c r="H12" s="264" t="s">
        <v>2</v>
      </c>
      <c r="I12" s="58" t="s">
        <v>96</v>
      </c>
      <c r="J12" s="58" t="s">
        <v>80</v>
      </c>
      <c r="K12" s="264" t="s">
        <v>29</v>
      </c>
      <c r="L12" s="264" t="s">
        <v>30</v>
      </c>
      <c r="M12" s="264" t="s">
        <v>31</v>
      </c>
      <c r="N12" s="264" t="s">
        <v>32</v>
      </c>
      <c r="O12" s="264" t="s">
        <v>33</v>
      </c>
      <c r="P12" s="264" t="s">
        <v>34</v>
      </c>
      <c r="Q12" s="264" t="s">
        <v>35</v>
      </c>
      <c r="R12" s="264" t="s">
        <v>81</v>
      </c>
      <c r="S12" s="176" t="s">
        <v>82</v>
      </c>
      <c r="T12" s="59" t="s">
        <v>36</v>
      </c>
      <c r="U12" s="59" t="s">
        <v>37</v>
      </c>
      <c r="V12" s="59" t="s">
        <v>38</v>
      </c>
      <c r="W12" s="59" t="s">
        <v>39</v>
      </c>
      <c r="X12" s="272"/>
      <c r="Y12" s="272"/>
      <c r="Z12" s="272"/>
      <c r="AA12" s="272"/>
      <c r="AB12" s="272"/>
      <c r="AC12" s="272"/>
      <c r="BC12" s="278"/>
      <c r="BE12" s="283"/>
      <c r="BF12" s="290"/>
      <c r="BG12" s="284"/>
      <c r="BH12" s="283"/>
      <c r="BI12" s="290"/>
      <c r="BJ12" s="284"/>
      <c r="CO12" s="172" t="s">
        <v>77</v>
      </c>
      <c r="CQ12" s="172" t="s">
        <v>78</v>
      </c>
    </row>
    <row r="13" spans="1:95" ht="14.25" customHeight="1" thickBot="1">
      <c r="A13" s="272"/>
      <c r="B13" s="139">
        <v>1</v>
      </c>
      <c r="C13" s="253" t="s">
        <v>18</v>
      </c>
      <c r="D13" s="249"/>
      <c r="E13" s="250"/>
      <c r="F13" s="250"/>
      <c r="G13" s="257"/>
      <c r="H13" s="250"/>
      <c r="I13" s="256"/>
      <c r="J13" s="256"/>
      <c r="K13" s="254"/>
      <c r="L13" s="254"/>
      <c r="M13" s="254"/>
      <c r="N13" s="254"/>
      <c r="O13" s="254"/>
      <c r="P13" s="254"/>
      <c r="Q13" s="254"/>
      <c r="R13" s="254"/>
      <c r="S13" s="254"/>
      <c r="T13" s="29">
        <f>M13+N13+O13+P13+Q13-R13</f>
        <v>0</v>
      </c>
      <c r="U13" s="29">
        <f>K13+T13-S13</f>
        <v>0</v>
      </c>
      <c r="V13" s="30">
        <f>IFERROR(ROUND(((I13/J13)*100),2),0)</f>
        <v>0</v>
      </c>
      <c r="W13" s="29">
        <f>IFERROR(((U13*V13)/100),0)</f>
        <v>0</v>
      </c>
      <c r="X13" s="272"/>
      <c r="Y13" s="272"/>
      <c r="Z13" s="272"/>
      <c r="AA13" s="272"/>
      <c r="AB13" s="272"/>
      <c r="AC13" s="272"/>
      <c r="BC13" s="278" t="s">
        <v>92</v>
      </c>
      <c r="BD13" s="281">
        <f>IF(BA9&gt;30,IF(BA9&lt;46,BA9,0),0)</f>
        <v>0</v>
      </c>
      <c r="BE13" s="285">
        <f>BD13*60/45</f>
        <v>0</v>
      </c>
      <c r="BF13" s="276">
        <f t="shared" si="0"/>
        <v>0</v>
      </c>
      <c r="BG13" s="286">
        <f t="shared" si="1"/>
        <v>0</v>
      </c>
      <c r="BH13" s="285">
        <f>BD13*120/45</f>
        <v>0</v>
      </c>
      <c r="BI13" s="276">
        <f t="shared" si="2"/>
        <v>0</v>
      </c>
      <c r="BJ13" s="286">
        <f t="shared" si="3"/>
        <v>0</v>
      </c>
      <c r="CD13" s="60" t="str">
        <f t="shared" ref="CD13:CD62" si="4">IF(J13&lt;&gt;"",IF(I13&gt;J13,"ERROR: El núm. d'hores setmanals USAP no pot ser superior a les de la jornada total al CET",""),"")</f>
        <v/>
      </c>
      <c r="CF13" s="61">
        <f>IF(CD13&lt;&gt;"",1,0)</f>
        <v>0</v>
      </c>
      <c r="CH13" s="170" t="e">
        <f>IF(#REF!&gt;0,"ERROR: El núm. d'hores setmanals USAP no pot ser superior a les de la jornada total al CET","")</f>
        <v>#REF!</v>
      </c>
      <c r="CL13" s="274">
        <v>1</v>
      </c>
      <c r="CM13" s="61" t="e">
        <f>IF(#REF!=1,"Teniu 1 línia amb ERROR: El núm. d'hores setmanals USAP no pot ser superior a les de la jornada total al CET","")</f>
        <v>#REF!</v>
      </c>
      <c r="CO13" s="61" t="e">
        <f>IF(CM13&lt;&gt;"",CM13,IF(CM14&lt;&gt;"",CM14,IF(CM15&lt;&gt;"",CM15,IF(CM16&lt;&gt;"",CM16,IF(CM17&lt;&gt;"",CM17,IF(CM18&lt;&gt;"",CM18,IF(CM19&lt;&gt;"",CM19,IF(CM20&lt;&gt;"",CM20,IF(CM21&lt;&gt;"",CM21,IF(CM22&lt;&gt;"",CM22,IF(CM23&lt;&gt;"",CM23,IF(CM24&lt;&gt;"",CM24,IF(CM25&lt;&gt;"",CM25,"")))))))))))))</f>
        <v>#REF!</v>
      </c>
      <c r="CQ13" s="276"/>
    </row>
    <row r="14" spans="1:95" ht="14.25" customHeight="1" thickBot="1">
      <c r="A14" s="272"/>
      <c r="B14" s="139">
        <v>2</v>
      </c>
      <c r="C14" s="253" t="s">
        <v>18</v>
      </c>
      <c r="D14" s="249"/>
      <c r="E14" s="250"/>
      <c r="F14" s="250"/>
      <c r="G14" s="257"/>
      <c r="H14" s="250"/>
      <c r="I14" s="256"/>
      <c r="J14" s="256"/>
      <c r="K14" s="254"/>
      <c r="L14" s="254"/>
      <c r="M14" s="254"/>
      <c r="N14" s="254"/>
      <c r="O14" s="254"/>
      <c r="P14" s="254"/>
      <c r="Q14" s="254"/>
      <c r="R14" s="254"/>
      <c r="S14" s="254"/>
      <c r="T14" s="31">
        <f>M14+N14+O14+P14+Q14-R14</f>
        <v>0</v>
      </c>
      <c r="U14" s="31">
        <f>K14+T14-S14</f>
        <v>0</v>
      </c>
      <c r="V14" s="32">
        <f>IFERROR(ROUND(((I14/J14)*100),2),0)</f>
        <v>0</v>
      </c>
      <c r="W14" s="29">
        <f>IFERROR(((U14*V14)/100),0)</f>
        <v>0</v>
      </c>
      <c r="X14" s="272"/>
      <c r="Y14" s="272"/>
      <c r="Z14" s="272"/>
      <c r="AA14" s="272"/>
      <c r="AB14" s="272"/>
      <c r="AC14" s="272"/>
      <c r="BC14" s="278"/>
      <c r="BE14" s="283"/>
      <c r="BF14" s="290"/>
      <c r="BG14" s="284"/>
      <c r="BH14" s="283"/>
      <c r="BI14" s="290"/>
      <c r="BJ14" s="284"/>
      <c r="CD14" s="60" t="str">
        <f>IF(J33&lt;&gt;"",IF(I33&gt;J33,"ERROR: El núm. d'hores setmanals USAP no pot ser superior a les de la jornada total al CET",""),"")</f>
        <v/>
      </c>
      <c r="CF14" s="61">
        <f t="shared" ref="CF14:CF62" si="5">IF(CD14&lt;&gt;"",1,0)</f>
        <v>0</v>
      </c>
      <c r="CH14" s="62"/>
      <c r="CL14" s="274">
        <v>2</v>
      </c>
      <c r="CM14" s="61" t="e">
        <f>IF(#REF!=2,"Teniu 2 línies amb ERRORS: El núm. d'hores setmanals USAP no pot ser superior a les de la jornada total al CET","")</f>
        <v>#REF!</v>
      </c>
    </row>
    <row r="15" spans="1:95" ht="14.25" customHeight="1" thickBot="1">
      <c r="A15" s="272"/>
      <c r="B15" s="139">
        <v>3</v>
      </c>
      <c r="C15" s="253" t="s">
        <v>18</v>
      </c>
      <c r="D15" s="249"/>
      <c r="E15" s="250"/>
      <c r="F15" s="250"/>
      <c r="G15" s="257"/>
      <c r="H15" s="250"/>
      <c r="I15" s="256"/>
      <c r="J15" s="256"/>
      <c r="K15" s="254"/>
      <c r="L15" s="254"/>
      <c r="M15" s="254"/>
      <c r="N15" s="254"/>
      <c r="O15" s="254"/>
      <c r="P15" s="254"/>
      <c r="Q15" s="254"/>
      <c r="R15" s="254"/>
      <c r="S15" s="254"/>
      <c r="T15" s="31">
        <f t="shared" ref="T15:T62" si="6">M15+N15+O15+P15+Q15-R15</f>
        <v>0</v>
      </c>
      <c r="U15" s="31">
        <f t="shared" ref="U15:U62" si="7">K15+T15-S15</f>
        <v>0</v>
      </c>
      <c r="V15" s="32">
        <f>IFERROR(ROUND(((I15/J15)*100),2),0)</f>
        <v>0</v>
      </c>
      <c r="W15" s="29">
        <f t="shared" ref="W15:W62" si="8">IFERROR(((U15*V15)/100),0)</f>
        <v>0</v>
      </c>
      <c r="X15" s="272"/>
      <c r="Y15" s="272"/>
      <c r="Z15" s="272"/>
      <c r="AA15" s="272"/>
      <c r="AB15" s="272"/>
      <c r="AC15" s="272"/>
      <c r="BC15" s="278" t="s">
        <v>93</v>
      </c>
      <c r="BD15" s="281">
        <f>IF(BA9&gt;45,IF(BA9&lt;61,BA9,0),0)</f>
        <v>0</v>
      </c>
      <c r="BE15" s="285">
        <f>BD15*80/60</f>
        <v>0</v>
      </c>
      <c r="BF15" s="276">
        <f t="shared" si="0"/>
        <v>0</v>
      </c>
      <c r="BG15" s="286">
        <f t="shared" si="1"/>
        <v>0</v>
      </c>
      <c r="BH15" s="285">
        <f>BD15*160/60</f>
        <v>0</v>
      </c>
      <c r="BI15" s="276">
        <f t="shared" si="2"/>
        <v>0</v>
      </c>
      <c r="BJ15" s="286">
        <f t="shared" si="3"/>
        <v>0</v>
      </c>
      <c r="CD15" s="60" t="str">
        <f t="shared" si="4"/>
        <v/>
      </c>
      <c r="CF15" s="61">
        <f t="shared" si="5"/>
        <v>0</v>
      </c>
      <c r="CH15" s="275"/>
      <c r="CL15" s="274">
        <v>3</v>
      </c>
      <c r="CM15" s="61" t="e">
        <f>IF(#REF!=3,"Teniu 3 línies amb ERRORS: El núm. d'hores setmanals USAP no pot ser superior a les de la jornada total al CET","")</f>
        <v>#REF!</v>
      </c>
      <c r="CO15" s="61" t="e">
        <f>IF(CM26&lt;&gt;"",CM26,IF(CM27&lt;&gt;"",CM27,IF(CM28&lt;&gt;"",CM28,IF(CM29&lt;&gt;"",CM29,IF(CM30&lt;&gt;"",CM30,IF(CM31&lt;&gt;"",CM31,IF(CM32&lt;&gt;"",CM32,IF(CM50&lt;&gt;"",CM50,IF(CM51&lt;&gt;"",CM51,IF(CM52&lt;&gt;"",CM52,IF(CM53&lt;&gt;"",CM53,IF(CM54&lt;&gt;"",CM54,IF(CM55&lt;&gt;"",CM55,"")))))))))))))</f>
        <v>#REF!</v>
      </c>
    </row>
    <row r="16" spans="1:95" ht="14.25" customHeight="1" thickBot="1">
      <c r="A16" s="272"/>
      <c r="B16" s="139">
        <v>4</v>
      </c>
      <c r="C16" s="253" t="s">
        <v>18</v>
      </c>
      <c r="D16" s="249"/>
      <c r="E16" s="250"/>
      <c r="F16" s="250"/>
      <c r="G16" s="257"/>
      <c r="H16" s="250"/>
      <c r="I16" s="256"/>
      <c r="J16" s="256"/>
      <c r="K16" s="254"/>
      <c r="L16" s="254"/>
      <c r="M16" s="254"/>
      <c r="N16" s="254"/>
      <c r="O16" s="254"/>
      <c r="P16" s="254"/>
      <c r="Q16" s="254"/>
      <c r="R16" s="254"/>
      <c r="S16" s="254"/>
      <c r="T16" s="31">
        <f t="shared" si="6"/>
        <v>0</v>
      </c>
      <c r="U16" s="31">
        <f t="shared" si="7"/>
        <v>0</v>
      </c>
      <c r="V16" s="32">
        <f>IFERROR(ROUND(((I16/J16)*100),2),0)</f>
        <v>0</v>
      </c>
      <c r="W16" s="29">
        <f t="shared" si="8"/>
        <v>0</v>
      </c>
      <c r="X16" s="272"/>
      <c r="Y16" s="272"/>
      <c r="Z16" s="272"/>
      <c r="AA16" s="272"/>
      <c r="AB16" s="272"/>
      <c r="AC16" s="272"/>
      <c r="BC16" s="278"/>
      <c r="BE16" s="283"/>
      <c r="BF16" s="290"/>
      <c r="BG16" s="284"/>
      <c r="BH16" s="283"/>
      <c r="BI16" s="290"/>
      <c r="BJ16" s="284"/>
      <c r="CD16" s="60" t="str">
        <f t="shared" si="4"/>
        <v/>
      </c>
      <c r="CF16" s="61">
        <f t="shared" si="5"/>
        <v>0</v>
      </c>
      <c r="CH16" s="275"/>
      <c r="CL16" s="274">
        <v>4</v>
      </c>
      <c r="CM16" s="61" t="e">
        <f>IF(#REF!=4,"Teniu 4 línies amb ERRORS: El núm. d'hores setmanals USAP no pot ser superior a les de la jornada total al CET","")</f>
        <v>#REF!</v>
      </c>
    </row>
    <row r="17" spans="1:93" ht="14.25" customHeight="1" thickBot="1">
      <c r="A17" s="272"/>
      <c r="B17" s="139">
        <v>5</v>
      </c>
      <c r="C17" s="253" t="s">
        <v>18</v>
      </c>
      <c r="D17" s="249"/>
      <c r="E17" s="250"/>
      <c r="F17" s="250"/>
      <c r="G17" s="257"/>
      <c r="H17" s="250"/>
      <c r="I17" s="256"/>
      <c r="J17" s="256"/>
      <c r="K17" s="254"/>
      <c r="L17" s="254"/>
      <c r="M17" s="254"/>
      <c r="N17" s="254"/>
      <c r="O17" s="254"/>
      <c r="P17" s="254"/>
      <c r="Q17" s="254"/>
      <c r="R17" s="254"/>
      <c r="S17" s="254"/>
      <c r="T17" s="31">
        <f>M17+N17+O17+P17+Q17-R17</f>
        <v>0</v>
      </c>
      <c r="U17" s="31">
        <f>K17+T17-S17</f>
        <v>0</v>
      </c>
      <c r="V17" s="32">
        <f>IFERROR(ROUND(((I17/J17)*100),2),0)</f>
        <v>0</v>
      </c>
      <c r="W17" s="29">
        <f>IFERROR(((U17*V17)/100),0)</f>
        <v>0</v>
      </c>
      <c r="X17" s="272"/>
      <c r="Y17" s="272"/>
      <c r="Z17" s="272"/>
      <c r="AA17" s="272"/>
      <c r="AB17" s="272"/>
      <c r="AC17" s="272"/>
      <c r="BA17" s="269"/>
      <c r="BC17" s="278" t="s">
        <v>94</v>
      </c>
      <c r="BD17" s="281">
        <f>IF(BA9&gt;60,BA9,0)</f>
        <v>0</v>
      </c>
      <c r="BE17" s="291">
        <f>BD17*1.33</f>
        <v>0</v>
      </c>
      <c r="BF17" s="293">
        <f t="shared" si="0"/>
        <v>0</v>
      </c>
      <c r="BG17" s="292">
        <f t="shared" si="1"/>
        <v>0</v>
      </c>
      <c r="BH17" s="291">
        <f>BD17*2.67</f>
        <v>0</v>
      </c>
      <c r="BI17" s="293">
        <f t="shared" si="2"/>
        <v>0</v>
      </c>
      <c r="BJ17" s="292">
        <f t="shared" si="3"/>
        <v>0</v>
      </c>
      <c r="CD17" s="60" t="str">
        <f>IF(J34&lt;&gt;"",IF(I34&gt;J34,"ERROR: El núm. d'hores setmanals USAP no pot ser superior a les de la jornada total al CET",""),"")</f>
        <v/>
      </c>
      <c r="CF17" s="61">
        <f t="shared" si="5"/>
        <v>0</v>
      </c>
      <c r="CH17" s="275"/>
      <c r="CL17" s="274">
        <v>5</v>
      </c>
      <c r="CM17" s="61" t="e">
        <f>IF(#REF!=5,"Teniu 5 línies amb ERRORS: El núm. d'hores setmanals USAP no pot ser superior a les de la jornada total al CET","")</f>
        <v>#REF!</v>
      </c>
      <c r="CO17" s="61" t="e">
        <f>IF(CM56&lt;&gt;"",CM56,IF(CM57&lt;&gt;"",CM57,IF(CM58&lt;&gt;"",CM58,IF(CM59&lt;&gt;"",CM59,IF(CM60&lt;&gt;"",CM60,IF(CM61&lt;&gt;"",CM61,IF(CM62&lt;&gt;"",CM62,IF(CM67&lt;&gt;"",CM67,IF(#REF!&lt;&gt;"",#REF!,"")))))))))</f>
        <v>#REF!</v>
      </c>
    </row>
    <row r="18" spans="1:93" ht="14.25" customHeight="1">
      <c r="A18" s="272"/>
      <c r="B18" s="139">
        <v>6</v>
      </c>
      <c r="C18" s="253" t="s">
        <v>18</v>
      </c>
      <c r="D18" s="249"/>
      <c r="E18" s="250"/>
      <c r="F18" s="250"/>
      <c r="G18" s="257"/>
      <c r="H18" s="250"/>
      <c r="I18" s="256"/>
      <c r="J18" s="256"/>
      <c r="K18" s="254"/>
      <c r="L18" s="254"/>
      <c r="M18" s="254"/>
      <c r="N18" s="254"/>
      <c r="O18" s="254"/>
      <c r="P18" s="254"/>
      <c r="Q18" s="254"/>
      <c r="R18" s="254"/>
      <c r="S18" s="254"/>
      <c r="T18" s="31">
        <f t="shared" si="6"/>
        <v>0</v>
      </c>
      <c r="U18" s="31">
        <f t="shared" si="7"/>
        <v>0</v>
      </c>
      <c r="V18" s="32">
        <f t="shared" ref="V18:V62" si="9">IFERROR(((I18/J18)*100),0)</f>
        <v>0</v>
      </c>
      <c r="W18" s="29">
        <f t="shared" si="8"/>
        <v>0</v>
      </c>
      <c r="X18" s="272"/>
      <c r="Y18" s="272"/>
      <c r="Z18" s="272"/>
      <c r="AA18" s="272"/>
      <c r="AB18" s="272"/>
      <c r="AC18" s="272"/>
      <c r="BE18" s="274">
        <f>BD18*1.33</f>
        <v>0</v>
      </c>
      <c r="BF18" s="274">
        <f>INT(BE18)</f>
        <v>0</v>
      </c>
      <c r="BG18" s="274">
        <f>(BE18-BF18)*60</f>
        <v>0</v>
      </c>
      <c r="BH18" s="274">
        <f>BD18*2.67</f>
        <v>0</v>
      </c>
      <c r="BI18" s="274">
        <f>INT(BH18)</f>
        <v>0</v>
      </c>
      <c r="BJ18" s="274">
        <f>(BH18-BI18)*60</f>
        <v>0</v>
      </c>
      <c r="CD18" s="60" t="str">
        <f t="shared" si="4"/>
        <v/>
      </c>
      <c r="CF18" s="61">
        <f t="shared" si="5"/>
        <v>0</v>
      </c>
      <c r="CH18" s="275"/>
      <c r="CL18" s="274">
        <v>6</v>
      </c>
      <c r="CM18" s="61" t="e">
        <f>IF(#REF!=6,"Teniu 6 línies amb ERRORS: El núm. d'hores setmanals USAP no pot ser superior a les de la jornada total al CET","")</f>
        <v>#REF!</v>
      </c>
    </row>
    <row r="19" spans="1:93" ht="14.25" customHeight="1">
      <c r="A19" s="272"/>
      <c r="B19" s="139">
        <v>7</v>
      </c>
      <c r="C19" s="253" t="s">
        <v>18</v>
      </c>
      <c r="D19" s="249"/>
      <c r="E19" s="250"/>
      <c r="F19" s="250"/>
      <c r="G19" s="257"/>
      <c r="H19" s="250"/>
      <c r="I19" s="256"/>
      <c r="J19" s="256"/>
      <c r="K19" s="254"/>
      <c r="L19" s="254"/>
      <c r="M19" s="254"/>
      <c r="N19" s="254"/>
      <c r="O19" s="254"/>
      <c r="P19" s="254"/>
      <c r="Q19" s="254"/>
      <c r="R19" s="254"/>
      <c r="S19" s="254"/>
      <c r="T19" s="31">
        <f t="shared" si="6"/>
        <v>0</v>
      </c>
      <c r="U19" s="31">
        <f t="shared" si="7"/>
        <v>0</v>
      </c>
      <c r="V19" s="32">
        <f t="shared" si="9"/>
        <v>0</v>
      </c>
      <c r="W19" s="29">
        <f t="shared" si="8"/>
        <v>0</v>
      </c>
      <c r="X19" s="272"/>
      <c r="Y19" s="272"/>
      <c r="Z19" s="272"/>
      <c r="AA19" s="272"/>
      <c r="AB19" s="272"/>
      <c r="AC19" s="272"/>
      <c r="CD19" s="60" t="str">
        <f t="shared" si="4"/>
        <v/>
      </c>
      <c r="CF19" s="61">
        <f t="shared" si="5"/>
        <v>0</v>
      </c>
      <c r="CH19" s="275"/>
      <c r="CL19" s="274">
        <v>7</v>
      </c>
      <c r="CM19" s="61" t="e">
        <f>IF(#REF!=7,"Teniu 7 línies amb ERRORS: El núm. d'hores setmanals USAP no pot ser superior a les de la jornada total al CET","")</f>
        <v>#REF!</v>
      </c>
    </row>
    <row r="20" spans="1:93" ht="14.25" customHeight="1">
      <c r="A20" s="272"/>
      <c r="B20" s="139">
        <v>8</v>
      </c>
      <c r="C20" s="253" t="s">
        <v>18</v>
      </c>
      <c r="D20" s="249"/>
      <c r="E20" s="250"/>
      <c r="F20" s="250"/>
      <c r="G20" s="257"/>
      <c r="H20" s="250"/>
      <c r="I20" s="256"/>
      <c r="J20" s="256"/>
      <c r="K20" s="254"/>
      <c r="L20" s="254"/>
      <c r="M20" s="254"/>
      <c r="N20" s="254"/>
      <c r="O20" s="254"/>
      <c r="P20" s="254"/>
      <c r="Q20" s="254"/>
      <c r="R20" s="254"/>
      <c r="S20" s="254"/>
      <c r="T20" s="31">
        <f t="shared" si="6"/>
        <v>0</v>
      </c>
      <c r="U20" s="31">
        <f t="shared" si="7"/>
        <v>0</v>
      </c>
      <c r="V20" s="32">
        <f t="shared" si="9"/>
        <v>0</v>
      </c>
      <c r="W20" s="29">
        <f t="shared" si="8"/>
        <v>0</v>
      </c>
      <c r="X20" s="272"/>
      <c r="Y20" s="272"/>
      <c r="Z20" s="272"/>
      <c r="AA20" s="272"/>
      <c r="AB20" s="272"/>
      <c r="AC20" s="272"/>
      <c r="CD20" s="60" t="str">
        <f t="shared" si="4"/>
        <v/>
      </c>
      <c r="CF20" s="61">
        <f t="shared" si="5"/>
        <v>0</v>
      </c>
      <c r="CH20" s="275"/>
      <c r="CL20" s="274">
        <v>8</v>
      </c>
      <c r="CM20" s="61" t="e">
        <f>IF(#REF!=8,"Teniu 8 línies amb ERRORS: El núm. d'hores setmanals USAP no pot ser superior a les de la jornada total al CET","")</f>
        <v>#REF!</v>
      </c>
    </row>
    <row r="21" spans="1:93" ht="14.25" customHeight="1">
      <c r="A21" s="272"/>
      <c r="B21" s="139">
        <v>9</v>
      </c>
      <c r="C21" s="253" t="s">
        <v>18</v>
      </c>
      <c r="D21" s="249"/>
      <c r="E21" s="250"/>
      <c r="F21" s="250"/>
      <c r="G21" s="257"/>
      <c r="H21" s="250"/>
      <c r="I21" s="256"/>
      <c r="J21" s="256"/>
      <c r="K21" s="254"/>
      <c r="L21" s="254"/>
      <c r="M21" s="254"/>
      <c r="N21" s="254"/>
      <c r="O21" s="254"/>
      <c r="P21" s="254"/>
      <c r="Q21" s="254"/>
      <c r="R21" s="254"/>
      <c r="S21" s="254"/>
      <c r="T21" s="31">
        <f t="shared" si="6"/>
        <v>0</v>
      </c>
      <c r="U21" s="31">
        <f t="shared" si="7"/>
        <v>0</v>
      </c>
      <c r="V21" s="32">
        <f t="shared" si="9"/>
        <v>0</v>
      </c>
      <c r="W21" s="29">
        <f t="shared" si="8"/>
        <v>0</v>
      </c>
      <c r="X21" s="272"/>
      <c r="Y21" s="272"/>
      <c r="Z21" s="272"/>
      <c r="AA21" s="272"/>
      <c r="AB21" s="272"/>
      <c r="AC21" s="272"/>
      <c r="CD21" s="60" t="str">
        <f t="shared" si="4"/>
        <v/>
      </c>
      <c r="CF21" s="61">
        <f t="shared" si="5"/>
        <v>0</v>
      </c>
      <c r="CH21" s="275"/>
      <c r="CL21" s="274">
        <v>9</v>
      </c>
      <c r="CM21" s="61" t="e">
        <f>IF(#REF!=9,"Teniu 9 línies amb ERRORS: El núm. d'hores setmanals USAP no pot ser superior a les de la jornada total al CET","")</f>
        <v>#REF!</v>
      </c>
    </row>
    <row r="22" spans="1:93" ht="14.25" customHeight="1">
      <c r="A22" s="272"/>
      <c r="B22" s="139">
        <v>10</v>
      </c>
      <c r="C22" s="253" t="s">
        <v>18</v>
      </c>
      <c r="D22" s="249"/>
      <c r="E22" s="250"/>
      <c r="F22" s="250"/>
      <c r="G22" s="257"/>
      <c r="H22" s="250"/>
      <c r="I22" s="256"/>
      <c r="J22" s="256"/>
      <c r="K22" s="254"/>
      <c r="L22" s="254"/>
      <c r="M22" s="254"/>
      <c r="N22" s="254"/>
      <c r="O22" s="254"/>
      <c r="P22" s="254"/>
      <c r="Q22" s="254"/>
      <c r="R22" s="254"/>
      <c r="S22" s="254"/>
      <c r="T22" s="31">
        <f t="shared" si="6"/>
        <v>0</v>
      </c>
      <c r="U22" s="31">
        <f t="shared" si="7"/>
        <v>0</v>
      </c>
      <c r="V22" s="32">
        <f t="shared" si="9"/>
        <v>0</v>
      </c>
      <c r="W22" s="29">
        <f t="shared" si="8"/>
        <v>0</v>
      </c>
      <c r="X22" s="272"/>
      <c r="Y22" s="272"/>
      <c r="Z22" s="272"/>
      <c r="AA22" s="272"/>
      <c r="AB22" s="272"/>
      <c r="AC22" s="272"/>
      <c r="BF22" s="270">
        <f>IF(BF9&lt;&gt;0,BF9,IF(BF11&lt;&gt;0,BF11,IF(BF13&lt;&gt;0,BF13,IF(BF15&lt;&gt;0,BF15,IF(BF17&lt;&gt;0,BF17,0)))))</f>
        <v>0</v>
      </c>
      <c r="BI22" s="270">
        <f>IF(BI9&lt;&gt;0,BI9,IF(BI11&lt;&gt;0,BI11,IF(BI13&lt;&gt;0,BI13,IF(BI15&lt;&gt;0,BI15,IF(BI17&lt;&gt;0,BI17,0)))))</f>
        <v>0</v>
      </c>
      <c r="CD22" s="60" t="str">
        <f t="shared" si="4"/>
        <v/>
      </c>
      <c r="CF22" s="61">
        <f t="shared" si="5"/>
        <v>0</v>
      </c>
      <c r="CH22" s="275"/>
      <c r="CL22" s="274">
        <v>10</v>
      </c>
      <c r="CM22" s="61" t="e">
        <f>IF(#REF!=10,"Teniu 10 línies amb ERRORS: El núm. d'hores setmanals USAP no pot ser superior a les de la jornada total al CET","")</f>
        <v>#REF!</v>
      </c>
    </row>
    <row r="23" spans="1:93" ht="14.25" customHeight="1">
      <c r="A23" s="272"/>
      <c r="B23" s="139">
        <v>11</v>
      </c>
      <c r="C23" s="253" t="s">
        <v>18</v>
      </c>
      <c r="D23" s="249"/>
      <c r="E23" s="250"/>
      <c r="F23" s="250"/>
      <c r="G23" s="257"/>
      <c r="H23" s="250"/>
      <c r="I23" s="256"/>
      <c r="J23" s="256"/>
      <c r="K23" s="254"/>
      <c r="L23" s="254"/>
      <c r="M23" s="254"/>
      <c r="N23" s="254"/>
      <c r="O23" s="254"/>
      <c r="P23" s="254"/>
      <c r="Q23" s="254"/>
      <c r="R23" s="254"/>
      <c r="S23" s="254"/>
      <c r="T23" s="31">
        <f t="shared" si="6"/>
        <v>0</v>
      </c>
      <c r="U23" s="31">
        <f t="shared" si="7"/>
        <v>0</v>
      </c>
      <c r="V23" s="32">
        <f t="shared" si="9"/>
        <v>0</v>
      </c>
      <c r="W23" s="29">
        <f t="shared" si="8"/>
        <v>0</v>
      </c>
      <c r="X23" s="272"/>
      <c r="Y23" s="272"/>
      <c r="Z23" s="272"/>
      <c r="AA23" s="272"/>
      <c r="AB23" s="272"/>
      <c r="AC23" s="272"/>
      <c r="CD23" s="60" t="str">
        <f t="shared" si="4"/>
        <v/>
      </c>
      <c r="CF23" s="61">
        <f t="shared" si="5"/>
        <v>0</v>
      </c>
      <c r="CH23" s="275"/>
      <c r="CL23" s="274">
        <v>11</v>
      </c>
      <c r="CM23" s="61" t="e">
        <f>IF(#REF!=11,"Teniu 11 línies amb ERRORS: El núm. d'hores setmanals USAP no pot ser superior a les de la jornada total al CET","")</f>
        <v>#REF!</v>
      </c>
    </row>
    <row r="24" spans="1:93" ht="14.25" customHeight="1">
      <c r="A24" s="272"/>
      <c r="B24" s="139">
        <v>12</v>
      </c>
      <c r="C24" s="253" t="s">
        <v>18</v>
      </c>
      <c r="D24" s="249"/>
      <c r="E24" s="250"/>
      <c r="F24" s="250"/>
      <c r="G24" s="257"/>
      <c r="H24" s="250"/>
      <c r="I24" s="256"/>
      <c r="J24" s="256"/>
      <c r="K24" s="254"/>
      <c r="L24" s="254"/>
      <c r="M24" s="254"/>
      <c r="N24" s="254"/>
      <c r="O24" s="254"/>
      <c r="P24" s="254"/>
      <c r="Q24" s="254"/>
      <c r="R24" s="254"/>
      <c r="S24" s="254"/>
      <c r="T24" s="31">
        <f t="shared" si="6"/>
        <v>0</v>
      </c>
      <c r="U24" s="31">
        <f t="shared" si="7"/>
        <v>0</v>
      </c>
      <c r="V24" s="32">
        <f t="shared" si="9"/>
        <v>0</v>
      </c>
      <c r="W24" s="29">
        <f t="shared" si="8"/>
        <v>0</v>
      </c>
      <c r="X24" s="272"/>
      <c r="Y24" s="272"/>
      <c r="Z24" s="272"/>
      <c r="AA24" s="272"/>
      <c r="AB24" s="272"/>
      <c r="AC24" s="272"/>
      <c r="CD24" s="60" t="str">
        <f t="shared" si="4"/>
        <v/>
      </c>
      <c r="CF24" s="61">
        <f t="shared" si="5"/>
        <v>0</v>
      </c>
      <c r="CH24" s="275"/>
      <c r="CL24" s="274">
        <v>12</v>
      </c>
      <c r="CM24" s="61" t="e">
        <f>IF(#REF!=12,"Teniu 12 línies amb ERRORS: El núm. d'hores setmanals USAP no pot ser superior a les de la jornada total al CET","")</f>
        <v>#REF!</v>
      </c>
    </row>
    <row r="25" spans="1:93" ht="14.25" customHeight="1">
      <c r="A25" s="272"/>
      <c r="B25" s="139">
        <v>13</v>
      </c>
      <c r="C25" s="253" t="s">
        <v>18</v>
      </c>
      <c r="D25" s="249"/>
      <c r="E25" s="250"/>
      <c r="F25" s="250"/>
      <c r="G25" s="257"/>
      <c r="H25" s="250"/>
      <c r="I25" s="256"/>
      <c r="J25" s="256"/>
      <c r="K25" s="254"/>
      <c r="L25" s="254"/>
      <c r="M25" s="254"/>
      <c r="N25" s="254"/>
      <c r="O25" s="254"/>
      <c r="P25" s="254"/>
      <c r="Q25" s="254"/>
      <c r="R25" s="254"/>
      <c r="S25" s="254"/>
      <c r="T25" s="31">
        <f t="shared" si="6"/>
        <v>0</v>
      </c>
      <c r="U25" s="31">
        <f t="shared" si="7"/>
        <v>0</v>
      </c>
      <c r="V25" s="32">
        <f t="shared" si="9"/>
        <v>0</v>
      </c>
      <c r="W25" s="29">
        <f t="shared" si="8"/>
        <v>0</v>
      </c>
      <c r="X25" s="272"/>
      <c r="Y25" s="272"/>
      <c r="Z25" s="272"/>
      <c r="AA25" s="272"/>
      <c r="AB25" s="272"/>
      <c r="AC25" s="272"/>
      <c r="CD25" s="60" t="str">
        <f t="shared" si="4"/>
        <v/>
      </c>
      <c r="CF25" s="61">
        <f t="shared" si="5"/>
        <v>0</v>
      </c>
      <c r="CH25" s="275"/>
      <c r="CL25" s="274">
        <v>13</v>
      </c>
      <c r="CM25" s="61" t="e">
        <f>IF(#REF!=13,"Teniu 13 línies amb ERRORS: El núm. d'hores setmanals USAP no pot ser superior a les de la jornada total al CET","")</f>
        <v>#REF!</v>
      </c>
    </row>
    <row r="26" spans="1:93" ht="14.25" customHeight="1">
      <c r="A26" s="272"/>
      <c r="B26" s="139">
        <v>14</v>
      </c>
      <c r="C26" s="253" t="s">
        <v>18</v>
      </c>
      <c r="D26" s="249"/>
      <c r="E26" s="250"/>
      <c r="F26" s="250"/>
      <c r="G26" s="257"/>
      <c r="H26" s="250"/>
      <c r="I26" s="256"/>
      <c r="J26" s="256"/>
      <c r="K26" s="254"/>
      <c r="L26" s="254"/>
      <c r="M26" s="254"/>
      <c r="N26" s="254"/>
      <c r="O26" s="254"/>
      <c r="P26" s="254"/>
      <c r="Q26" s="254"/>
      <c r="R26" s="254"/>
      <c r="S26" s="254"/>
      <c r="T26" s="31">
        <f t="shared" si="6"/>
        <v>0</v>
      </c>
      <c r="U26" s="31">
        <f t="shared" si="7"/>
        <v>0</v>
      </c>
      <c r="V26" s="32">
        <f t="shared" si="9"/>
        <v>0</v>
      </c>
      <c r="W26" s="29">
        <f t="shared" si="8"/>
        <v>0</v>
      </c>
      <c r="X26" s="272"/>
      <c r="Y26" s="272"/>
      <c r="Z26" s="272"/>
      <c r="AA26" s="272"/>
      <c r="AB26" s="272"/>
      <c r="AC26" s="272"/>
      <c r="CD26" s="60" t="str">
        <f t="shared" si="4"/>
        <v/>
      </c>
      <c r="CF26" s="61">
        <f t="shared" si="5"/>
        <v>0</v>
      </c>
      <c r="CH26" s="275"/>
      <c r="CL26" s="274">
        <v>14</v>
      </c>
      <c r="CM26" s="61" t="e">
        <f>IF(#REF!=14,"Teniu 14 línies amb ERRORS: El núm. d'hores setmanals USAP no pot ser superior a les de la jornada total al CET","")</f>
        <v>#REF!</v>
      </c>
    </row>
    <row r="27" spans="1:93" ht="14.25" customHeight="1">
      <c r="A27" s="272"/>
      <c r="B27" s="139">
        <v>15</v>
      </c>
      <c r="C27" s="253" t="s">
        <v>18</v>
      </c>
      <c r="D27" s="249"/>
      <c r="E27" s="250"/>
      <c r="F27" s="250"/>
      <c r="G27" s="257"/>
      <c r="H27" s="250"/>
      <c r="I27" s="256"/>
      <c r="J27" s="256"/>
      <c r="K27" s="254"/>
      <c r="L27" s="254"/>
      <c r="M27" s="254"/>
      <c r="N27" s="254"/>
      <c r="O27" s="254"/>
      <c r="P27" s="254"/>
      <c r="Q27" s="254"/>
      <c r="R27" s="254"/>
      <c r="S27" s="254"/>
      <c r="T27" s="31">
        <f t="shared" si="6"/>
        <v>0</v>
      </c>
      <c r="U27" s="31">
        <f t="shared" si="7"/>
        <v>0</v>
      </c>
      <c r="V27" s="32">
        <f t="shared" si="9"/>
        <v>0</v>
      </c>
      <c r="W27" s="29">
        <f t="shared" si="8"/>
        <v>0</v>
      </c>
      <c r="X27" s="272"/>
      <c r="Y27" s="272"/>
      <c r="Z27" s="272"/>
      <c r="AA27" s="272"/>
      <c r="AB27" s="272"/>
      <c r="AC27" s="272"/>
      <c r="CD27" s="60" t="str">
        <f t="shared" si="4"/>
        <v/>
      </c>
      <c r="CF27" s="61">
        <f t="shared" si="5"/>
        <v>0</v>
      </c>
      <c r="CH27" s="275"/>
      <c r="CL27" s="274">
        <v>15</v>
      </c>
      <c r="CM27" s="61" t="e">
        <f>IF(#REF!=15,"Teniu 15 línies amb ERRORS: El núm. d'hores setmanals USAP no pot ser superior a les de la jornada total al CET","")</f>
        <v>#REF!</v>
      </c>
    </row>
    <row r="28" spans="1:93" ht="14.25" customHeight="1">
      <c r="A28" s="272"/>
      <c r="B28" s="139">
        <v>16</v>
      </c>
      <c r="C28" s="253" t="s">
        <v>18</v>
      </c>
      <c r="D28" s="249"/>
      <c r="E28" s="250"/>
      <c r="F28" s="250"/>
      <c r="G28" s="257"/>
      <c r="H28" s="250"/>
      <c r="I28" s="256"/>
      <c r="J28" s="256"/>
      <c r="K28" s="254"/>
      <c r="L28" s="254"/>
      <c r="M28" s="254"/>
      <c r="N28" s="254"/>
      <c r="O28" s="254"/>
      <c r="P28" s="254"/>
      <c r="Q28" s="254"/>
      <c r="R28" s="254"/>
      <c r="S28" s="254"/>
      <c r="T28" s="31">
        <f t="shared" si="6"/>
        <v>0</v>
      </c>
      <c r="U28" s="31">
        <f t="shared" si="7"/>
        <v>0</v>
      </c>
      <c r="V28" s="32">
        <f t="shared" si="9"/>
        <v>0</v>
      </c>
      <c r="W28" s="29">
        <f t="shared" si="8"/>
        <v>0</v>
      </c>
      <c r="X28" s="272"/>
      <c r="Y28" s="272"/>
      <c r="Z28" s="272"/>
      <c r="AA28" s="272"/>
      <c r="AB28" s="272"/>
      <c r="AC28" s="272"/>
      <c r="CD28" s="60" t="str">
        <f t="shared" si="4"/>
        <v/>
      </c>
      <c r="CF28" s="61">
        <f t="shared" si="5"/>
        <v>0</v>
      </c>
      <c r="CH28" s="275"/>
      <c r="CL28" s="274">
        <v>16</v>
      </c>
      <c r="CM28" s="61" t="e">
        <f>IF(#REF!=16,"Teniu 16 línies amb ERRORS: El núm. d'hores setmanals USAP no pot ser superior a les de la jornada total al CET","")</f>
        <v>#REF!</v>
      </c>
    </row>
    <row r="29" spans="1:93" ht="14.25" customHeight="1">
      <c r="A29" s="272"/>
      <c r="B29" s="139">
        <v>17</v>
      </c>
      <c r="C29" s="253" t="s">
        <v>18</v>
      </c>
      <c r="D29" s="249"/>
      <c r="E29" s="250"/>
      <c r="F29" s="250"/>
      <c r="G29" s="257"/>
      <c r="H29" s="250"/>
      <c r="I29" s="256"/>
      <c r="J29" s="256"/>
      <c r="K29" s="254"/>
      <c r="L29" s="254"/>
      <c r="M29" s="254"/>
      <c r="N29" s="254"/>
      <c r="O29" s="254"/>
      <c r="P29" s="254"/>
      <c r="Q29" s="254"/>
      <c r="R29" s="254"/>
      <c r="S29" s="254"/>
      <c r="T29" s="31">
        <f t="shared" si="6"/>
        <v>0</v>
      </c>
      <c r="U29" s="31">
        <f t="shared" si="7"/>
        <v>0</v>
      </c>
      <c r="V29" s="32">
        <f t="shared" si="9"/>
        <v>0</v>
      </c>
      <c r="W29" s="29">
        <f t="shared" si="8"/>
        <v>0</v>
      </c>
      <c r="X29" s="272"/>
      <c r="Y29" s="272"/>
      <c r="Z29" s="272"/>
      <c r="AA29" s="272"/>
      <c r="AB29" s="272"/>
      <c r="AC29" s="272"/>
      <c r="CD29" s="60" t="str">
        <f t="shared" si="4"/>
        <v/>
      </c>
      <c r="CF29" s="61">
        <f t="shared" si="5"/>
        <v>0</v>
      </c>
      <c r="CH29" s="275"/>
      <c r="CL29" s="274">
        <v>17</v>
      </c>
      <c r="CM29" s="61" t="e">
        <f>IF(#REF!=17,"Teniu 17 línies amb ERRORS: El núm. d'hores setmanals USAP no pot ser superior a les de la jornada total al CET","")</f>
        <v>#REF!</v>
      </c>
    </row>
    <row r="30" spans="1:93" ht="14.25" customHeight="1">
      <c r="A30" s="272"/>
      <c r="B30" s="139">
        <v>18</v>
      </c>
      <c r="C30" s="253" t="s">
        <v>18</v>
      </c>
      <c r="D30" s="249"/>
      <c r="E30" s="250"/>
      <c r="F30" s="250"/>
      <c r="G30" s="257"/>
      <c r="H30" s="250"/>
      <c r="I30" s="256"/>
      <c r="J30" s="256"/>
      <c r="K30" s="254"/>
      <c r="L30" s="254"/>
      <c r="M30" s="254"/>
      <c r="N30" s="254"/>
      <c r="O30" s="254"/>
      <c r="P30" s="254"/>
      <c r="Q30" s="254"/>
      <c r="R30" s="254"/>
      <c r="S30" s="254"/>
      <c r="T30" s="31">
        <f t="shared" si="6"/>
        <v>0</v>
      </c>
      <c r="U30" s="31">
        <f t="shared" si="7"/>
        <v>0</v>
      </c>
      <c r="V30" s="32">
        <f t="shared" si="9"/>
        <v>0</v>
      </c>
      <c r="W30" s="29">
        <f t="shared" si="8"/>
        <v>0</v>
      </c>
      <c r="X30" s="272"/>
      <c r="Y30" s="272"/>
      <c r="Z30" s="272"/>
      <c r="AA30" s="272"/>
      <c r="AB30" s="272"/>
      <c r="AC30" s="272"/>
      <c r="CD30" s="60" t="str">
        <f t="shared" si="4"/>
        <v/>
      </c>
      <c r="CF30" s="61">
        <f t="shared" si="5"/>
        <v>0</v>
      </c>
      <c r="CH30" s="275"/>
      <c r="CL30" s="274">
        <v>18</v>
      </c>
      <c r="CM30" s="61" t="e">
        <f>IF(#REF!=18,"Teniu 18 línies amb ERRORS: El núm. d'hores setmanals USAP no pot ser superior a les de la jornada total al CET","")</f>
        <v>#REF!</v>
      </c>
    </row>
    <row r="31" spans="1:93" ht="14.25" customHeight="1">
      <c r="A31" s="272"/>
      <c r="B31" s="139">
        <v>19</v>
      </c>
      <c r="C31" s="253" t="s">
        <v>18</v>
      </c>
      <c r="D31" s="249"/>
      <c r="E31" s="250"/>
      <c r="F31" s="250"/>
      <c r="G31" s="257"/>
      <c r="H31" s="250"/>
      <c r="I31" s="256"/>
      <c r="J31" s="256"/>
      <c r="K31" s="254"/>
      <c r="L31" s="254"/>
      <c r="M31" s="254"/>
      <c r="N31" s="254"/>
      <c r="O31" s="254"/>
      <c r="P31" s="254"/>
      <c r="Q31" s="254"/>
      <c r="R31" s="254"/>
      <c r="S31" s="254"/>
      <c r="T31" s="31">
        <f t="shared" si="6"/>
        <v>0</v>
      </c>
      <c r="U31" s="31">
        <f t="shared" si="7"/>
        <v>0</v>
      </c>
      <c r="V31" s="32">
        <f t="shared" si="9"/>
        <v>0</v>
      </c>
      <c r="W31" s="29">
        <f t="shared" si="8"/>
        <v>0</v>
      </c>
      <c r="X31" s="272"/>
      <c r="Y31" s="272"/>
      <c r="Z31" s="272"/>
      <c r="AA31" s="272"/>
      <c r="AB31" s="272"/>
      <c r="AC31" s="272"/>
      <c r="CD31" s="60" t="str">
        <f t="shared" si="4"/>
        <v/>
      </c>
      <c r="CF31" s="61">
        <f t="shared" si="5"/>
        <v>0</v>
      </c>
      <c r="CH31" s="275"/>
      <c r="CL31" s="274">
        <v>19</v>
      </c>
      <c r="CM31" s="61" t="e">
        <f>IF(#REF!=19,"Teniu 19 línies amb ERRORS: El núm. d'hores setmanals USAP no pot ser superior a les de la jornada total al CET","")</f>
        <v>#REF!</v>
      </c>
    </row>
    <row r="32" spans="1:93" ht="14.25" customHeight="1" thickBot="1">
      <c r="A32" s="272"/>
      <c r="B32" s="140">
        <v>20</v>
      </c>
      <c r="C32" s="247" t="s">
        <v>18</v>
      </c>
      <c r="D32" s="50"/>
      <c r="E32" s="251"/>
      <c r="F32" s="251"/>
      <c r="G32" s="343"/>
      <c r="H32" s="251"/>
      <c r="I32" s="178"/>
      <c r="J32" s="178"/>
      <c r="K32" s="237"/>
      <c r="L32" s="237"/>
      <c r="M32" s="237"/>
      <c r="N32" s="237"/>
      <c r="O32" s="237"/>
      <c r="P32" s="237"/>
      <c r="Q32" s="237"/>
      <c r="R32" s="237"/>
      <c r="S32" s="238"/>
      <c r="T32" s="240">
        <f t="shared" si="6"/>
        <v>0</v>
      </c>
      <c r="U32" s="240">
        <f t="shared" si="7"/>
        <v>0</v>
      </c>
      <c r="V32" s="241">
        <f t="shared" si="9"/>
        <v>0</v>
      </c>
      <c r="W32" s="240">
        <f t="shared" si="8"/>
        <v>0</v>
      </c>
      <c r="X32" s="272"/>
      <c r="Y32" s="272"/>
      <c r="Z32" s="272"/>
      <c r="AA32" s="272"/>
      <c r="AB32" s="272"/>
      <c r="AC32" s="272"/>
      <c r="CD32" s="60" t="str">
        <f t="shared" si="4"/>
        <v/>
      </c>
      <c r="CF32" s="61">
        <f t="shared" si="5"/>
        <v>0</v>
      </c>
      <c r="CH32" s="275"/>
      <c r="CL32" s="274">
        <v>20</v>
      </c>
      <c r="CM32" s="61" t="e">
        <f>IF(#REF!=20,"Teniu 20 línies amb ERRORS: El núm. d'hores setmanals USAP no pot ser superior a les de la jornada total al CET","")</f>
        <v>#REF!</v>
      </c>
    </row>
    <row r="33" spans="1:91" ht="14.25" customHeight="1">
      <c r="A33" s="272"/>
      <c r="B33" s="139">
        <v>1</v>
      </c>
      <c r="C33" s="253" t="s">
        <v>19</v>
      </c>
      <c r="D33" s="249"/>
      <c r="E33" s="250"/>
      <c r="F33" s="250"/>
      <c r="G33" s="257"/>
      <c r="H33" s="250"/>
      <c r="I33" s="256"/>
      <c r="J33" s="256"/>
      <c r="K33" s="254"/>
      <c r="L33" s="254"/>
      <c r="M33" s="254"/>
      <c r="N33" s="254"/>
      <c r="O33" s="254"/>
      <c r="P33" s="254"/>
      <c r="Q33" s="254"/>
      <c r="R33" s="254"/>
      <c r="S33" s="254"/>
      <c r="T33" s="29">
        <f t="shared" si="6"/>
        <v>0</v>
      </c>
      <c r="U33" s="29">
        <f t="shared" si="7"/>
        <v>0</v>
      </c>
      <c r="V33" s="239">
        <f t="shared" si="9"/>
        <v>0</v>
      </c>
      <c r="W33" s="29">
        <f t="shared" si="8"/>
        <v>0</v>
      </c>
      <c r="X33" s="272"/>
      <c r="Y33" s="272"/>
      <c r="Z33" s="272"/>
      <c r="AA33" s="272"/>
      <c r="AB33" s="272"/>
      <c r="AC33" s="272"/>
      <c r="CD33" s="235"/>
      <c r="CF33" s="236"/>
      <c r="CH33" s="275"/>
      <c r="CM33" s="236"/>
    </row>
    <row r="34" spans="1:91" ht="14.25" customHeight="1">
      <c r="A34" s="272"/>
      <c r="B34" s="139">
        <v>2</v>
      </c>
      <c r="C34" s="253" t="s">
        <v>19</v>
      </c>
      <c r="D34" s="249"/>
      <c r="E34" s="250"/>
      <c r="F34" s="250"/>
      <c r="G34" s="257"/>
      <c r="H34" s="250"/>
      <c r="I34" s="256"/>
      <c r="J34" s="256"/>
      <c r="K34" s="254"/>
      <c r="L34" s="254"/>
      <c r="M34" s="254"/>
      <c r="N34" s="254"/>
      <c r="O34" s="254"/>
      <c r="P34" s="254"/>
      <c r="Q34" s="254"/>
      <c r="R34" s="254"/>
      <c r="S34" s="254"/>
      <c r="T34" s="31">
        <f t="shared" si="6"/>
        <v>0</v>
      </c>
      <c r="U34" s="31">
        <f t="shared" si="7"/>
        <v>0</v>
      </c>
      <c r="V34" s="234">
        <f t="shared" si="9"/>
        <v>0</v>
      </c>
      <c r="W34" s="29">
        <f t="shared" si="8"/>
        <v>0</v>
      </c>
      <c r="X34" s="272"/>
      <c r="Y34" s="272"/>
      <c r="Z34" s="272"/>
      <c r="AA34" s="272"/>
      <c r="AB34" s="272"/>
      <c r="AC34" s="272"/>
      <c r="CD34" s="235"/>
      <c r="CF34" s="236"/>
      <c r="CH34" s="275"/>
      <c r="CM34" s="236"/>
    </row>
    <row r="35" spans="1:91" ht="14.25" customHeight="1">
      <c r="A35" s="272"/>
      <c r="B35" s="139">
        <v>3</v>
      </c>
      <c r="C35" s="253" t="s">
        <v>19</v>
      </c>
      <c r="D35" s="249"/>
      <c r="E35" s="250"/>
      <c r="F35" s="250"/>
      <c r="G35" s="257"/>
      <c r="H35" s="250"/>
      <c r="I35" s="256"/>
      <c r="J35" s="256"/>
      <c r="K35" s="254"/>
      <c r="L35" s="254"/>
      <c r="M35" s="254"/>
      <c r="N35" s="254"/>
      <c r="O35" s="254"/>
      <c r="P35" s="254"/>
      <c r="Q35" s="254"/>
      <c r="R35" s="254"/>
      <c r="S35" s="254"/>
      <c r="T35" s="31">
        <f t="shared" si="6"/>
        <v>0</v>
      </c>
      <c r="U35" s="31">
        <f t="shared" si="7"/>
        <v>0</v>
      </c>
      <c r="V35" s="234">
        <f t="shared" si="9"/>
        <v>0</v>
      </c>
      <c r="W35" s="29">
        <f t="shared" si="8"/>
        <v>0</v>
      </c>
      <c r="X35" s="272"/>
      <c r="Y35" s="272"/>
      <c r="Z35" s="272"/>
      <c r="AA35" s="272"/>
      <c r="AB35" s="272"/>
      <c r="AC35" s="272"/>
      <c r="CD35" s="235"/>
      <c r="CF35" s="236"/>
      <c r="CH35" s="275"/>
      <c r="CM35" s="236"/>
    </row>
    <row r="36" spans="1:91" ht="14.25" customHeight="1">
      <c r="A36" s="272"/>
      <c r="B36" s="139">
        <v>4</v>
      </c>
      <c r="C36" s="253" t="s">
        <v>19</v>
      </c>
      <c r="D36" s="249"/>
      <c r="E36" s="250"/>
      <c r="F36" s="250"/>
      <c r="G36" s="257"/>
      <c r="H36" s="250"/>
      <c r="I36" s="256"/>
      <c r="J36" s="256"/>
      <c r="K36" s="254"/>
      <c r="L36" s="254"/>
      <c r="M36" s="254"/>
      <c r="N36" s="254"/>
      <c r="O36" s="254"/>
      <c r="P36" s="254"/>
      <c r="Q36" s="254"/>
      <c r="R36" s="254"/>
      <c r="S36" s="254"/>
      <c r="T36" s="31">
        <f t="shared" si="6"/>
        <v>0</v>
      </c>
      <c r="U36" s="31">
        <f t="shared" si="7"/>
        <v>0</v>
      </c>
      <c r="V36" s="234">
        <f t="shared" si="9"/>
        <v>0</v>
      </c>
      <c r="W36" s="29">
        <f t="shared" si="8"/>
        <v>0</v>
      </c>
      <c r="X36" s="272"/>
      <c r="Y36" s="272"/>
      <c r="Z36" s="272"/>
      <c r="AA36" s="272"/>
      <c r="AB36" s="272"/>
      <c r="AC36" s="272"/>
      <c r="CD36" s="235"/>
      <c r="CF36" s="236"/>
      <c r="CH36" s="275"/>
      <c r="CM36" s="236"/>
    </row>
    <row r="37" spans="1:91" ht="14.25" customHeight="1">
      <c r="A37" s="272"/>
      <c r="B37" s="139">
        <v>5</v>
      </c>
      <c r="C37" s="253" t="s">
        <v>19</v>
      </c>
      <c r="D37" s="249"/>
      <c r="E37" s="250"/>
      <c r="F37" s="250"/>
      <c r="G37" s="257"/>
      <c r="H37" s="250"/>
      <c r="I37" s="256"/>
      <c r="J37" s="256"/>
      <c r="K37" s="254"/>
      <c r="L37" s="254"/>
      <c r="M37" s="254"/>
      <c r="N37" s="254"/>
      <c r="O37" s="254"/>
      <c r="P37" s="254"/>
      <c r="Q37" s="254"/>
      <c r="R37" s="254"/>
      <c r="S37" s="254"/>
      <c r="T37" s="31">
        <f t="shared" si="6"/>
        <v>0</v>
      </c>
      <c r="U37" s="31">
        <f t="shared" si="7"/>
        <v>0</v>
      </c>
      <c r="V37" s="234">
        <f t="shared" si="9"/>
        <v>0</v>
      </c>
      <c r="W37" s="29">
        <f t="shared" si="8"/>
        <v>0</v>
      </c>
      <c r="X37" s="272"/>
      <c r="Y37" s="272"/>
      <c r="Z37" s="272"/>
      <c r="AA37" s="272"/>
      <c r="AB37" s="272"/>
      <c r="AC37" s="272"/>
      <c r="CD37" s="235"/>
      <c r="CF37" s="236"/>
      <c r="CH37" s="275"/>
      <c r="CM37" s="236"/>
    </row>
    <row r="38" spans="1:91" ht="14.25" customHeight="1">
      <c r="A38" s="272"/>
      <c r="B38" s="139">
        <v>6</v>
      </c>
      <c r="C38" s="253" t="s">
        <v>19</v>
      </c>
      <c r="D38" s="249"/>
      <c r="E38" s="250"/>
      <c r="F38" s="250"/>
      <c r="G38" s="257"/>
      <c r="H38" s="250"/>
      <c r="I38" s="256"/>
      <c r="J38" s="256"/>
      <c r="K38" s="254"/>
      <c r="L38" s="254"/>
      <c r="M38" s="254"/>
      <c r="N38" s="254"/>
      <c r="O38" s="254"/>
      <c r="P38" s="254"/>
      <c r="Q38" s="254"/>
      <c r="R38" s="254"/>
      <c r="S38" s="254"/>
      <c r="T38" s="31">
        <f t="shared" si="6"/>
        <v>0</v>
      </c>
      <c r="U38" s="31">
        <f t="shared" si="7"/>
        <v>0</v>
      </c>
      <c r="V38" s="234">
        <f t="shared" si="9"/>
        <v>0</v>
      </c>
      <c r="W38" s="29">
        <f t="shared" si="8"/>
        <v>0</v>
      </c>
      <c r="X38" s="272"/>
      <c r="Y38" s="272"/>
      <c r="Z38" s="272"/>
      <c r="AA38" s="272"/>
      <c r="AB38" s="272"/>
      <c r="AC38" s="272"/>
      <c r="CD38" s="235"/>
      <c r="CF38" s="236"/>
      <c r="CH38" s="275"/>
      <c r="CM38" s="236"/>
    </row>
    <row r="39" spans="1:91" ht="14.25" customHeight="1">
      <c r="A39" s="272"/>
      <c r="B39" s="139">
        <v>7</v>
      </c>
      <c r="C39" s="253" t="s">
        <v>19</v>
      </c>
      <c r="D39" s="249"/>
      <c r="E39" s="250"/>
      <c r="F39" s="250"/>
      <c r="G39" s="257"/>
      <c r="H39" s="250"/>
      <c r="I39" s="256"/>
      <c r="J39" s="256"/>
      <c r="K39" s="254"/>
      <c r="L39" s="254"/>
      <c r="M39" s="254"/>
      <c r="N39" s="254"/>
      <c r="O39" s="254"/>
      <c r="P39" s="254"/>
      <c r="Q39" s="254"/>
      <c r="R39" s="254"/>
      <c r="S39" s="254"/>
      <c r="T39" s="31">
        <f t="shared" si="6"/>
        <v>0</v>
      </c>
      <c r="U39" s="31">
        <f t="shared" si="7"/>
        <v>0</v>
      </c>
      <c r="V39" s="234">
        <f t="shared" si="9"/>
        <v>0</v>
      </c>
      <c r="W39" s="29">
        <f t="shared" si="8"/>
        <v>0</v>
      </c>
      <c r="X39" s="272"/>
      <c r="Y39" s="272"/>
      <c r="Z39" s="272"/>
      <c r="AA39" s="272"/>
      <c r="AB39" s="272"/>
      <c r="AC39" s="272"/>
      <c r="CD39" s="235"/>
      <c r="CF39" s="236"/>
      <c r="CH39" s="275"/>
      <c r="CM39" s="236"/>
    </row>
    <row r="40" spans="1:91" ht="14.25" customHeight="1">
      <c r="A40" s="272"/>
      <c r="B40" s="139">
        <v>8</v>
      </c>
      <c r="C40" s="253" t="s">
        <v>19</v>
      </c>
      <c r="D40" s="249"/>
      <c r="E40" s="250"/>
      <c r="F40" s="250"/>
      <c r="G40" s="257"/>
      <c r="H40" s="250"/>
      <c r="I40" s="256"/>
      <c r="J40" s="256"/>
      <c r="K40" s="254"/>
      <c r="L40" s="254"/>
      <c r="M40" s="254"/>
      <c r="N40" s="254"/>
      <c r="O40" s="254"/>
      <c r="P40" s="254"/>
      <c r="Q40" s="254"/>
      <c r="R40" s="254"/>
      <c r="S40" s="254"/>
      <c r="T40" s="31">
        <f t="shared" si="6"/>
        <v>0</v>
      </c>
      <c r="U40" s="31">
        <f t="shared" si="7"/>
        <v>0</v>
      </c>
      <c r="V40" s="234">
        <f t="shared" si="9"/>
        <v>0</v>
      </c>
      <c r="W40" s="29">
        <f t="shared" si="8"/>
        <v>0</v>
      </c>
      <c r="X40" s="272"/>
      <c r="Y40" s="272"/>
      <c r="Z40" s="272"/>
      <c r="AA40" s="272"/>
      <c r="AB40" s="272"/>
      <c r="AC40" s="272"/>
      <c r="CD40" s="235"/>
      <c r="CF40" s="236"/>
      <c r="CH40" s="275"/>
      <c r="CM40" s="236"/>
    </row>
    <row r="41" spans="1:91" ht="14.25" customHeight="1">
      <c r="A41" s="272"/>
      <c r="B41" s="139">
        <v>9</v>
      </c>
      <c r="C41" s="253" t="s">
        <v>19</v>
      </c>
      <c r="D41" s="249"/>
      <c r="E41" s="250"/>
      <c r="F41" s="250"/>
      <c r="G41" s="257"/>
      <c r="H41" s="250"/>
      <c r="I41" s="256"/>
      <c r="J41" s="256"/>
      <c r="K41" s="254"/>
      <c r="L41" s="254"/>
      <c r="M41" s="254"/>
      <c r="N41" s="254"/>
      <c r="O41" s="254"/>
      <c r="P41" s="254"/>
      <c r="Q41" s="254"/>
      <c r="R41" s="254"/>
      <c r="S41" s="254"/>
      <c r="T41" s="31">
        <f t="shared" si="6"/>
        <v>0</v>
      </c>
      <c r="U41" s="31">
        <f t="shared" si="7"/>
        <v>0</v>
      </c>
      <c r="V41" s="234">
        <f t="shared" si="9"/>
        <v>0</v>
      </c>
      <c r="W41" s="29">
        <f t="shared" si="8"/>
        <v>0</v>
      </c>
      <c r="X41" s="272"/>
      <c r="Y41" s="272"/>
      <c r="Z41" s="272"/>
      <c r="AA41" s="272"/>
      <c r="AB41" s="272"/>
      <c r="AC41" s="272"/>
      <c r="CD41" s="235"/>
      <c r="CF41" s="236"/>
      <c r="CH41" s="275"/>
      <c r="CM41" s="236"/>
    </row>
    <row r="42" spans="1:91" ht="14.25" customHeight="1">
      <c r="A42" s="272"/>
      <c r="B42" s="139">
        <v>10</v>
      </c>
      <c r="C42" s="253" t="s">
        <v>19</v>
      </c>
      <c r="D42" s="249"/>
      <c r="E42" s="250"/>
      <c r="F42" s="250"/>
      <c r="G42" s="257"/>
      <c r="H42" s="250"/>
      <c r="I42" s="256"/>
      <c r="J42" s="256"/>
      <c r="K42" s="254"/>
      <c r="L42" s="254"/>
      <c r="M42" s="254"/>
      <c r="N42" s="254"/>
      <c r="O42" s="254"/>
      <c r="P42" s="254"/>
      <c r="Q42" s="254"/>
      <c r="R42" s="254"/>
      <c r="S42" s="254"/>
      <c r="T42" s="31">
        <f t="shared" si="6"/>
        <v>0</v>
      </c>
      <c r="U42" s="31">
        <f t="shared" si="7"/>
        <v>0</v>
      </c>
      <c r="V42" s="234">
        <f t="shared" si="9"/>
        <v>0</v>
      </c>
      <c r="W42" s="29">
        <f t="shared" si="8"/>
        <v>0</v>
      </c>
      <c r="X42" s="272"/>
      <c r="Y42" s="272"/>
      <c r="Z42" s="272"/>
      <c r="AA42" s="272"/>
      <c r="AB42" s="272"/>
      <c r="AC42" s="272"/>
      <c r="CD42" s="235"/>
      <c r="CF42" s="236"/>
      <c r="CH42" s="275"/>
      <c r="CM42" s="236"/>
    </row>
    <row r="43" spans="1:91" ht="14.25" customHeight="1">
      <c r="A43" s="272"/>
      <c r="B43" s="139">
        <v>11</v>
      </c>
      <c r="C43" s="253" t="s">
        <v>19</v>
      </c>
      <c r="D43" s="249"/>
      <c r="E43" s="250"/>
      <c r="F43" s="250"/>
      <c r="G43" s="257"/>
      <c r="H43" s="250"/>
      <c r="I43" s="256"/>
      <c r="J43" s="256"/>
      <c r="K43" s="254"/>
      <c r="L43" s="254"/>
      <c r="M43" s="254"/>
      <c r="N43" s="254"/>
      <c r="O43" s="254"/>
      <c r="P43" s="254"/>
      <c r="Q43" s="254"/>
      <c r="R43" s="254"/>
      <c r="S43" s="254"/>
      <c r="T43" s="31">
        <f t="shared" si="6"/>
        <v>0</v>
      </c>
      <c r="U43" s="31">
        <f t="shared" si="7"/>
        <v>0</v>
      </c>
      <c r="V43" s="234">
        <f t="shared" si="9"/>
        <v>0</v>
      </c>
      <c r="W43" s="29">
        <f t="shared" si="8"/>
        <v>0</v>
      </c>
      <c r="X43" s="272"/>
      <c r="Y43" s="272"/>
      <c r="Z43" s="272"/>
      <c r="AA43" s="272"/>
      <c r="AB43" s="272"/>
      <c r="AC43" s="272"/>
      <c r="CD43" s="235"/>
      <c r="CF43" s="236"/>
      <c r="CH43" s="275"/>
      <c r="CM43" s="236"/>
    </row>
    <row r="44" spans="1:91" ht="14.25" customHeight="1">
      <c r="A44" s="272"/>
      <c r="B44" s="139">
        <v>12</v>
      </c>
      <c r="C44" s="253" t="s">
        <v>19</v>
      </c>
      <c r="D44" s="249"/>
      <c r="E44" s="250"/>
      <c r="F44" s="250"/>
      <c r="G44" s="257"/>
      <c r="H44" s="250"/>
      <c r="I44" s="256"/>
      <c r="J44" s="256"/>
      <c r="K44" s="254"/>
      <c r="L44" s="254"/>
      <c r="M44" s="254"/>
      <c r="N44" s="254"/>
      <c r="O44" s="254"/>
      <c r="P44" s="254"/>
      <c r="Q44" s="254"/>
      <c r="R44" s="254"/>
      <c r="S44" s="254"/>
      <c r="T44" s="31">
        <f t="shared" si="6"/>
        <v>0</v>
      </c>
      <c r="U44" s="31">
        <f t="shared" si="7"/>
        <v>0</v>
      </c>
      <c r="V44" s="234">
        <f t="shared" si="9"/>
        <v>0</v>
      </c>
      <c r="W44" s="29">
        <f t="shared" si="8"/>
        <v>0</v>
      </c>
      <c r="X44" s="272"/>
      <c r="Y44" s="272"/>
      <c r="Z44" s="272"/>
      <c r="AA44" s="272"/>
      <c r="AB44" s="272"/>
      <c r="AC44" s="272"/>
      <c r="CD44" s="235"/>
      <c r="CF44" s="236"/>
      <c r="CH44" s="275"/>
      <c r="CM44" s="236"/>
    </row>
    <row r="45" spans="1:91" ht="14.25" customHeight="1">
      <c r="A45" s="272"/>
      <c r="B45" s="139">
        <v>13</v>
      </c>
      <c r="C45" s="253" t="s">
        <v>19</v>
      </c>
      <c r="D45" s="249"/>
      <c r="E45" s="250"/>
      <c r="F45" s="250"/>
      <c r="G45" s="257"/>
      <c r="H45" s="250"/>
      <c r="I45" s="256"/>
      <c r="J45" s="256"/>
      <c r="K45" s="254"/>
      <c r="L45" s="254"/>
      <c r="M45" s="254"/>
      <c r="N45" s="254"/>
      <c r="O45" s="254"/>
      <c r="P45" s="254"/>
      <c r="Q45" s="254"/>
      <c r="R45" s="254"/>
      <c r="S45" s="254"/>
      <c r="T45" s="31">
        <f t="shared" si="6"/>
        <v>0</v>
      </c>
      <c r="U45" s="31">
        <f t="shared" si="7"/>
        <v>0</v>
      </c>
      <c r="V45" s="234">
        <f t="shared" si="9"/>
        <v>0</v>
      </c>
      <c r="W45" s="29">
        <f t="shared" si="8"/>
        <v>0</v>
      </c>
      <c r="X45" s="272"/>
      <c r="Y45" s="272"/>
      <c r="Z45" s="272"/>
      <c r="AA45" s="272"/>
      <c r="AB45" s="272"/>
      <c r="AC45" s="272"/>
      <c r="CD45" s="235"/>
      <c r="CF45" s="236"/>
      <c r="CH45" s="275"/>
      <c r="CM45" s="236"/>
    </row>
    <row r="46" spans="1:91" ht="14.25" customHeight="1">
      <c r="A46" s="272"/>
      <c r="B46" s="139">
        <v>14</v>
      </c>
      <c r="C46" s="253" t="s">
        <v>19</v>
      </c>
      <c r="D46" s="249"/>
      <c r="E46" s="250"/>
      <c r="F46" s="250"/>
      <c r="G46" s="257"/>
      <c r="H46" s="250"/>
      <c r="I46" s="256"/>
      <c r="J46" s="256"/>
      <c r="K46" s="254"/>
      <c r="L46" s="254"/>
      <c r="M46" s="254"/>
      <c r="N46" s="254"/>
      <c r="O46" s="254"/>
      <c r="P46" s="254"/>
      <c r="Q46" s="254"/>
      <c r="R46" s="254"/>
      <c r="S46" s="254"/>
      <c r="T46" s="31">
        <f t="shared" si="6"/>
        <v>0</v>
      </c>
      <c r="U46" s="31">
        <f t="shared" si="7"/>
        <v>0</v>
      </c>
      <c r="V46" s="234">
        <f t="shared" si="9"/>
        <v>0</v>
      </c>
      <c r="W46" s="29">
        <f t="shared" si="8"/>
        <v>0</v>
      </c>
      <c r="X46" s="272"/>
      <c r="Y46" s="272"/>
      <c r="Z46" s="272"/>
      <c r="AA46" s="272"/>
      <c r="AB46" s="272"/>
      <c r="AC46" s="272"/>
      <c r="CD46" s="235"/>
      <c r="CF46" s="236"/>
      <c r="CH46" s="275"/>
      <c r="CM46" s="236"/>
    </row>
    <row r="47" spans="1:91" ht="14.25" customHeight="1">
      <c r="A47" s="272"/>
      <c r="B47" s="139">
        <v>15</v>
      </c>
      <c r="C47" s="253" t="s">
        <v>19</v>
      </c>
      <c r="D47" s="249"/>
      <c r="E47" s="250"/>
      <c r="F47" s="250"/>
      <c r="G47" s="257"/>
      <c r="H47" s="250"/>
      <c r="I47" s="256"/>
      <c r="J47" s="256"/>
      <c r="K47" s="254"/>
      <c r="L47" s="254"/>
      <c r="M47" s="254"/>
      <c r="N47" s="254"/>
      <c r="O47" s="254"/>
      <c r="P47" s="254"/>
      <c r="Q47" s="254"/>
      <c r="R47" s="254"/>
      <c r="S47" s="254"/>
      <c r="T47" s="31">
        <f t="shared" si="6"/>
        <v>0</v>
      </c>
      <c r="U47" s="31">
        <f t="shared" si="7"/>
        <v>0</v>
      </c>
      <c r="V47" s="234">
        <f t="shared" si="9"/>
        <v>0</v>
      </c>
      <c r="W47" s="29">
        <f t="shared" si="8"/>
        <v>0</v>
      </c>
      <c r="X47" s="272"/>
      <c r="Y47" s="272"/>
      <c r="Z47" s="272"/>
      <c r="AA47" s="272"/>
      <c r="AB47" s="272"/>
      <c r="AC47" s="272"/>
      <c r="CD47" s="235"/>
      <c r="CF47" s="236"/>
      <c r="CH47" s="275"/>
      <c r="CM47" s="236"/>
    </row>
    <row r="48" spans="1:91" ht="14.25" customHeight="1">
      <c r="A48" s="272"/>
      <c r="B48" s="139">
        <v>16</v>
      </c>
      <c r="C48" s="253" t="s">
        <v>19</v>
      </c>
      <c r="D48" s="249"/>
      <c r="E48" s="250"/>
      <c r="F48" s="250"/>
      <c r="G48" s="257"/>
      <c r="H48" s="250"/>
      <c r="I48" s="256"/>
      <c r="J48" s="256"/>
      <c r="K48" s="254"/>
      <c r="L48" s="254"/>
      <c r="M48" s="254"/>
      <c r="N48" s="254"/>
      <c r="O48" s="254"/>
      <c r="P48" s="254"/>
      <c r="Q48" s="254"/>
      <c r="R48" s="254"/>
      <c r="S48" s="254"/>
      <c r="T48" s="31">
        <f t="shared" si="6"/>
        <v>0</v>
      </c>
      <c r="U48" s="31">
        <f t="shared" si="7"/>
        <v>0</v>
      </c>
      <c r="V48" s="234">
        <f t="shared" si="9"/>
        <v>0</v>
      </c>
      <c r="W48" s="29">
        <f t="shared" si="8"/>
        <v>0</v>
      </c>
      <c r="X48" s="272"/>
      <c r="Y48" s="272"/>
      <c r="Z48" s="272"/>
      <c r="AA48" s="272"/>
      <c r="AB48" s="272"/>
      <c r="AC48" s="272"/>
      <c r="CD48" s="235"/>
      <c r="CF48" s="236"/>
      <c r="CH48" s="275"/>
      <c r="CM48" s="236"/>
    </row>
    <row r="49" spans="1:91" ht="14.25" customHeight="1">
      <c r="A49" s="272"/>
      <c r="B49" s="139">
        <v>17</v>
      </c>
      <c r="C49" s="253" t="s">
        <v>19</v>
      </c>
      <c r="D49" s="249"/>
      <c r="E49" s="250"/>
      <c r="F49" s="250"/>
      <c r="G49" s="257"/>
      <c r="H49" s="250"/>
      <c r="I49" s="256"/>
      <c r="J49" s="256"/>
      <c r="K49" s="254"/>
      <c r="L49" s="254"/>
      <c r="M49" s="254"/>
      <c r="N49" s="254"/>
      <c r="O49" s="254"/>
      <c r="P49" s="254"/>
      <c r="Q49" s="254"/>
      <c r="R49" s="254"/>
      <c r="S49" s="254"/>
      <c r="T49" s="31">
        <f t="shared" si="6"/>
        <v>0</v>
      </c>
      <c r="U49" s="31">
        <f t="shared" si="7"/>
        <v>0</v>
      </c>
      <c r="V49" s="234">
        <f t="shared" si="9"/>
        <v>0</v>
      </c>
      <c r="W49" s="29">
        <f t="shared" si="8"/>
        <v>0</v>
      </c>
      <c r="X49" s="272"/>
      <c r="Y49" s="272"/>
      <c r="Z49" s="272"/>
      <c r="AA49" s="272"/>
      <c r="AB49" s="272"/>
      <c r="AC49" s="272"/>
      <c r="CD49" s="235"/>
      <c r="CF49" s="236"/>
      <c r="CH49" s="275"/>
      <c r="CM49" s="236"/>
    </row>
    <row r="50" spans="1:91" ht="14.25" customHeight="1">
      <c r="A50" s="272"/>
      <c r="B50" s="139">
        <v>18</v>
      </c>
      <c r="C50" s="253" t="s">
        <v>19</v>
      </c>
      <c r="D50" s="249"/>
      <c r="E50" s="250"/>
      <c r="F50" s="250"/>
      <c r="G50" s="257"/>
      <c r="H50" s="250"/>
      <c r="I50" s="256"/>
      <c r="J50" s="256"/>
      <c r="K50" s="254"/>
      <c r="L50" s="254"/>
      <c r="M50" s="254"/>
      <c r="N50" s="254"/>
      <c r="O50" s="254"/>
      <c r="P50" s="254"/>
      <c r="Q50" s="254"/>
      <c r="R50" s="254"/>
      <c r="S50" s="254"/>
      <c r="T50" s="31">
        <f t="shared" si="6"/>
        <v>0</v>
      </c>
      <c r="U50" s="31">
        <f t="shared" si="7"/>
        <v>0</v>
      </c>
      <c r="V50" s="32">
        <f t="shared" si="9"/>
        <v>0</v>
      </c>
      <c r="W50" s="29">
        <f t="shared" si="8"/>
        <v>0</v>
      </c>
      <c r="X50" s="272"/>
      <c r="Y50" s="272"/>
      <c r="Z50" s="272"/>
      <c r="AA50" s="272"/>
      <c r="AB50" s="272"/>
      <c r="AC50" s="272"/>
      <c r="CD50" s="60" t="str">
        <f t="shared" si="4"/>
        <v/>
      </c>
      <c r="CF50" s="61">
        <f t="shared" si="5"/>
        <v>0</v>
      </c>
      <c r="CH50" s="275"/>
      <c r="CL50" s="274">
        <v>21</v>
      </c>
      <c r="CM50" s="61" t="e">
        <f>IF(#REF!=21,"Teniu 21 línies amb ERRORS: El núm. d'hores setmanals USAP no pot ser superior a les de la jornada total al CET","")</f>
        <v>#REF!</v>
      </c>
    </row>
    <row r="51" spans="1:91" ht="14.25" customHeight="1">
      <c r="A51" s="272"/>
      <c r="B51" s="139">
        <v>19</v>
      </c>
      <c r="C51" s="253" t="s">
        <v>19</v>
      </c>
      <c r="D51" s="249"/>
      <c r="E51" s="250"/>
      <c r="F51" s="250"/>
      <c r="G51" s="257"/>
      <c r="H51" s="250"/>
      <c r="I51" s="256"/>
      <c r="J51" s="256"/>
      <c r="K51" s="254"/>
      <c r="L51" s="254"/>
      <c r="M51" s="254"/>
      <c r="N51" s="254"/>
      <c r="O51" s="254"/>
      <c r="P51" s="254"/>
      <c r="Q51" s="254"/>
      <c r="R51" s="254"/>
      <c r="S51" s="254"/>
      <c r="T51" s="31">
        <f t="shared" si="6"/>
        <v>0</v>
      </c>
      <c r="U51" s="31">
        <f t="shared" si="7"/>
        <v>0</v>
      </c>
      <c r="V51" s="32">
        <f t="shared" si="9"/>
        <v>0</v>
      </c>
      <c r="W51" s="29">
        <f t="shared" si="8"/>
        <v>0</v>
      </c>
      <c r="X51" s="272"/>
      <c r="Y51" s="272"/>
      <c r="Z51" s="272"/>
      <c r="AA51" s="272"/>
      <c r="AB51" s="272"/>
      <c r="AC51" s="272"/>
      <c r="CD51" s="60" t="str">
        <f t="shared" si="4"/>
        <v/>
      </c>
      <c r="CF51" s="61">
        <f t="shared" si="5"/>
        <v>0</v>
      </c>
      <c r="CH51" s="275"/>
      <c r="CL51" s="274">
        <v>22</v>
      </c>
      <c r="CM51" s="61" t="e">
        <f>IF(#REF!=22,"Teniu 22 línies amb ERRORS: El núm. d'hores setmanals USAP no pot ser superior a les de la jornada total al CET","")</f>
        <v>#REF!</v>
      </c>
    </row>
    <row r="52" spans="1:91" ht="14.25" customHeight="1">
      <c r="A52" s="272"/>
      <c r="B52" s="139">
        <v>20</v>
      </c>
      <c r="C52" s="253" t="s">
        <v>19</v>
      </c>
      <c r="D52" s="249"/>
      <c r="E52" s="250"/>
      <c r="F52" s="250"/>
      <c r="G52" s="257"/>
      <c r="H52" s="250"/>
      <c r="I52" s="256"/>
      <c r="J52" s="256"/>
      <c r="K52" s="254"/>
      <c r="L52" s="254"/>
      <c r="M52" s="254"/>
      <c r="N52" s="254"/>
      <c r="O52" s="254"/>
      <c r="P52" s="254"/>
      <c r="Q52" s="254"/>
      <c r="R52" s="254"/>
      <c r="S52" s="254"/>
      <c r="T52" s="31">
        <f t="shared" si="6"/>
        <v>0</v>
      </c>
      <c r="U52" s="31">
        <f t="shared" si="7"/>
        <v>0</v>
      </c>
      <c r="V52" s="32">
        <f t="shared" si="9"/>
        <v>0</v>
      </c>
      <c r="W52" s="29">
        <f t="shared" si="8"/>
        <v>0</v>
      </c>
      <c r="X52" s="272"/>
      <c r="Y52" s="272"/>
      <c r="Z52" s="272"/>
      <c r="AA52" s="272"/>
      <c r="AB52" s="272"/>
      <c r="AC52" s="272"/>
      <c r="CD52" s="60" t="str">
        <f t="shared" si="4"/>
        <v/>
      </c>
      <c r="CF52" s="61">
        <f t="shared" si="5"/>
        <v>0</v>
      </c>
      <c r="CH52" s="275"/>
      <c r="CL52" s="274">
        <v>23</v>
      </c>
      <c r="CM52" s="61" t="e">
        <f>IF(#REF!=23,"Teniu 23 línies amb ERRORS: El núm. d'hores setmanals USAP no pot ser superior a les de la jornada total al CET","")</f>
        <v>#REF!</v>
      </c>
    </row>
    <row r="53" spans="1:91" ht="14.25" customHeight="1">
      <c r="A53" s="272"/>
      <c r="B53" s="139">
        <v>21</v>
      </c>
      <c r="C53" s="253" t="s">
        <v>19</v>
      </c>
      <c r="D53" s="249"/>
      <c r="E53" s="250"/>
      <c r="F53" s="250"/>
      <c r="G53" s="257"/>
      <c r="H53" s="250"/>
      <c r="I53" s="256"/>
      <c r="J53" s="256"/>
      <c r="K53" s="254"/>
      <c r="L53" s="254"/>
      <c r="M53" s="254"/>
      <c r="N53" s="254"/>
      <c r="O53" s="254"/>
      <c r="P53" s="254"/>
      <c r="Q53" s="254"/>
      <c r="R53" s="254"/>
      <c r="S53" s="254"/>
      <c r="T53" s="31">
        <f t="shared" si="6"/>
        <v>0</v>
      </c>
      <c r="U53" s="31">
        <f t="shared" si="7"/>
        <v>0</v>
      </c>
      <c r="V53" s="32">
        <f t="shared" si="9"/>
        <v>0</v>
      </c>
      <c r="W53" s="29">
        <f t="shared" si="8"/>
        <v>0</v>
      </c>
      <c r="X53" s="272"/>
      <c r="Y53" s="272"/>
      <c r="Z53" s="272"/>
      <c r="AA53" s="272"/>
      <c r="AB53" s="272"/>
      <c r="AC53" s="272"/>
      <c r="CD53" s="60" t="str">
        <f t="shared" si="4"/>
        <v/>
      </c>
      <c r="CF53" s="61">
        <f t="shared" si="5"/>
        <v>0</v>
      </c>
      <c r="CH53" s="275"/>
      <c r="CL53" s="274">
        <v>24</v>
      </c>
      <c r="CM53" s="61" t="e">
        <f>IF(#REF!=24,"Teniu 24 línies amb ERRORS: El núm. d'hores setmanals USAP no pot ser superior a les de la jornada total al CET","")</f>
        <v>#REF!</v>
      </c>
    </row>
    <row r="54" spans="1:91" ht="14.25" customHeight="1">
      <c r="A54" s="272"/>
      <c r="B54" s="139">
        <v>22</v>
      </c>
      <c r="C54" s="253" t="s">
        <v>19</v>
      </c>
      <c r="D54" s="249"/>
      <c r="E54" s="250"/>
      <c r="F54" s="250"/>
      <c r="G54" s="257"/>
      <c r="H54" s="250"/>
      <c r="I54" s="256"/>
      <c r="J54" s="256"/>
      <c r="K54" s="254"/>
      <c r="L54" s="254"/>
      <c r="M54" s="254"/>
      <c r="N54" s="254"/>
      <c r="O54" s="254"/>
      <c r="P54" s="254"/>
      <c r="Q54" s="254"/>
      <c r="R54" s="254"/>
      <c r="S54" s="254"/>
      <c r="T54" s="31">
        <f t="shared" si="6"/>
        <v>0</v>
      </c>
      <c r="U54" s="31">
        <f t="shared" si="7"/>
        <v>0</v>
      </c>
      <c r="V54" s="32">
        <f t="shared" si="9"/>
        <v>0</v>
      </c>
      <c r="W54" s="29">
        <f t="shared" si="8"/>
        <v>0</v>
      </c>
      <c r="X54" s="272"/>
      <c r="Y54" s="272"/>
      <c r="Z54" s="272"/>
      <c r="AA54" s="272"/>
      <c r="AB54" s="272"/>
      <c r="AC54" s="272"/>
      <c r="CD54" s="60" t="str">
        <f t="shared" si="4"/>
        <v/>
      </c>
      <c r="CF54" s="61">
        <f t="shared" si="5"/>
        <v>0</v>
      </c>
      <c r="CH54" s="275"/>
      <c r="CL54" s="274">
        <v>25</v>
      </c>
      <c r="CM54" s="61" t="e">
        <f>IF(#REF!=25,"Teniu 25 línies amb ERRORS: El núm. d'hores setmanals USAP no pot ser superior a les de la jornada total al CET","")</f>
        <v>#REF!</v>
      </c>
    </row>
    <row r="55" spans="1:91" ht="14.25" customHeight="1">
      <c r="A55" s="272"/>
      <c r="B55" s="139">
        <v>23</v>
      </c>
      <c r="C55" s="253" t="s">
        <v>19</v>
      </c>
      <c r="D55" s="249"/>
      <c r="E55" s="250"/>
      <c r="F55" s="250"/>
      <c r="G55" s="257"/>
      <c r="H55" s="250"/>
      <c r="I55" s="256"/>
      <c r="J55" s="256"/>
      <c r="K55" s="254"/>
      <c r="L55" s="254"/>
      <c r="M55" s="254"/>
      <c r="N55" s="254"/>
      <c r="O55" s="254"/>
      <c r="P55" s="254"/>
      <c r="Q55" s="254"/>
      <c r="R55" s="254"/>
      <c r="S55" s="254"/>
      <c r="T55" s="31">
        <f t="shared" si="6"/>
        <v>0</v>
      </c>
      <c r="U55" s="31">
        <f t="shared" si="7"/>
        <v>0</v>
      </c>
      <c r="V55" s="32">
        <f t="shared" si="9"/>
        <v>0</v>
      </c>
      <c r="W55" s="29">
        <f t="shared" si="8"/>
        <v>0</v>
      </c>
      <c r="X55" s="272"/>
      <c r="Y55" s="272"/>
      <c r="Z55" s="272"/>
      <c r="AA55" s="272"/>
      <c r="AB55" s="272"/>
      <c r="AC55" s="272"/>
      <c r="CD55" s="60" t="str">
        <f t="shared" si="4"/>
        <v/>
      </c>
      <c r="CF55" s="61">
        <f t="shared" si="5"/>
        <v>0</v>
      </c>
      <c r="CH55" s="275"/>
      <c r="CL55" s="274">
        <v>26</v>
      </c>
      <c r="CM55" s="61" t="e">
        <f>IF(#REF!=26,"Teniu 26 línies amb ERRORS: El núm. d'hores setmanals USAP no pot ser superior a les de la jornada total al CET","")</f>
        <v>#REF!</v>
      </c>
    </row>
    <row r="56" spans="1:91" ht="14.25" customHeight="1">
      <c r="A56" s="272"/>
      <c r="B56" s="139">
        <v>24</v>
      </c>
      <c r="C56" s="253" t="s">
        <v>19</v>
      </c>
      <c r="D56" s="249"/>
      <c r="E56" s="250"/>
      <c r="F56" s="250"/>
      <c r="G56" s="257"/>
      <c r="H56" s="250"/>
      <c r="I56" s="256"/>
      <c r="J56" s="256"/>
      <c r="K56" s="254"/>
      <c r="L56" s="254"/>
      <c r="M56" s="254"/>
      <c r="N56" s="254"/>
      <c r="O56" s="254"/>
      <c r="P56" s="254"/>
      <c r="Q56" s="254"/>
      <c r="R56" s="254"/>
      <c r="S56" s="254"/>
      <c r="T56" s="31">
        <f t="shared" si="6"/>
        <v>0</v>
      </c>
      <c r="U56" s="31">
        <f t="shared" si="7"/>
        <v>0</v>
      </c>
      <c r="V56" s="32">
        <f t="shared" si="9"/>
        <v>0</v>
      </c>
      <c r="W56" s="29">
        <f t="shared" si="8"/>
        <v>0</v>
      </c>
      <c r="X56" s="272"/>
      <c r="Y56" s="272"/>
      <c r="Z56" s="272"/>
      <c r="AA56" s="272"/>
      <c r="AB56" s="272"/>
      <c r="AC56" s="272"/>
      <c r="CD56" s="60" t="str">
        <f t="shared" si="4"/>
        <v/>
      </c>
      <c r="CF56" s="61">
        <f t="shared" si="5"/>
        <v>0</v>
      </c>
      <c r="CH56" s="275"/>
      <c r="CL56" s="274">
        <v>27</v>
      </c>
      <c r="CM56" s="61" t="e">
        <f>IF(#REF!=27,"Teniu 27 línies amb ERRORS: El núm. d'hores setmanals USAP no pot ser superior a les de la jornada total al CET","")</f>
        <v>#REF!</v>
      </c>
    </row>
    <row r="57" spans="1:91" ht="14.25" customHeight="1">
      <c r="A57" s="272"/>
      <c r="B57" s="139">
        <v>25</v>
      </c>
      <c r="C57" s="253" t="s">
        <v>19</v>
      </c>
      <c r="D57" s="249"/>
      <c r="E57" s="250"/>
      <c r="F57" s="250"/>
      <c r="G57" s="257"/>
      <c r="H57" s="250"/>
      <c r="I57" s="256"/>
      <c r="J57" s="256"/>
      <c r="K57" s="254"/>
      <c r="L57" s="254"/>
      <c r="M57" s="254"/>
      <c r="N57" s="254"/>
      <c r="O57" s="254"/>
      <c r="P57" s="254"/>
      <c r="Q57" s="254"/>
      <c r="R57" s="254"/>
      <c r="S57" s="254"/>
      <c r="T57" s="31">
        <f t="shared" si="6"/>
        <v>0</v>
      </c>
      <c r="U57" s="31">
        <f t="shared" si="7"/>
        <v>0</v>
      </c>
      <c r="V57" s="32">
        <f t="shared" si="9"/>
        <v>0</v>
      </c>
      <c r="W57" s="29">
        <f t="shared" si="8"/>
        <v>0</v>
      </c>
      <c r="X57" s="272"/>
      <c r="Y57" s="272"/>
      <c r="Z57" s="272"/>
      <c r="AA57" s="272"/>
      <c r="AB57" s="272"/>
      <c r="AC57" s="272"/>
      <c r="CD57" s="60" t="str">
        <f t="shared" si="4"/>
        <v/>
      </c>
      <c r="CF57" s="61">
        <f t="shared" si="5"/>
        <v>0</v>
      </c>
      <c r="CH57" s="275"/>
      <c r="CL57" s="274">
        <v>28</v>
      </c>
      <c r="CM57" s="61" t="e">
        <f>IF(#REF!=28,"Teniu 28 línies amb ERRORS: El núm. d'hores setmanals USAP no pot ser superior a les de la jornada total al CET","")</f>
        <v>#REF!</v>
      </c>
    </row>
    <row r="58" spans="1:91" ht="14.25" customHeight="1">
      <c r="A58" s="272"/>
      <c r="B58" s="139">
        <v>26</v>
      </c>
      <c r="C58" s="253" t="s">
        <v>19</v>
      </c>
      <c r="D58" s="249"/>
      <c r="E58" s="250"/>
      <c r="F58" s="250"/>
      <c r="G58" s="257"/>
      <c r="H58" s="250"/>
      <c r="I58" s="256"/>
      <c r="J58" s="256"/>
      <c r="K58" s="254"/>
      <c r="L58" s="254"/>
      <c r="M58" s="254"/>
      <c r="N58" s="254"/>
      <c r="O58" s="254"/>
      <c r="P58" s="254"/>
      <c r="Q58" s="254"/>
      <c r="R58" s="254"/>
      <c r="S58" s="254"/>
      <c r="T58" s="31">
        <f t="shared" si="6"/>
        <v>0</v>
      </c>
      <c r="U58" s="31">
        <f t="shared" si="7"/>
        <v>0</v>
      </c>
      <c r="V58" s="32">
        <f t="shared" si="9"/>
        <v>0</v>
      </c>
      <c r="W58" s="29">
        <f t="shared" si="8"/>
        <v>0</v>
      </c>
      <c r="X58" s="272"/>
      <c r="Y58" s="272"/>
      <c r="Z58" s="272"/>
      <c r="AA58" s="272"/>
      <c r="AB58" s="272"/>
      <c r="AC58" s="272"/>
      <c r="CD58" s="60" t="str">
        <f t="shared" si="4"/>
        <v/>
      </c>
      <c r="CF58" s="61">
        <f t="shared" si="5"/>
        <v>0</v>
      </c>
      <c r="CH58" s="275"/>
      <c r="CL58" s="274">
        <v>29</v>
      </c>
      <c r="CM58" s="61" t="e">
        <f>IF(#REF!=29,"Teniu 29 línies amb ERRORS: El núm. d'hores setmanals USAP no pot ser superior a les de la jornada total al CET","")</f>
        <v>#REF!</v>
      </c>
    </row>
    <row r="59" spans="1:91" ht="14.25" customHeight="1">
      <c r="A59" s="272"/>
      <c r="B59" s="139">
        <v>27</v>
      </c>
      <c r="C59" s="253" t="s">
        <v>19</v>
      </c>
      <c r="D59" s="249"/>
      <c r="E59" s="250"/>
      <c r="F59" s="250"/>
      <c r="G59" s="257"/>
      <c r="H59" s="250"/>
      <c r="I59" s="256"/>
      <c r="J59" s="256"/>
      <c r="K59" s="254"/>
      <c r="L59" s="254"/>
      <c r="M59" s="254"/>
      <c r="N59" s="254"/>
      <c r="O59" s="254"/>
      <c r="P59" s="254"/>
      <c r="Q59" s="254"/>
      <c r="R59" s="254"/>
      <c r="S59" s="254"/>
      <c r="T59" s="31">
        <f t="shared" si="6"/>
        <v>0</v>
      </c>
      <c r="U59" s="31">
        <f t="shared" si="7"/>
        <v>0</v>
      </c>
      <c r="V59" s="32">
        <f t="shared" si="9"/>
        <v>0</v>
      </c>
      <c r="W59" s="29">
        <f t="shared" si="8"/>
        <v>0</v>
      </c>
      <c r="X59" s="272"/>
      <c r="Y59" s="272"/>
      <c r="Z59" s="272"/>
      <c r="AA59" s="272"/>
      <c r="AB59" s="272"/>
      <c r="AC59" s="272"/>
      <c r="CD59" s="60" t="str">
        <f t="shared" si="4"/>
        <v/>
      </c>
      <c r="CF59" s="61">
        <f t="shared" si="5"/>
        <v>0</v>
      </c>
      <c r="CH59" s="275"/>
      <c r="CL59" s="274">
        <v>30</v>
      </c>
      <c r="CM59" s="61" t="e">
        <f>IF(#REF!=30,"Teniu 30 línies amb ERRORS: El núm. d'hores setmanals USAP no pot ser superior a les de la jornada total al CET","")</f>
        <v>#REF!</v>
      </c>
    </row>
    <row r="60" spans="1:91" ht="14.25" customHeight="1">
      <c r="A60" s="272"/>
      <c r="B60" s="139">
        <v>28</v>
      </c>
      <c r="C60" s="253" t="s">
        <v>19</v>
      </c>
      <c r="D60" s="249"/>
      <c r="E60" s="250"/>
      <c r="F60" s="250"/>
      <c r="G60" s="257"/>
      <c r="H60" s="250"/>
      <c r="I60" s="256"/>
      <c r="J60" s="256"/>
      <c r="K60" s="254"/>
      <c r="L60" s="254"/>
      <c r="M60" s="254"/>
      <c r="N60" s="254"/>
      <c r="O60" s="254"/>
      <c r="P60" s="254"/>
      <c r="Q60" s="254"/>
      <c r="R60" s="254"/>
      <c r="S60" s="254"/>
      <c r="T60" s="31">
        <f t="shared" si="6"/>
        <v>0</v>
      </c>
      <c r="U60" s="31">
        <f t="shared" si="7"/>
        <v>0</v>
      </c>
      <c r="V60" s="32">
        <f t="shared" si="9"/>
        <v>0</v>
      </c>
      <c r="W60" s="29">
        <f t="shared" si="8"/>
        <v>0</v>
      </c>
      <c r="X60" s="272"/>
      <c r="Y60" s="272"/>
      <c r="Z60" s="272"/>
      <c r="AA60" s="272"/>
      <c r="AB60" s="272"/>
      <c r="AC60" s="272"/>
      <c r="CD60" s="60" t="str">
        <f t="shared" si="4"/>
        <v/>
      </c>
      <c r="CF60" s="61">
        <f t="shared" si="5"/>
        <v>0</v>
      </c>
      <c r="CH60" s="275"/>
      <c r="CL60" s="274">
        <v>31</v>
      </c>
      <c r="CM60" s="61" t="e">
        <f>IF(#REF!=31,"Teniu 31 línies amb ERRORS: El núm. d'hores setmanals USAP no pot ser superior a les de la jornada total al CET","")</f>
        <v>#REF!</v>
      </c>
    </row>
    <row r="61" spans="1:91" ht="14.25" customHeight="1">
      <c r="A61" s="272"/>
      <c r="B61" s="139">
        <v>29</v>
      </c>
      <c r="C61" s="253" t="s">
        <v>19</v>
      </c>
      <c r="D61" s="249"/>
      <c r="E61" s="250"/>
      <c r="F61" s="250"/>
      <c r="G61" s="257"/>
      <c r="H61" s="250"/>
      <c r="I61" s="256"/>
      <c r="J61" s="256"/>
      <c r="K61" s="254"/>
      <c r="L61" s="254"/>
      <c r="M61" s="254"/>
      <c r="N61" s="254"/>
      <c r="O61" s="254"/>
      <c r="P61" s="254"/>
      <c r="Q61" s="254"/>
      <c r="R61" s="254"/>
      <c r="S61" s="254"/>
      <c r="T61" s="31">
        <f t="shared" si="6"/>
        <v>0</v>
      </c>
      <c r="U61" s="31">
        <f t="shared" si="7"/>
        <v>0</v>
      </c>
      <c r="V61" s="32">
        <f t="shared" si="9"/>
        <v>0</v>
      </c>
      <c r="W61" s="29">
        <f t="shared" si="8"/>
        <v>0</v>
      </c>
      <c r="X61" s="272"/>
      <c r="Y61" s="272"/>
      <c r="Z61" s="272"/>
      <c r="AA61" s="272"/>
      <c r="AB61" s="272"/>
      <c r="AC61" s="272"/>
      <c r="CD61" s="60" t="str">
        <f t="shared" si="4"/>
        <v/>
      </c>
      <c r="CF61" s="61">
        <f t="shared" si="5"/>
        <v>0</v>
      </c>
      <c r="CH61" s="275"/>
      <c r="CL61" s="274">
        <v>32</v>
      </c>
      <c r="CM61" s="61" t="e">
        <f>IF(#REF!=32,"Teniu 32 línies amb ERRORS: El núm. d'hores setmanals USAP no pot ser superior a les de la jornada total al CET","")</f>
        <v>#REF!</v>
      </c>
    </row>
    <row r="62" spans="1:91" ht="13.95" customHeight="1">
      <c r="A62" s="272"/>
      <c r="B62" s="139">
        <v>30</v>
      </c>
      <c r="C62" s="253" t="s">
        <v>19</v>
      </c>
      <c r="D62" s="249"/>
      <c r="E62" s="250"/>
      <c r="F62" s="250"/>
      <c r="G62" s="257"/>
      <c r="H62" s="250"/>
      <c r="I62" s="256"/>
      <c r="J62" s="256"/>
      <c r="K62" s="254"/>
      <c r="L62" s="254"/>
      <c r="M62" s="254"/>
      <c r="N62" s="254"/>
      <c r="O62" s="254"/>
      <c r="P62" s="254"/>
      <c r="Q62" s="254"/>
      <c r="R62" s="254"/>
      <c r="S62" s="254"/>
      <c r="T62" s="31">
        <f t="shared" si="6"/>
        <v>0</v>
      </c>
      <c r="U62" s="31">
        <f t="shared" si="7"/>
        <v>0</v>
      </c>
      <c r="V62" s="32">
        <f t="shared" si="9"/>
        <v>0</v>
      </c>
      <c r="W62" s="29">
        <f t="shared" si="8"/>
        <v>0</v>
      </c>
      <c r="X62" s="272"/>
      <c r="Y62" s="272"/>
      <c r="Z62" s="272"/>
      <c r="AA62" s="272"/>
      <c r="AB62" s="272"/>
      <c r="AC62" s="272"/>
      <c r="CD62" s="60" t="str">
        <f t="shared" si="4"/>
        <v/>
      </c>
      <c r="CF62" s="61">
        <f t="shared" si="5"/>
        <v>0</v>
      </c>
      <c r="CH62" s="275"/>
      <c r="CL62" s="274">
        <v>33</v>
      </c>
      <c r="CM62" s="61" t="e">
        <f>IF(#REF!=33,"Teniu 33 línies amb ERRORS: El núm. d'hores setmanals USAP no pot ser superior a les de la jornada total al CET","")</f>
        <v>#REF!</v>
      </c>
    </row>
    <row r="63" spans="1:91" s="272" customFormat="1" ht="14.25" customHeight="1" thickBot="1">
      <c r="B63" s="306"/>
      <c r="C63" s="307"/>
      <c r="D63" s="308"/>
      <c r="E63" s="309"/>
      <c r="F63" s="309"/>
      <c r="G63" s="344"/>
      <c r="H63" s="309"/>
      <c r="I63" s="310"/>
      <c r="J63" s="310"/>
      <c r="K63" s="311"/>
      <c r="L63" s="311"/>
      <c r="M63" s="311"/>
      <c r="N63" s="311"/>
      <c r="O63" s="311"/>
      <c r="P63" s="311"/>
      <c r="Q63" s="311"/>
      <c r="R63" s="311"/>
      <c r="S63" s="311"/>
      <c r="T63" s="312"/>
      <c r="U63" s="312"/>
      <c r="V63" s="312"/>
      <c r="W63" s="312"/>
      <c r="CD63" s="248"/>
      <c r="CF63" s="248"/>
      <c r="CH63" s="248"/>
      <c r="CM63" s="248"/>
    </row>
    <row r="64" spans="1:91" s="272" customFormat="1" ht="14.25" customHeight="1">
      <c r="G64" s="345"/>
      <c r="CD64" s="248"/>
      <c r="CF64" s="248"/>
      <c r="CH64" s="248"/>
      <c r="CM64" s="248"/>
    </row>
    <row r="65" spans="1:91" s="272" customFormat="1" ht="14.25" customHeight="1">
      <c r="B65" s="299"/>
      <c r="C65" s="300"/>
      <c r="D65" s="301"/>
      <c r="E65" s="302"/>
      <c r="F65" s="302"/>
      <c r="G65" s="346"/>
      <c r="H65" s="302"/>
      <c r="I65" s="303"/>
      <c r="J65" s="303"/>
      <c r="K65" s="304"/>
      <c r="L65" s="304"/>
      <c r="M65" s="304"/>
      <c r="N65" s="304"/>
      <c r="O65" s="304"/>
      <c r="P65" s="304"/>
      <c r="Q65" s="304"/>
      <c r="R65" s="304"/>
      <c r="S65" s="304"/>
      <c r="T65" s="305"/>
      <c r="U65" s="305"/>
      <c r="V65" s="305"/>
      <c r="W65" s="305"/>
      <c r="CD65" s="248"/>
      <c r="CF65" s="248"/>
      <c r="CH65" s="248"/>
      <c r="CM65" s="248"/>
    </row>
    <row r="66" spans="1:91" s="272" customFormat="1" hidden="1"/>
    <row r="67" spans="1:91" hidden="1">
      <c r="A67" s="272"/>
      <c r="B67" s="244"/>
      <c r="C67" s="244"/>
      <c r="D67" s="244"/>
      <c r="E67" s="244"/>
      <c r="F67" s="244"/>
      <c r="G67" s="244"/>
      <c r="H67" s="244"/>
      <c r="I67" s="244"/>
      <c r="J67" s="244"/>
      <c r="K67" s="34">
        <f t="shared" ref="K67:U67" si="10">SUM(K13:K62)</f>
        <v>0</v>
      </c>
      <c r="L67" s="34">
        <f t="shared" si="10"/>
        <v>0</v>
      </c>
      <c r="M67" s="34">
        <f t="shared" si="10"/>
        <v>0</v>
      </c>
      <c r="N67" s="34">
        <f t="shared" si="10"/>
        <v>0</v>
      </c>
      <c r="O67" s="34">
        <f t="shared" si="10"/>
        <v>0</v>
      </c>
      <c r="P67" s="34">
        <f t="shared" si="10"/>
        <v>0</v>
      </c>
      <c r="Q67" s="34">
        <f t="shared" si="10"/>
        <v>0</v>
      </c>
      <c r="R67" s="34">
        <f t="shared" si="10"/>
        <v>0</v>
      </c>
      <c r="S67" s="34">
        <f t="shared" si="10"/>
        <v>0</v>
      </c>
      <c r="T67" s="34">
        <f t="shared" si="10"/>
        <v>0</v>
      </c>
      <c r="U67" s="34">
        <f t="shared" si="10"/>
        <v>0</v>
      </c>
      <c r="V67" s="34"/>
      <c r="W67" s="35">
        <f>SUM(W13:W62)</f>
        <v>0</v>
      </c>
      <c r="X67" s="272"/>
      <c r="Y67" s="272"/>
      <c r="Z67" s="272"/>
      <c r="AA67" s="272"/>
      <c r="AB67" s="272"/>
      <c r="AC67" s="272"/>
      <c r="CM67" s="62"/>
    </row>
    <row r="68" spans="1:91" s="272" customFormat="1" ht="15" hidden="1" thickBot="1"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</row>
    <row r="69" spans="1:91" hidden="1">
      <c r="A69" s="272"/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N69" s="255"/>
      <c r="O69" s="55"/>
      <c r="P69" s="55"/>
      <c r="Q69" s="55"/>
      <c r="R69" s="55"/>
      <c r="S69" s="55"/>
      <c r="T69" s="55"/>
      <c r="U69" s="55"/>
      <c r="V69" s="55"/>
      <c r="W69" s="55"/>
      <c r="X69" s="272"/>
      <c r="Y69" s="272"/>
      <c r="Z69" s="272"/>
      <c r="AA69" s="272"/>
      <c r="AB69" s="272"/>
      <c r="AC69" s="272"/>
      <c r="CD69" s="272"/>
      <c r="CE69" s="272"/>
      <c r="CF69" s="272"/>
      <c r="CG69" s="272"/>
      <c r="CH69" s="272"/>
    </row>
    <row r="70" spans="1:91" hidden="1">
      <c r="A70" s="272"/>
      <c r="B70" s="252"/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72"/>
      <c r="P70" s="272"/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72"/>
      <c r="AB70" s="272"/>
      <c r="AC70" s="272"/>
      <c r="CD70" s="272"/>
      <c r="CE70" s="272"/>
      <c r="CF70" s="272"/>
      <c r="CG70" s="272"/>
      <c r="CH70" s="272"/>
    </row>
    <row r="71" spans="1:91" hidden="1">
      <c r="A71" s="272"/>
      <c r="B71" s="272"/>
      <c r="C71" s="272"/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2"/>
      <c r="U71" s="272"/>
      <c r="V71" s="272"/>
      <c r="W71" s="272"/>
      <c r="X71" s="272"/>
      <c r="Y71" s="272"/>
      <c r="Z71" s="272"/>
      <c r="AA71" s="272"/>
      <c r="AB71" s="272"/>
      <c r="AC71" s="272"/>
      <c r="CD71" s="272"/>
      <c r="CE71" s="272"/>
      <c r="CF71" s="272"/>
      <c r="CG71" s="272"/>
      <c r="CH71" s="272"/>
    </row>
    <row r="72" spans="1:91" hidden="1">
      <c r="A72" s="272"/>
      <c r="B72" s="272"/>
      <c r="C72" s="272"/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272"/>
      <c r="O72" s="272"/>
      <c r="P72" s="272"/>
      <c r="Q72" s="272"/>
      <c r="R72" s="272"/>
      <c r="S72" s="272"/>
      <c r="T72" s="272"/>
      <c r="U72" s="272"/>
      <c r="V72" s="272"/>
      <c r="W72" s="272"/>
      <c r="X72" s="272"/>
      <c r="Y72" s="272"/>
      <c r="Z72" s="272"/>
      <c r="AA72" s="272"/>
      <c r="AB72" s="272"/>
      <c r="AC72" s="272"/>
      <c r="CD72" s="272"/>
      <c r="CE72" s="272"/>
      <c r="CF72" s="272"/>
      <c r="CG72" s="272"/>
      <c r="CH72" s="272"/>
    </row>
    <row r="73" spans="1:91" hidden="1">
      <c r="A73" s="272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CD73" s="272"/>
      <c r="CE73" s="272"/>
      <c r="CF73" s="272"/>
      <c r="CG73" s="272"/>
      <c r="CH73" s="272"/>
    </row>
    <row r="74" spans="1:91" hidden="1">
      <c r="A74" s="272"/>
      <c r="B74" s="272"/>
      <c r="C74" s="272"/>
      <c r="D74" s="272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272"/>
      <c r="AA74" s="272"/>
      <c r="AB74" s="272"/>
      <c r="AC74" s="272"/>
      <c r="CD74" s="272"/>
      <c r="CE74" s="272"/>
      <c r="CF74" s="272"/>
      <c r="CG74" s="272"/>
      <c r="CH74" s="272"/>
    </row>
    <row r="75" spans="1:91" hidden="1">
      <c r="CD75" s="272"/>
      <c r="CE75" s="272"/>
      <c r="CF75" s="272"/>
      <c r="CG75" s="272"/>
      <c r="CH75" s="272"/>
    </row>
    <row r="76" spans="1:91" hidden="1">
      <c r="CD76" s="272"/>
      <c r="CE76" s="272"/>
      <c r="CF76" s="272"/>
      <c r="CG76" s="272"/>
      <c r="CH76" s="272"/>
    </row>
    <row r="77" spans="1:91" hidden="1">
      <c r="CD77" s="272"/>
      <c r="CE77" s="272"/>
      <c r="CF77" s="272"/>
      <c r="CG77" s="272"/>
      <c r="CH77" s="272"/>
    </row>
    <row r="78" spans="1:91" hidden="1">
      <c r="CD78" s="272"/>
      <c r="CE78" s="272"/>
      <c r="CF78" s="272"/>
      <c r="CG78" s="272"/>
      <c r="CH78" s="272"/>
    </row>
    <row r="79" spans="1:91" hidden="1">
      <c r="CD79" s="272"/>
      <c r="CE79" s="272"/>
      <c r="CF79" s="272"/>
      <c r="CG79" s="272"/>
      <c r="CH79" s="272"/>
    </row>
    <row r="80" spans="1:91" hidden="1">
      <c r="CD80" s="272"/>
      <c r="CE80" s="272"/>
      <c r="CF80" s="272"/>
      <c r="CG80" s="272"/>
      <c r="CH80" s="272"/>
    </row>
    <row r="81" spans="82:86" hidden="1">
      <c r="CD81" s="272"/>
      <c r="CE81" s="272"/>
      <c r="CF81" s="272"/>
      <c r="CG81" s="272"/>
      <c r="CH81" s="272"/>
    </row>
    <row r="82" spans="82:86" hidden="1">
      <c r="CD82" s="272"/>
      <c r="CE82" s="272"/>
      <c r="CF82" s="272"/>
      <c r="CG82" s="272"/>
      <c r="CH82" s="272"/>
    </row>
    <row r="83" spans="82:86" hidden="1">
      <c r="CD83" s="272"/>
      <c r="CE83" s="272"/>
      <c r="CF83" s="272"/>
      <c r="CG83" s="272"/>
      <c r="CH83" s="272"/>
    </row>
    <row r="84" spans="82:86" hidden="1">
      <c r="CD84" s="272"/>
      <c r="CE84" s="272"/>
      <c r="CF84" s="272"/>
      <c r="CG84" s="272"/>
      <c r="CH84" s="272"/>
    </row>
    <row r="85" spans="82:86" hidden="1">
      <c r="CD85" s="272"/>
      <c r="CE85" s="272"/>
      <c r="CF85" s="272"/>
      <c r="CG85" s="272"/>
      <c r="CH85" s="272"/>
    </row>
    <row r="86" spans="82:86" hidden="1">
      <c r="CD86" s="272"/>
      <c r="CE86" s="272"/>
      <c r="CF86" s="272"/>
      <c r="CG86" s="272"/>
      <c r="CH86" s="272"/>
    </row>
    <row r="87" spans="82:86" hidden="1">
      <c r="CD87" s="272"/>
      <c r="CE87" s="272"/>
      <c r="CF87" s="272"/>
      <c r="CG87" s="272"/>
      <c r="CH87" s="272"/>
    </row>
    <row r="88" spans="82:86" hidden="1">
      <c r="CD88" s="272"/>
      <c r="CE88" s="272"/>
      <c r="CF88" s="272"/>
      <c r="CG88" s="272"/>
      <c r="CH88" s="272"/>
    </row>
    <row r="89" spans="82:86" hidden="1">
      <c r="CD89" s="272"/>
      <c r="CE89" s="272"/>
      <c r="CF89" s="272"/>
      <c r="CG89" s="272"/>
      <c r="CH89" s="272"/>
    </row>
  </sheetData>
  <sheetProtection algorithmName="SHA-512" hashValue="n9CSOYY5cpOSvAs1lxwzcmXRqMDKRzIs2cWMWeV6/ZD4xSv9ZgV6a6/Vh/+Lpu7bxcbBmCo1URb5mBAl+Rbgfg==" saltValue="IgTZSI+WxQas09rQPceSBQ==" spinCount="100000" sheet="1" objects="1" scenarios="1"/>
  <mergeCells count="16">
    <mergeCell ref="BE6:BG6"/>
    <mergeCell ref="BH6:BJ6"/>
    <mergeCell ref="M7:M8"/>
    <mergeCell ref="N7:N8"/>
    <mergeCell ref="O7:O8"/>
    <mergeCell ref="L1:R1"/>
    <mergeCell ref="B2:K2"/>
    <mergeCell ref="O2:R2"/>
    <mergeCell ref="V2:W2"/>
    <mergeCell ref="B3:I3"/>
    <mergeCell ref="M3:M5"/>
    <mergeCell ref="N3:N5"/>
    <mergeCell ref="O3:R3"/>
    <mergeCell ref="D4:K4"/>
    <mergeCell ref="O4:S4"/>
    <mergeCell ref="O5:V5"/>
  </mergeCells>
  <conditionalFormatting sqref="V13:V63 V65">
    <cfRule type="cellIs" dxfId="85" priority="5" operator="greaterThan">
      <formula>100</formula>
    </cfRule>
  </conditionalFormatting>
  <conditionalFormatting sqref="N10">
    <cfRule type="cellIs" dxfId="84" priority="2" operator="lessThan">
      <formula>$E$70</formula>
    </cfRule>
    <cfRule type="cellIs" dxfId="83" priority="3" operator="lessThan">
      <formula>$D$70</formula>
    </cfRule>
  </conditionalFormatting>
  <conditionalFormatting sqref="N9">
    <cfRule type="cellIs" dxfId="82" priority="1" operator="lessThan">
      <formula>$E$69</formula>
    </cfRule>
  </conditionalFormatting>
  <dataValidations count="3">
    <dataValidation type="whole" allowBlank="1" showInputMessage="1" showErrorMessage="1" error="Codi de contracte erroni" sqref="H13:H63 H65">
      <formula1>1</formula1>
      <formula2>600</formula2>
    </dataValidation>
    <dataValidation type="decimal" allowBlank="1" showInputMessage="1" showErrorMessage="1" error="Quantitat entre 0 i 40" sqref="I13:J63 I65:J65">
      <formula1>0</formula1>
      <formula2>40</formula2>
    </dataValidation>
    <dataValidation type="decimal" allowBlank="1" showInputMessage="1" showErrorMessage="1" error="Quantitat errònia" sqref="K65:S65 M16:M32 K16:L33 N16:Q33 K13:Q15 K34:Q63 R13:S63">
      <formula1>0</formula1>
      <formula2>1000000</formula2>
    </dataValidation>
  </dataValidations>
  <pageMargins left="0.31496062992125984" right="0.15748031496062992" top="0.94488188976377963" bottom="0.55118110236220474" header="0.31496062992125984" footer="0.31496062992125984"/>
  <pageSetup paperSize="9" scale="45" orientation="landscape" horizontalDpi="4294967295" verticalDpi="4294967295" r:id="rId1"/>
  <ignoredErrors>
    <ignoredError sqref="AM9" formulaRange="1"/>
  </ignoredError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523"/>
  <sheetViews>
    <sheetView zoomScaleNormal="100" workbookViewId="0">
      <selection activeCell="F12" sqref="F12"/>
    </sheetView>
  </sheetViews>
  <sheetFormatPr defaultColWidth="0" defaultRowHeight="13.2" customHeight="1" zeroHeight="1"/>
  <cols>
    <col min="1" max="1" width="1.6640625" style="6" customWidth="1"/>
    <col min="2" max="2" width="10.33203125" style="6" customWidth="1"/>
    <col min="3" max="3" width="13.33203125" style="5" customWidth="1"/>
    <col min="4" max="4" width="32.6640625" style="47" customWidth="1"/>
    <col min="5" max="5" width="9.5546875" style="47" customWidth="1"/>
    <col min="6" max="7" width="11.6640625" style="227" customWidth="1"/>
    <col min="8" max="8" width="18.6640625" style="227" customWidth="1"/>
    <col min="9" max="9" width="10.88671875" style="227" customWidth="1"/>
    <col min="10" max="10" width="10.109375" style="227" customWidth="1"/>
    <col min="11" max="11" width="10.6640625" style="5" customWidth="1"/>
    <col min="12" max="12" width="12.33203125" style="5" customWidth="1"/>
    <col min="13" max="13" width="13.109375" style="5" customWidth="1"/>
    <col min="14" max="14" width="54.6640625" style="5" customWidth="1"/>
    <col min="15" max="15" width="8.88671875" style="16" customWidth="1"/>
    <col min="16" max="89" width="9.109375" style="5" hidden="1" customWidth="1"/>
    <col min="90" max="98" width="9.109375" style="6" hidden="1" customWidth="1"/>
    <col min="99" max="100" width="9.109375" style="5" hidden="1" customWidth="1"/>
    <col min="101" max="102" width="9.109375" style="6" hidden="1" customWidth="1"/>
    <col min="103" max="104" width="9.109375" style="5" hidden="1" customWidth="1"/>
    <col min="105" max="105" width="12.44140625" style="5" hidden="1" customWidth="1"/>
    <col min="106" max="107" width="9.109375" style="5" hidden="1" customWidth="1"/>
    <col min="108" max="16384" width="9.109375" style="6" hidden="1"/>
  </cols>
  <sheetData>
    <row r="1" spans="1:128" s="260" customFormat="1" ht="51" customHeight="1">
      <c r="B1" s="45"/>
      <c r="C1" s="64"/>
      <c r="D1" s="45"/>
      <c r="E1" s="45"/>
      <c r="F1" s="64"/>
      <c r="G1" s="64"/>
      <c r="H1" s="64"/>
      <c r="I1" s="64"/>
      <c r="J1" s="64"/>
      <c r="K1" s="64"/>
      <c r="L1" s="64"/>
      <c r="M1" s="64"/>
      <c r="N1" s="46"/>
      <c r="O1" s="46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U1" s="64"/>
      <c r="CV1" s="64"/>
      <c r="CY1" s="64"/>
      <c r="CZ1" s="64"/>
      <c r="DA1" s="64"/>
      <c r="DB1" s="64"/>
      <c r="DC1" s="64"/>
    </row>
    <row r="2" spans="1:128" ht="16.5" customHeight="1" thickBot="1">
      <c r="A2" s="260"/>
      <c r="B2" s="381" t="s">
        <v>125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123" t="s">
        <v>98</v>
      </c>
      <c r="O2" s="125"/>
      <c r="P2" s="64"/>
      <c r="Q2" s="64"/>
      <c r="R2" s="64"/>
      <c r="BZ2" s="7" t="s">
        <v>65</v>
      </c>
      <c r="CA2" s="7"/>
      <c r="CB2" s="7"/>
      <c r="CL2" s="5"/>
      <c r="CT2" s="8"/>
      <c r="CW2" s="7"/>
    </row>
    <row r="3" spans="1:128" s="9" customFormat="1" ht="13.5" customHeight="1" thickBot="1">
      <c r="A3" s="65"/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66"/>
      <c r="O3" s="124"/>
      <c r="P3" s="64"/>
      <c r="Q3" s="64"/>
      <c r="R3" s="64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P3" s="10"/>
      <c r="CQ3" s="10"/>
      <c r="CR3" s="10"/>
      <c r="CS3" s="10"/>
      <c r="CT3" s="11"/>
      <c r="CU3" s="5"/>
      <c r="CV3" s="5"/>
      <c r="CW3" s="10"/>
      <c r="CX3" s="10"/>
      <c r="CY3" s="12"/>
      <c r="CZ3" s="12"/>
      <c r="DA3" s="12"/>
      <c r="DB3" s="13"/>
      <c r="DC3" s="13"/>
    </row>
    <row r="4" spans="1:128" ht="15" thickBot="1">
      <c r="A4" s="260"/>
      <c r="B4" s="188" t="s">
        <v>70</v>
      </c>
      <c r="C4" s="36"/>
      <c r="D4" s="382">
        <f>+DOC.1_Despeses_10!D4</f>
        <v>0</v>
      </c>
      <c r="E4" s="383"/>
      <c r="F4" s="384"/>
      <c r="G4" s="384"/>
      <c r="H4" s="384"/>
      <c r="I4" s="384"/>
      <c r="J4" s="385"/>
      <c r="K4" s="67" t="s">
        <v>58</v>
      </c>
      <c r="L4" s="386">
        <f>+DOC.1_Despeses_10!K5</f>
        <v>0</v>
      </c>
      <c r="M4" s="387"/>
      <c r="N4" s="128"/>
      <c r="O4" s="46"/>
      <c r="P4" s="64"/>
      <c r="Q4" s="64"/>
      <c r="R4" s="64"/>
      <c r="CL4" s="16"/>
      <c r="CM4" s="14"/>
      <c r="CN4" s="16"/>
      <c r="CO4" s="16"/>
      <c r="CP4" s="15"/>
      <c r="CQ4" s="15"/>
      <c r="CR4" s="15"/>
      <c r="CS4" s="15"/>
      <c r="CT4" s="15"/>
      <c r="CW4" s="15"/>
      <c r="CX4" s="15"/>
      <c r="CY4" s="16"/>
      <c r="CZ4" s="16"/>
      <c r="DA4" s="16"/>
    </row>
    <row r="5" spans="1:128" ht="15.75" customHeight="1" thickBot="1">
      <c r="A5" s="260"/>
      <c r="B5" s="188" t="s">
        <v>130</v>
      </c>
      <c r="C5" s="46"/>
      <c r="D5" s="382" t="s">
        <v>126</v>
      </c>
      <c r="E5" s="383"/>
      <c r="F5" s="384"/>
      <c r="G5" s="384"/>
      <c r="H5" s="384"/>
      <c r="I5" s="384"/>
      <c r="J5" s="385"/>
      <c r="K5" s="46"/>
      <c r="L5" s="46"/>
      <c r="M5" s="46"/>
      <c r="N5" s="46"/>
      <c r="O5" s="46"/>
      <c r="P5" s="46"/>
      <c r="Q5" s="46"/>
      <c r="R5" s="4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 t="s">
        <v>22</v>
      </c>
      <c r="CM5" s="15"/>
      <c r="CN5" s="15"/>
      <c r="CO5" s="15"/>
      <c r="CP5" s="15"/>
      <c r="CQ5" s="15"/>
      <c r="CR5" s="15"/>
      <c r="CS5" s="15"/>
      <c r="CT5" s="15"/>
      <c r="CU5" s="16"/>
      <c r="CV5" s="16"/>
      <c r="CW5" s="15"/>
      <c r="CX5" s="15"/>
      <c r="CY5" s="16"/>
      <c r="CZ5" s="16"/>
      <c r="DA5" s="16"/>
    </row>
    <row r="6" spans="1:128" ht="13.5" customHeight="1" thickBot="1">
      <c r="A6" s="260"/>
      <c r="B6" s="36"/>
      <c r="C6" s="40"/>
      <c r="D6" s="228"/>
      <c r="E6" s="228"/>
      <c r="F6" s="229"/>
      <c r="G6" s="229"/>
      <c r="H6" s="229"/>
      <c r="I6" s="229"/>
      <c r="J6" s="229"/>
      <c r="K6" s="46"/>
      <c r="L6" s="70"/>
      <c r="M6" s="71"/>
      <c r="N6" s="72"/>
      <c r="O6" s="115"/>
      <c r="P6" s="115"/>
      <c r="Q6" s="115"/>
      <c r="R6" s="1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6"/>
      <c r="CC6" s="16"/>
      <c r="CD6" s="16"/>
      <c r="CE6" s="16"/>
      <c r="CF6" s="16"/>
      <c r="CG6" s="16"/>
      <c r="CH6" s="16"/>
      <c r="CI6" s="16"/>
      <c r="CJ6" s="16"/>
      <c r="CK6" s="15"/>
      <c r="CL6" s="16" t="s">
        <v>23</v>
      </c>
      <c r="CM6" s="15"/>
      <c r="CN6" s="15"/>
      <c r="CO6" s="15"/>
      <c r="CP6" s="15"/>
      <c r="CU6" s="16"/>
      <c r="CV6" s="16"/>
    </row>
    <row r="7" spans="1:128" ht="50.25" customHeight="1" thickBot="1">
      <c r="A7" s="260"/>
      <c r="B7" s="73" t="s">
        <v>49</v>
      </c>
      <c r="C7" s="17" t="s">
        <v>57</v>
      </c>
      <c r="D7" s="74" t="s">
        <v>0</v>
      </c>
      <c r="E7" s="230" t="s">
        <v>103</v>
      </c>
      <c r="F7" s="135" t="s">
        <v>24</v>
      </c>
      <c r="G7" s="135" t="s">
        <v>25</v>
      </c>
      <c r="H7" s="17" t="s">
        <v>28</v>
      </c>
      <c r="I7" s="17" t="s">
        <v>69</v>
      </c>
      <c r="J7" s="17" t="s">
        <v>2</v>
      </c>
      <c r="K7" s="75" t="s">
        <v>68</v>
      </c>
      <c r="L7" s="76" t="s">
        <v>67</v>
      </c>
      <c r="M7" s="116" t="s">
        <v>72</v>
      </c>
      <c r="N7" s="180" t="s">
        <v>13</v>
      </c>
      <c r="O7" s="126"/>
      <c r="P7" s="260"/>
      <c r="Q7" s="260"/>
      <c r="R7" s="260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174" t="s">
        <v>75</v>
      </c>
      <c r="CC7" s="174" t="s">
        <v>14</v>
      </c>
      <c r="CD7" s="174" t="s">
        <v>12</v>
      </c>
      <c r="CE7" s="174" t="s">
        <v>9</v>
      </c>
      <c r="CF7" s="174" t="s">
        <v>10</v>
      </c>
      <c r="CG7" s="174" t="s">
        <v>11</v>
      </c>
      <c r="CH7" s="174" t="s">
        <v>16</v>
      </c>
      <c r="CI7" s="175" t="s">
        <v>1</v>
      </c>
      <c r="CJ7" s="175" t="s">
        <v>76</v>
      </c>
      <c r="CK7" s="6"/>
      <c r="CL7" s="18" t="s">
        <v>3</v>
      </c>
      <c r="CN7" s="208" t="s">
        <v>26</v>
      </c>
      <c r="CO7" s="208" t="s">
        <v>43</v>
      </c>
      <c r="CP7" s="208" t="s">
        <v>27</v>
      </c>
      <c r="CQ7" s="208" t="s">
        <v>40</v>
      </c>
      <c r="CR7" s="208" t="s">
        <v>41</v>
      </c>
      <c r="CS7" s="208" t="s">
        <v>42</v>
      </c>
      <c r="CT7" s="208" t="s">
        <v>45</v>
      </c>
      <c r="CU7" s="174" t="s">
        <v>46</v>
      </c>
      <c r="CV7" s="174" t="s">
        <v>44</v>
      </c>
      <c r="CW7" s="208" t="s">
        <v>50</v>
      </c>
      <c r="CX7" s="208" t="s">
        <v>51</v>
      </c>
      <c r="CY7" s="208" t="s">
        <v>47</v>
      </c>
      <c r="CZ7" s="208" t="s">
        <v>48</v>
      </c>
      <c r="DA7" s="208" t="s">
        <v>115</v>
      </c>
      <c r="DB7" s="19" t="s">
        <v>56</v>
      </c>
      <c r="DC7" s="206"/>
      <c r="DE7" s="191" t="s">
        <v>107</v>
      </c>
      <c r="DF7" s="191" t="s">
        <v>108</v>
      </c>
      <c r="DG7" s="41"/>
      <c r="DH7" s="191" t="s">
        <v>109</v>
      </c>
      <c r="DI7" s="191" t="s">
        <v>110</v>
      </c>
      <c r="DK7" s="202" t="s">
        <v>111</v>
      </c>
      <c r="DL7" s="202" t="s">
        <v>112</v>
      </c>
      <c r="DM7" s="202" t="s">
        <v>113</v>
      </c>
      <c r="DN7" s="202" t="s">
        <v>114</v>
      </c>
      <c r="DO7" s="202" t="s">
        <v>116</v>
      </c>
      <c r="DX7" s="7"/>
    </row>
    <row r="8" spans="1:128" ht="14.25" customHeight="1">
      <c r="A8" s="260"/>
      <c r="B8" s="77">
        <v>1</v>
      </c>
      <c r="C8" s="147"/>
      <c r="D8" s="148"/>
      <c r="E8" s="1"/>
      <c r="F8" s="149"/>
      <c r="G8" s="149"/>
      <c r="H8" s="1"/>
      <c r="I8" s="150"/>
      <c r="J8" s="209"/>
      <c r="K8" s="151"/>
      <c r="L8" s="152">
        <f t="shared" ref="L8:L72" si="0">CG8</f>
        <v>0</v>
      </c>
      <c r="M8" s="339"/>
      <c r="N8" s="181" t="str">
        <f>IFERROR(DA8,"ERROR! NO RETALLAR I ENGANXAR DINS DEL FORMULARI")</f>
        <v/>
      </c>
      <c r="O8" s="126"/>
      <c r="P8" s="260"/>
      <c r="Q8" s="260"/>
      <c r="R8" s="260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78" t="str">
        <f t="shared" ref="CB8:CB71" si="1">IF(H8="F - Física",1,IF(H8="A - Sensorial Auditiva",1,IF(H8="V - Sensorial Visual",1,IF(H8="","",IF(H8="M - M. Mental",0,IF(H8="P - Psíquica",0,IF(H8="PC - Paràlisi Cerebral",0)))))))</f>
        <v/>
      </c>
      <c r="CC8" s="79">
        <v>100</v>
      </c>
      <c r="CD8" s="79">
        <f t="shared" ref="CD8:CD71" si="2">ROUND((K8*CC8)/100,2)</f>
        <v>0</v>
      </c>
      <c r="CE8" s="79">
        <f t="shared" ref="CE8:CE71" si="3">IF(CB8=0,IF(I8&lt;33,0,CD8),0)</f>
        <v>0</v>
      </c>
      <c r="CF8" s="79">
        <f t="shared" ref="CF8:CF71" si="4">IF(CB8=1,IF(I8&lt;65,0,CD8),0)</f>
        <v>0</v>
      </c>
      <c r="CG8" s="79">
        <f>IFERROR(ROUND((CE8+CF8),2),0)</f>
        <v>0</v>
      </c>
      <c r="CH8" s="80">
        <f t="shared" ref="CH8:CH71" si="5">IF(L8&gt;0,1,0)</f>
        <v>0</v>
      </c>
      <c r="CI8" s="81">
        <f t="shared" ref="CI8:CI71" si="6">IF(M8&lt;&gt;"",M8,L8)</f>
        <v>0</v>
      </c>
      <c r="CJ8" s="82">
        <f>IF(CI8&gt;0,1,0)</f>
        <v>0</v>
      </c>
      <c r="CK8" s="6"/>
      <c r="CL8" s="20" t="s">
        <v>4</v>
      </c>
      <c r="CN8" s="21" t="str">
        <f t="shared" ref="CN8:CN71" si="7">IF(H8="","",IF(H8="M - M. Mental","",IF(H8="F - Física","",IF(H8="P - Psíquica","",IF(H8="PC - Paràlisi Cerebral","",IF(H8="A - Sensorial Auditiva","",IF(H8="V - Sensorial Visual","","1) Tipus de discapacitat: Fer servir llista desplegable")))))))</f>
        <v/>
      </c>
      <c r="CO8" s="21" t="str">
        <f t="shared" ref="CO8:CO71" si="8">IF(I8="","",IF(I8&gt;0,IF(H8="M - M. Mental","",IF(H8="F - Física","",IF(H8="P - Psíquica","",IF(H8="PC - Paràlisi Cerebral","",IF(H8="A - Sensorial Auditiva","",IF(H8="V - Sensorial Visual","",IF(H8="","2) Tipus de discapacitat: Manca seleccionar","")))))))))</f>
        <v/>
      </c>
      <c r="CP8" s="22" t="str">
        <f>IF(K8="","",IF(K8="*%","Error % jornada",IF(K8&lt;1,"5) Error % Jornada: No fer servir número en percentatge","")))</f>
        <v/>
      </c>
      <c r="CQ8" s="22" t="str">
        <f>IF(CN8&lt;&gt;"",IF(CP8&lt;&gt;"","1) Tipus de Discapacitat: Triar de desplegable  -  5) Error % Jornada",CN8),"")</f>
        <v/>
      </c>
      <c r="CR8" s="22" t="str">
        <f>IF(CO8&lt;&gt;"",IF(CP8&lt;&gt;"","2) Tipus de discapacitat: Manca seleccionar  -  5) Error % Jornada",CO8),"")</f>
        <v/>
      </c>
      <c r="CS8" s="22" t="str">
        <f>IF(CQ8&lt;&gt;"",CQ8,CR8)</f>
        <v/>
      </c>
      <c r="CT8" s="22" t="str">
        <f>IF(CS8&lt;&gt;"",CS8,IF(CP8&lt;&gt;"",CP8,""))</f>
        <v/>
      </c>
      <c r="CU8" s="173" t="str">
        <f t="shared" ref="CU8:CU71" si="9">IF(CB8=0,IF(I8&lt;33,IF(I8&lt;&gt;"","4) M.Mental, Psíquica ó P. Cerebral &lt; 33% (No subvencionable)",""),""),"")</f>
        <v/>
      </c>
      <c r="CV8" s="173" t="str">
        <f t="shared" ref="CV8:CV71" si="10">IF(CB8=1,IF(I8&lt;65,IF(I8&lt;&gt;"","3) Físic ó Sensorial &lt; 65% (No és subvencionable)",""),""),"")</f>
        <v/>
      </c>
      <c r="CW8" s="22" t="str">
        <f>IF(CU8&lt;&gt;"",IF(CP8&lt;&gt;"","4) M.Mental, Psíquica ó Paràlisi Cerebral &lt; 33%  -  5) Error % Jornada",CU8),"")</f>
        <v/>
      </c>
      <c r="CX8" s="22" t="str">
        <f>IF(CV8&lt;&gt;"",IF(CP8&lt;&gt;"","3) Físic ó Sensorial &lt; 65%  -  5) Error % Jornada",CV8),"")</f>
        <v/>
      </c>
      <c r="CY8" s="23" t="str">
        <f>IF(CX8&lt;&gt;"",CX8,IF(CW8&lt;&gt;"",CW8,""))</f>
        <v/>
      </c>
      <c r="CZ8" s="23" t="str">
        <f>IF(CY8&lt;&gt;"",CY8,IF(CT8&lt;&gt;"",CT8,""))</f>
        <v/>
      </c>
      <c r="DA8" s="207" t="str">
        <f>IF(CZ8&lt;&gt;"",CZ8,IF(DO8&lt;&gt;"",DO8,""))</f>
        <v/>
      </c>
      <c r="DB8" s="23">
        <f t="shared" ref="DB8:DB71" si="11">IF(N8&lt;&gt;"",1,0)</f>
        <v>0</v>
      </c>
      <c r="DC8" s="16"/>
      <c r="DE8" s="196">
        <f t="shared" ref="DE8:DE71" si="12">IF(CH8=1,IF(E8="Home",1,IF(E8="Dona",0,"")),0)</f>
        <v>0</v>
      </c>
      <c r="DF8" s="196">
        <f t="shared" ref="DF8:DF71" si="13">IF(CH8=1,IF(E8="Dona",1,IF(E8="Home",0,"")),0)</f>
        <v>0</v>
      </c>
      <c r="DG8" s="41"/>
      <c r="DH8" s="196">
        <f t="shared" ref="DH8:DH71" si="14">IF(CJ8=1,IF(E8="Home",1,IF(E8="Dona",0,"")),0)</f>
        <v>0</v>
      </c>
      <c r="DI8" s="196">
        <f t="shared" ref="DI8:DI71" si="15">IF(CJ8=1,IF(E8="Dona",1,IF(E8="Home",0,"")),0)</f>
        <v>0</v>
      </c>
      <c r="DK8" s="204">
        <f>IF(Taula43[[#This Row],[Codi del contracte]]&lt;&gt;"",IF(Taula43[[#This Row],[Codi del contracte]]&gt;199,IF(Taula43[[#This Row],[Codi del contracte]]&lt;300,1,0),0),0)</f>
        <v>0</v>
      </c>
      <c r="DL8" s="204">
        <f>IF(Taula43[[#This Row],[Codi del contracte]]&lt;&gt;"",IF(Taula43[[#This Row],[Codi del contracte]]&gt;499,IF(Taula43[[#This Row],[Codi del contracte]]&lt;600,1,0),0),0)</f>
        <v>0</v>
      </c>
      <c r="DM8" s="205">
        <f>DK8+DL8</f>
        <v>0</v>
      </c>
      <c r="DN8" s="204">
        <f>IF(Taula43[[#This Row],[% Jornada (no posar símbol %)]]=100,IF(DM8=1,2,0),0)</f>
        <v>0</v>
      </c>
      <c r="DO8" s="205" t="str">
        <f>IF(DN8=2,"6) Contracte a Temps Parcial no compatible amb 100% Jornada","")</f>
        <v/>
      </c>
      <c r="DR8" s="6" t="s">
        <v>52</v>
      </c>
    </row>
    <row r="9" spans="1:128" ht="14.25" customHeight="1">
      <c r="A9" s="260"/>
      <c r="B9" s="83">
        <v>2</v>
      </c>
      <c r="C9" s="210"/>
      <c r="D9" s="146"/>
      <c r="E9" s="193"/>
      <c r="F9" s="224"/>
      <c r="G9" s="224"/>
      <c r="H9" s="210"/>
      <c r="I9" s="225"/>
      <c r="J9" s="210"/>
      <c r="K9" s="155"/>
      <c r="L9" s="156">
        <f t="shared" si="0"/>
        <v>0</v>
      </c>
      <c r="M9" s="340"/>
      <c r="N9" s="182" t="str">
        <f>IFERROR(DA9,"ERROR! NO RETALLAR I ENGANXAR DINS DEL FORMULARI")</f>
        <v/>
      </c>
      <c r="O9" s="126"/>
      <c r="P9" s="260"/>
      <c r="Q9" s="260"/>
      <c r="R9" s="260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78" t="str">
        <f t="shared" si="1"/>
        <v/>
      </c>
      <c r="CC9" s="79">
        <v>100</v>
      </c>
      <c r="CD9" s="79">
        <f t="shared" si="2"/>
        <v>0</v>
      </c>
      <c r="CE9" s="79">
        <f t="shared" si="3"/>
        <v>0</v>
      </c>
      <c r="CF9" s="79">
        <f t="shared" si="4"/>
        <v>0</v>
      </c>
      <c r="CG9" s="79">
        <f>IFERROR(ROUND((CE9+CF9),2),0)</f>
        <v>0</v>
      </c>
      <c r="CH9" s="80">
        <f t="shared" si="5"/>
        <v>0</v>
      </c>
      <c r="CI9" s="84">
        <f t="shared" si="6"/>
        <v>0</v>
      </c>
      <c r="CJ9" s="80">
        <f t="shared" ref="CJ9:CJ72" si="16">IF(CI9&gt;0,1,0)</f>
        <v>0</v>
      </c>
      <c r="CK9" s="6"/>
      <c r="CL9" s="20" t="s">
        <v>5</v>
      </c>
      <c r="CN9" s="21" t="str">
        <f t="shared" si="7"/>
        <v/>
      </c>
      <c r="CO9" s="21" t="str">
        <f t="shared" si="8"/>
        <v/>
      </c>
      <c r="CP9" s="22" t="str">
        <f t="shared" ref="CP9:CP72" si="17">IF(K9="","",IF(K9="*%","Error % jornada",IF(K9&lt;1,"5) % Jornada: No fer servir número en percentatge","")))</f>
        <v/>
      </c>
      <c r="CQ9" s="22" t="str">
        <f t="shared" ref="CQ9:CQ72" si="18">IF(CN9&lt;&gt;"",IF(CP9&lt;&gt;"","1) Tipus de Discapacitat: Triar de desplegable  -  5) % Jornada",CN9),"")</f>
        <v/>
      </c>
      <c r="CR9" s="22" t="str">
        <f t="shared" ref="CR9:CR72" si="19">IF(CO9&lt;&gt;"",IF(CP9&lt;&gt;"","2) Tipus de discapacitat: Manca seleccionar  -  5) % Jornada",CO9),"")</f>
        <v/>
      </c>
      <c r="CS9" s="22" t="str">
        <f t="shared" ref="CS9:CS72" si="20">IF(CQ9&lt;&gt;"",CQ9,CR9)</f>
        <v/>
      </c>
      <c r="CT9" s="22" t="str">
        <f t="shared" ref="CT9:CT72" si="21">IF(CS9&lt;&gt;"",CS9,IF(CP9&lt;&gt;"",CP9,""))</f>
        <v/>
      </c>
      <c r="CU9" s="173" t="str">
        <f t="shared" si="9"/>
        <v/>
      </c>
      <c r="CV9" s="173" t="str">
        <f t="shared" si="10"/>
        <v/>
      </c>
      <c r="CW9" s="22" t="str">
        <f t="shared" ref="CW9:CW72" si="22">IF(CU9&lt;&gt;"",IF(CP9&lt;&gt;"","4) M.Mental, Psíquica ó Paràlisi Cerebral &lt; 33%  -  5)  % Jornada",CU9),"")</f>
        <v/>
      </c>
      <c r="CX9" s="22" t="str">
        <f t="shared" ref="CX9:CX72" si="23">IF(CV9&lt;&gt;"",IF(CP9&lt;&gt;"","3) Físic ó Sensorial &lt; 65%  -  5) % Jornada",CV9),"")</f>
        <v/>
      </c>
      <c r="CY9" s="23" t="str">
        <f t="shared" ref="CY9:CY72" si="24">IF(CX9&lt;&gt;"",CX9,IF(CW9&lt;&gt;"",CW9,""))</f>
        <v/>
      </c>
      <c r="CZ9" s="23" t="str">
        <f t="shared" ref="CZ9:CZ72" si="25">IF(CY9&lt;&gt;"",CY9,IF(CT9&lt;&gt;"",CT9,""))</f>
        <v/>
      </c>
      <c r="DA9" s="207" t="str">
        <f>IF(CZ9&lt;&gt;"",CZ9,IF(DO9&lt;&gt;"",DO9,""))</f>
        <v/>
      </c>
      <c r="DB9" s="23">
        <f t="shared" si="11"/>
        <v>0</v>
      </c>
      <c r="DC9" s="16"/>
      <c r="DE9" s="192">
        <f t="shared" si="12"/>
        <v>0</v>
      </c>
      <c r="DF9" s="192">
        <f t="shared" si="13"/>
        <v>0</v>
      </c>
      <c r="DH9" s="192">
        <f t="shared" si="14"/>
        <v>0</v>
      </c>
      <c r="DI9" s="192">
        <f t="shared" si="15"/>
        <v>0</v>
      </c>
      <c r="DK9" s="203">
        <f>IF(Taula43[[#This Row],[Codi del contracte]]&lt;&gt;"",IF(Taula43[[#This Row],[Codi del contracte]]&gt;199,IF(Taula43[[#This Row],[Codi del contracte]]&lt;300,1,0),0),0)</f>
        <v>0</v>
      </c>
      <c r="DL9" s="203">
        <f>IF(Taula43[[#This Row],[Codi del contracte]]&lt;&gt;"",IF(Taula43[[#This Row],[Codi del contracte]]&gt;499,IF(Taula43[[#This Row],[Codi del contracte]]&lt;600,1,0),0),0)</f>
        <v>0</v>
      </c>
      <c r="DM9" s="203">
        <f t="shared" ref="DM9:DM72" si="26">DK9+DL9</f>
        <v>0</v>
      </c>
      <c r="DN9" s="203">
        <f>IF(Taula43[[#This Row],[% Jornada (no posar símbol %)]]=100,IF(DM9=1,2,0),0)</f>
        <v>0</v>
      </c>
      <c r="DO9" s="203" t="str">
        <f>IF(DN9=2,"6) Contracte a Temps Parcial no compatible amb 100% Jornada","")</f>
        <v/>
      </c>
      <c r="DR9" s="6" t="s">
        <v>62</v>
      </c>
    </row>
    <row r="10" spans="1:128" ht="14.25" customHeight="1">
      <c r="A10" s="260"/>
      <c r="B10" s="83">
        <v>3</v>
      </c>
      <c r="C10" s="157"/>
      <c r="D10" s="231"/>
      <c r="E10" s="232"/>
      <c r="F10" s="233"/>
      <c r="G10" s="233"/>
      <c r="H10" s="210"/>
      <c r="I10" s="225"/>
      <c r="J10" s="210"/>
      <c r="K10" s="155"/>
      <c r="L10" s="156">
        <f t="shared" si="0"/>
        <v>0</v>
      </c>
      <c r="M10" s="340"/>
      <c r="N10" s="182" t="str">
        <f t="shared" ref="N10:N73" si="27">IFERROR(DA10,"ERROR! NO RETALLAR I ENGANXAR DINS DEL FORMULARI")</f>
        <v/>
      </c>
      <c r="O10" s="126"/>
      <c r="P10" s="260"/>
      <c r="Q10" s="260"/>
      <c r="R10" s="260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78" t="str">
        <f t="shared" si="1"/>
        <v/>
      </c>
      <c r="CC10" s="79">
        <v>100</v>
      </c>
      <c r="CD10" s="79">
        <f t="shared" si="2"/>
        <v>0</v>
      </c>
      <c r="CE10" s="79">
        <f t="shared" si="3"/>
        <v>0</v>
      </c>
      <c r="CF10" s="79">
        <f t="shared" si="4"/>
        <v>0</v>
      </c>
      <c r="CG10" s="79">
        <f t="shared" ref="CG10:CG73" si="28">IFERROR(ROUND((CE10+CF10),2),0)</f>
        <v>0</v>
      </c>
      <c r="CH10" s="80">
        <f t="shared" si="5"/>
        <v>0</v>
      </c>
      <c r="CI10" s="84">
        <f t="shared" si="6"/>
        <v>0</v>
      </c>
      <c r="CJ10" s="80">
        <f t="shared" si="16"/>
        <v>0</v>
      </c>
      <c r="CK10" s="6"/>
      <c r="CL10" s="20" t="s">
        <v>6</v>
      </c>
      <c r="CN10" s="21" t="str">
        <f t="shared" si="7"/>
        <v/>
      </c>
      <c r="CO10" s="21" t="str">
        <f t="shared" si="8"/>
        <v/>
      </c>
      <c r="CP10" s="22" t="str">
        <f t="shared" si="17"/>
        <v/>
      </c>
      <c r="CQ10" s="22" t="str">
        <f t="shared" si="18"/>
        <v/>
      </c>
      <c r="CR10" s="22" t="str">
        <f t="shared" si="19"/>
        <v/>
      </c>
      <c r="CS10" s="22" t="str">
        <f t="shared" si="20"/>
        <v/>
      </c>
      <c r="CT10" s="22" t="str">
        <f t="shared" si="21"/>
        <v/>
      </c>
      <c r="CU10" s="173" t="str">
        <f t="shared" si="9"/>
        <v/>
      </c>
      <c r="CV10" s="173" t="str">
        <f t="shared" si="10"/>
        <v/>
      </c>
      <c r="CW10" s="22" t="str">
        <f t="shared" si="22"/>
        <v/>
      </c>
      <c r="CX10" s="22" t="str">
        <f t="shared" si="23"/>
        <v/>
      </c>
      <c r="CY10" s="23" t="str">
        <f t="shared" si="24"/>
        <v/>
      </c>
      <c r="CZ10" s="23" t="str">
        <f t="shared" si="25"/>
        <v/>
      </c>
      <c r="DA10" s="207" t="str">
        <f t="shared" ref="DA10:DA73" si="29">IF(CZ10&lt;&gt;"",CZ10,IF(DO10&lt;&gt;"",DO10,""))</f>
        <v/>
      </c>
      <c r="DB10" s="23">
        <f t="shared" si="11"/>
        <v>0</v>
      </c>
      <c r="DC10" s="16"/>
      <c r="DE10" s="192">
        <f t="shared" si="12"/>
        <v>0</v>
      </c>
      <c r="DF10" s="192">
        <f t="shared" si="13"/>
        <v>0</v>
      </c>
      <c r="DH10" s="192">
        <f t="shared" si="14"/>
        <v>0</v>
      </c>
      <c r="DI10" s="192">
        <f t="shared" si="15"/>
        <v>0</v>
      </c>
      <c r="DK10" s="203">
        <f>IF(Taula43[[#This Row],[Codi del contracte]]&lt;&gt;"",IF(Taula43[[#This Row],[Codi del contracte]]&gt;199,IF(Taula43[[#This Row],[Codi del contracte]]&lt;300,1,0),0),0)</f>
        <v>0</v>
      </c>
      <c r="DL10" s="203">
        <f>IF(Taula43[[#This Row],[Codi del contracte]]&lt;&gt;"",IF(Taula43[[#This Row],[Codi del contracte]]&gt;499,IF(Taula43[[#This Row],[Codi del contracte]]&lt;600,1,0),0),0)</f>
        <v>0</v>
      </c>
      <c r="DM10" s="203">
        <f t="shared" si="26"/>
        <v>0</v>
      </c>
      <c r="DN10" s="203">
        <f>IF(Taula43[[#This Row],[% Jornada (no posar símbol %)]]=100,IF(DM10=1,2,0),0)</f>
        <v>0</v>
      </c>
      <c r="DO10" s="203" t="str">
        <f t="shared" ref="DO10:DO73" si="30">IF(DN10=2,"6) Contracte a Temps Parcial no compatible amb 100% Jornada","")</f>
        <v/>
      </c>
      <c r="DR10" s="6" t="s">
        <v>53</v>
      </c>
    </row>
    <row r="11" spans="1:128" ht="14.25" customHeight="1">
      <c r="A11" s="260"/>
      <c r="B11" s="83">
        <v>4</v>
      </c>
      <c r="C11" s="157"/>
      <c r="D11" s="231"/>
      <c r="E11" s="232"/>
      <c r="F11" s="233"/>
      <c r="G11" s="233"/>
      <c r="H11" s="210"/>
      <c r="I11" s="225"/>
      <c r="J11" s="210"/>
      <c r="K11" s="155"/>
      <c r="L11" s="156">
        <f t="shared" si="0"/>
        <v>0</v>
      </c>
      <c r="M11" s="340"/>
      <c r="N11" s="182" t="str">
        <f t="shared" si="27"/>
        <v/>
      </c>
      <c r="O11" s="127"/>
      <c r="P11" s="260"/>
      <c r="Q11" s="260"/>
      <c r="R11" s="260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78" t="str">
        <f t="shared" si="1"/>
        <v/>
      </c>
      <c r="CC11" s="79">
        <v>100</v>
      </c>
      <c r="CD11" s="79">
        <f t="shared" si="2"/>
        <v>0</v>
      </c>
      <c r="CE11" s="79">
        <f t="shared" si="3"/>
        <v>0</v>
      </c>
      <c r="CF11" s="79">
        <f t="shared" si="4"/>
        <v>0</v>
      </c>
      <c r="CG11" s="79">
        <f t="shared" si="28"/>
        <v>0</v>
      </c>
      <c r="CH11" s="80">
        <f t="shared" si="5"/>
        <v>0</v>
      </c>
      <c r="CI11" s="84">
        <f t="shared" si="6"/>
        <v>0</v>
      </c>
      <c r="CJ11" s="80">
        <f t="shared" si="16"/>
        <v>0</v>
      </c>
      <c r="CK11" s="6"/>
      <c r="CL11" s="20" t="s">
        <v>7</v>
      </c>
      <c r="CN11" s="21" t="str">
        <f t="shared" si="7"/>
        <v/>
      </c>
      <c r="CO11" s="21" t="str">
        <f t="shared" si="8"/>
        <v/>
      </c>
      <c r="CP11" s="22" t="str">
        <f t="shared" si="17"/>
        <v/>
      </c>
      <c r="CQ11" s="22" t="str">
        <f t="shared" si="18"/>
        <v/>
      </c>
      <c r="CR11" s="22" t="str">
        <f t="shared" si="19"/>
        <v/>
      </c>
      <c r="CS11" s="22" t="str">
        <f t="shared" si="20"/>
        <v/>
      </c>
      <c r="CT11" s="22" t="str">
        <f t="shared" si="21"/>
        <v/>
      </c>
      <c r="CU11" s="173" t="str">
        <f t="shared" si="9"/>
        <v/>
      </c>
      <c r="CV11" s="173" t="str">
        <f t="shared" si="10"/>
        <v/>
      </c>
      <c r="CW11" s="22" t="str">
        <f t="shared" si="22"/>
        <v/>
      </c>
      <c r="CX11" s="22" t="str">
        <f t="shared" si="23"/>
        <v/>
      </c>
      <c r="CY11" s="23" t="str">
        <f t="shared" si="24"/>
        <v/>
      </c>
      <c r="CZ11" s="23" t="str">
        <f t="shared" si="25"/>
        <v/>
      </c>
      <c r="DA11" s="207" t="str">
        <f t="shared" si="29"/>
        <v/>
      </c>
      <c r="DB11" s="23">
        <f t="shared" si="11"/>
        <v>0</v>
      </c>
      <c r="DC11" s="16"/>
      <c r="DE11" s="192">
        <f t="shared" si="12"/>
        <v>0</v>
      </c>
      <c r="DF11" s="192">
        <f t="shared" si="13"/>
        <v>0</v>
      </c>
      <c r="DH11" s="192">
        <f t="shared" si="14"/>
        <v>0</v>
      </c>
      <c r="DI11" s="192">
        <f t="shared" si="15"/>
        <v>0</v>
      </c>
      <c r="DK11" s="203">
        <f>IF(Taula43[[#This Row],[Codi del contracte]]&lt;&gt;"",IF(Taula43[[#This Row],[Codi del contracte]]&gt;199,IF(Taula43[[#This Row],[Codi del contracte]]&lt;300,1,0),0),0)</f>
        <v>0</v>
      </c>
      <c r="DL11" s="203">
        <f>IF(Taula43[[#This Row],[Codi del contracte]]&lt;&gt;"",IF(Taula43[[#This Row],[Codi del contracte]]&gt;499,IF(Taula43[[#This Row],[Codi del contracte]]&lt;600,1,0),0),0)</f>
        <v>0</v>
      </c>
      <c r="DM11" s="203">
        <f t="shared" si="26"/>
        <v>0</v>
      </c>
      <c r="DN11" s="203">
        <f>IF(Taula43[[#This Row],[% Jornada (no posar símbol %)]]=100,IF(DM11=1,2,0),0)</f>
        <v>0</v>
      </c>
      <c r="DO11" s="203" t="str">
        <f t="shared" si="30"/>
        <v/>
      </c>
      <c r="DR11" s="6" t="s">
        <v>54</v>
      </c>
    </row>
    <row r="12" spans="1:128" ht="14.25" customHeight="1">
      <c r="A12" s="260"/>
      <c r="B12" s="83">
        <v>5</v>
      </c>
      <c r="C12" s="157"/>
      <c r="D12" s="231"/>
      <c r="E12" s="232"/>
      <c r="F12" s="233"/>
      <c r="G12" s="233"/>
      <c r="H12" s="210"/>
      <c r="I12" s="225"/>
      <c r="J12" s="210"/>
      <c r="K12" s="155"/>
      <c r="L12" s="156">
        <f t="shared" si="0"/>
        <v>0</v>
      </c>
      <c r="M12" s="340"/>
      <c r="N12" s="182" t="str">
        <f t="shared" si="27"/>
        <v/>
      </c>
      <c r="O12" s="127"/>
      <c r="P12" s="260"/>
      <c r="Q12" s="260"/>
      <c r="R12" s="260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78" t="str">
        <f t="shared" si="1"/>
        <v/>
      </c>
      <c r="CC12" s="79">
        <v>100</v>
      </c>
      <c r="CD12" s="79">
        <f t="shared" si="2"/>
        <v>0</v>
      </c>
      <c r="CE12" s="79">
        <f t="shared" si="3"/>
        <v>0</v>
      </c>
      <c r="CF12" s="79">
        <f t="shared" si="4"/>
        <v>0</v>
      </c>
      <c r="CG12" s="79">
        <f t="shared" si="28"/>
        <v>0</v>
      </c>
      <c r="CH12" s="80">
        <f t="shared" si="5"/>
        <v>0</v>
      </c>
      <c r="CI12" s="84">
        <f t="shared" si="6"/>
        <v>0</v>
      </c>
      <c r="CJ12" s="80">
        <f t="shared" si="16"/>
        <v>0</v>
      </c>
      <c r="CK12" s="6"/>
      <c r="CL12" s="85" t="s">
        <v>8</v>
      </c>
      <c r="CN12" s="21" t="str">
        <f t="shared" si="7"/>
        <v/>
      </c>
      <c r="CO12" s="21" t="str">
        <f t="shared" si="8"/>
        <v/>
      </c>
      <c r="CP12" s="22" t="str">
        <f t="shared" si="17"/>
        <v/>
      </c>
      <c r="CQ12" s="22" t="str">
        <f t="shared" si="18"/>
        <v/>
      </c>
      <c r="CR12" s="22" t="str">
        <f t="shared" si="19"/>
        <v/>
      </c>
      <c r="CS12" s="22" t="str">
        <f t="shared" si="20"/>
        <v/>
      </c>
      <c r="CT12" s="22" t="str">
        <f t="shared" si="21"/>
        <v/>
      </c>
      <c r="CU12" s="173" t="str">
        <f t="shared" si="9"/>
        <v/>
      </c>
      <c r="CV12" s="173" t="str">
        <f t="shared" si="10"/>
        <v/>
      </c>
      <c r="CW12" s="22" t="str">
        <f t="shared" si="22"/>
        <v/>
      </c>
      <c r="CX12" s="22" t="str">
        <f t="shared" si="23"/>
        <v/>
      </c>
      <c r="CY12" s="23" t="str">
        <f t="shared" si="24"/>
        <v/>
      </c>
      <c r="CZ12" s="23" t="str">
        <f t="shared" si="25"/>
        <v/>
      </c>
      <c r="DA12" s="207" t="str">
        <f t="shared" si="29"/>
        <v/>
      </c>
      <c r="DB12" s="23">
        <f t="shared" si="11"/>
        <v>0</v>
      </c>
      <c r="DC12" s="16"/>
      <c r="DE12" s="192">
        <f t="shared" si="12"/>
        <v>0</v>
      </c>
      <c r="DF12" s="192">
        <f t="shared" si="13"/>
        <v>0</v>
      </c>
      <c r="DH12" s="192">
        <f t="shared" si="14"/>
        <v>0</v>
      </c>
      <c r="DI12" s="192">
        <f t="shared" si="15"/>
        <v>0</v>
      </c>
      <c r="DK12" s="203">
        <f>IF(Taula43[[#This Row],[Codi del contracte]]&lt;&gt;"",IF(Taula43[[#This Row],[Codi del contracte]]&gt;199,IF(Taula43[[#This Row],[Codi del contracte]]&lt;300,1,0),0),0)</f>
        <v>0</v>
      </c>
      <c r="DL12" s="203">
        <f>IF(Taula43[[#This Row],[Codi del contracte]]&lt;&gt;"",IF(Taula43[[#This Row],[Codi del contracte]]&gt;499,IF(Taula43[[#This Row],[Codi del contracte]]&lt;600,1,0),0),0)</f>
        <v>0</v>
      </c>
      <c r="DM12" s="203">
        <f t="shared" si="26"/>
        <v>0</v>
      </c>
      <c r="DN12" s="203">
        <f>IF(Taula43[[#This Row],[% Jornada (no posar símbol %)]]=100,IF(DM12=1,2,0),0)</f>
        <v>0</v>
      </c>
      <c r="DO12" s="203" t="str">
        <f t="shared" si="30"/>
        <v/>
      </c>
      <c r="DR12" s="6" t="s">
        <v>55</v>
      </c>
    </row>
    <row r="13" spans="1:128" ht="14.25" customHeight="1">
      <c r="A13" s="260"/>
      <c r="B13" s="83">
        <v>6</v>
      </c>
      <c r="C13" s="210"/>
      <c r="D13" s="146"/>
      <c r="E13" s="193"/>
      <c r="F13" s="224"/>
      <c r="G13" s="224"/>
      <c r="H13" s="210"/>
      <c r="I13" s="225"/>
      <c r="J13" s="210"/>
      <c r="K13" s="155"/>
      <c r="L13" s="156">
        <f t="shared" si="0"/>
        <v>0</v>
      </c>
      <c r="M13" s="340"/>
      <c r="N13" s="182" t="str">
        <f t="shared" si="27"/>
        <v/>
      </c>
      <c r="O13" s="127"/>
      <c r="P13" s="260"/>
      <c r="Q13" s="260"/>
      <c r="R13" s="260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78" t="str">
        <f t="shared" si="1"/>
        <v/>
      </c>
      <c r="CC13" s="79">
        <v>100</v>
      </c>
      <c r="CD13" s="79">
        <f t="shared" si="2"/>
        <v>0</v>
      </c>
      <c r="CE13" s="79">
        <f t="shared" si="3"/>
        <v>0</v>
      </c>
      <c r="CF13" s="79">
        <f t="shared" si="4"/>
        <v>0</v>
      </c>
      <c r="CG13" s="79">
        <f t="shared" si="28"/>
        <v>0</v>
      </c>
      <c r="CH13" s="80">
        <f t="shared" si="5"/>
        <v>0</v>
      </c>
      <c r="CI13" s="84">
        <f t="shared" si="6"/>
        <v>0</v>
      </c>
      <c r="CJ13" s="80">
        <f t="shared" si="16"/>
        <v>0</v>
      </c>
      <c r="CK13" s="6"/>
      <c r="CN13" s="21" t="str">
        <f t="shared" si="7"/>
        <v/>
      </c>
      <c r="CO13" s="21" t="str">
        <f t="shared" si="8"/>
        <v/>
      </c>
      <c r="CP13" s="22" t="str">
        <f t="shared" si="17"/>
        <v/>
      </c>
      <c r="CQ13" s="22" t="str">
        <f t="shared" si="18"/>
        <v/>
      </c>
      <c r="CR13" s="22" t="str">
        <f t="shared" si="19"/>
        <v/>
      </c>
      <c r="CS13" s="22" t="str">
        <f t="shared" si="20"/>
        <v/>
      </c>
      <c r="CT13" s="22" t="str">
        <f t="shared" si="21"/>
        <v/>
      </c>
      <c r="CU13" s="173" t="str">
        <f t="shared" si="9"/>
        <v/>
      </c>
      <c r="CV13" s="173" t="str">
        <f t="shared" si="10"/>
        <v/>
      </c>
      <c r="CW13" s="22" t="str">
        <f t="shared" si="22"/>
        <v/>
      </c>
      <c r="CX13" s="22" t="str">
        <f t="shared" si="23"/>
        <v/>
      </c>
      <c r="CY13" s="23" t="str">
        <f t="shared" si="24"/>
        <v/>
      </c>
      <c r="CZ13" s="23" t="str">
        <f t="shared" si="25"/>
        <v/>
      </c>
      <c r="DA13" s="207" t="str">
        <f t="shared" si="29"/>
        <v/>
      </c>
      <c r="DB13" s="23">
        <f t="shared" si="11"/>
        <v>0</v>
      </c>
      <c r="DC13" s="16"/>
      <c r="DE13" s="192">
        <f t="shared" si="12"/>
        <v>0</v>
      </c>
      <c r="DF13" s="192">
        <f t="shared" si="13"/>
        <v>0</v>
      </c>
      <c r="DH13" s="192">
        <f t="shared" si="14"/>
        <v>0</v>
      </c>
      <c r="DI13" s="192">
        <f t="shared" si="15"/>
        <v>0</v>
      </c>
      <c r="DK13" s="203">
        <f>IF(Taula43[[#This Row],[Codi del contracte]]&lt;&gt;"",IF(Taula43[[#This Row],[Codi del contracte]]&gt;199,IF(Taula43[[#This Row],[Codi del contracte]]&lt;300,1,0),0),0)</f>
        <v>0</v>
      </c>
      <c r="DL13" s="203">
        <f>IF(Taula43[[#This Row],[Codi del contracte]]&lt;&gt;"",IF(Taula43[[#This Row],[Codi del contracte]]&gt;499,IF(Taula43[[#This Row],[Codi del contracte]]&lt;600,1,0),0),0)</f>
        <v>0</v>
      </c>
      <c r="DM13" s="203">
        <f t="shared" si="26"/>
        <v>0</v>
      </c>
      <c r="DN13" s="203">
        <f>IF(Taula43[[#This Row],[% Jornada (no posar símbol %)]]=100,IF(DM13=1,2,0),0)</f>
        <v>0</v>
      </c>
      <c r="DO13" s="203" t="str">
        <f t="shared" si="30"/>
        <v/>
      </c>
      <c r="DR13" s="6" t="s">
        <v>117</v>
      </c>
    </row>
    <row r="14" spans="1:128" ht="14.25" customHeight="1">
      <c r="A14" s="260"/>
      <c r="B14" s="83">
        <v>7</v>
      </c>
      <c r="C14" s="157"/>
      <c r="D14" s="231"/>
      <c r="E14" s="232"/>
      <c r="F14" s="233"/>
      <c r="G14" s="233"/>
      <c r="H14" s="210"/>
      <c r="I14" s="225"/>
      <c r="J14" s="210"/>
      <c r="K14" s="155"/>
      <c r="L14" s="156">
        <f t="shared" si="0"/>
        <v>0</v>
      </c>
      <c r="M14" s="340"/>
      <c r="N14" s="182" t="str">
        <f t="shared" si="27"/>
        <v/>
      </c>
      <c r="O14" s="127"/>
      <c r="P14" s="260"/>
      <c r="Q14" s="260"/>
      <c r="R14" s="260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78" t="str">
        <f t="shared" si="1"/>
        <v/>
      </c>
      <c r="CC14" s="79">
        <v>100</v>
      </c>
      <c r="CD14" s="79">
        <f t="shared" si="2"/>
        <v>0</v>
      </c>
      <c r="CE14" s="79">
        <f t="shared" si="3"/>
        <v>0</v>
      </c>
      <c r="CF14" s="79">
        <f t="shared" si="4"/>
        <v>0</v>
      </c>
      <c r="CG14" s="79">
        <f t="shared" si="28"/>
        <v>0</v>
      </c>
      <c r="CH14" s="80">
        <f t="shared" si="5"/>
        <v>0</v>
      </c>
      <c r="CI14" s="84">
        <f t="shared" si="6"/>
        <v>0</v>
      </c>
      <c r="CJ14" s="80">
        <f t="shared" si="16"/>
        <v>0</v>
      </c>
      <c r="CK14" s="6"/>
      <c r="CN14" s="21" t="str">
        <f t="shared" si="7"/>
        <v/>
      </c>
      <c r="CO14" s="21" t="str">
        <f t="shared" si="8"/>
        <v/>
      </c>
      <c r="CP14" s="22" t="str">
        <f t="shared" si="17"/>
        <v/>
      </c>
      <c r="CQ14" s="22" t="str">
        <f t="shared" si="18"/>
        <v/>
      </c>
      <c r="CR14" s="22" t="str">
        <f t="shared" si="19"/>
        <v/>
      </c>
      <c r="CS14" s="22" t="str">
        <f t="shared" si="20"/>
        <v/>
      </c>
      <c r="CT14" s="22" t="str">
        <f t="shared" si="21"/>
        <v/>
      </c>
      <c r="CU14" s="173" t="str">
        <f t="shared" si="9"/>
        <v/>
      </c>
      <c r="CV14" s="173" t="str">
        <f t="shared" si="10"/>
        <v/>
      </c>
      <c r="CW14" s="22" t="str">
        <f t="shared" si="22"/>
        <v/>
      </c>
      <c r="CX14" s="22" t="str">
        <f t="shared" si="23"/>
        <v/>
      </c>
      <c r="CY14" s="23" t="str">
        <f t="shared" si="24"/>
        <v/>
      </c>
      <c r="CZ14" s="23" t="str">
        <f t="shared" si="25"/>
        <v/>
      </c>
      <c r="DA14" s="207" t="str">
        <f t="shared" si="29"/>
        <v/>
      </c>
      <c r="DB14" s="23">
        <f t="shared" si="11"/>
        <v>0</v>
      </c>
      <c r="DC14" s="16"/>
      <c r="DE14" s="192">
        <f t="shared" si="12"/>
        <v>0</v>
      </c>
      <c r="DF14" s="192">
        <f t="shared" si="13"/>
        <v>0</v>
      </c>
      <c r="DH14" s="192">
        <f t="shared" si="14"/>
        <v>0</v>
      </c>
      <c r="DI14" s="192">
        <f t="shared" si="15"/>
        <v>0</v>
      </c>
      <c r="DK14" s="203">
        <f>IF(Taula43[[#This Row],[Codi del contracte]]&lt;&gt;"",IF(Taula43[[#This Row],[Codi del contracte]]&gt;199,IF(Taula43[[#This Row],[Codi del contracte]]&lt;300,1,0),0),0)</f>
        <v>0</v>
      </c>
      <c r="DL14" s="203">
        <f>IF(Taula43[[#This Row],[Codi del contracte]]&lt;&gt;"",IF(Taula43[[#This Row],[Codi del contracte]]&gt;499,IF(Taula43[[#This Row],[Codi del contracte]]&lt;600,1,0),0),0)</f>
        <v>0</v>
      </c>
      <c r="DM14" s="203">
        <f t="shared" si="26"/>
        <v>0</v>
      </c>
      <c r="DN14" s="203">
        <f>IF(Taula43[[#This Row],[% Jornada (no posar símbol %)]]=100,IF(DM14=1,2,0),0)</f>
        <v>0</v>
      </c>
      <c r="DO14" s="203" t="str">
        <f t="shared" si="30"/>
        <v/>
      </c>
    </row>
    <row r="15" spans="1:128" ht="14.25" customHeight="1">
      <c r="A15" s="260"/>
      <c r="B15" s="83">
        <v>8</v>
      </c>
      <c r="C15" s="157"/>
      <c r="D15" s="231"/>
      <c r="E15" s="232"/>
      <c r="F15" s="233"/>
      <c r="G15" s="233"/>
      <c r="H15" s="210"/>
      <c r="I15" s="225"/>
      <c r="J15" s="210"/>
      <c r="K15" s="155"/>
      <c r="L15" s="156">
        <f t="shared" si="0"/>
        <v>0</v>
      </c>
      <c r="M15" s="340"/>
      <c r="N15" s="182" t="str">
        <f t="shared" si="27"/>
        <v/>
      </c>
      <c r="O15" s="127"/>
      <c r="P15" s="260"/>
      <c r="Q15" s="260"/>
      <c r="R15" s="260"/>
      <c r="S15" s="6"/>
      <c r="T15" s="6"/>
      <c r="U15" s="6"/>
      <c r="V15" s="9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78" t="str">
        <f t="shared" si="1"/>
        <v/>
      </c>
      <c r="CC15" s="79">
        <v>100</v>
      </c>
      <c r="CD15" s="79">
        <f t="shared" si="2"/>
        <v>0</v>
      </c>
      <c r="CE15" s="79">
        <f t="shared" si="3"/>
        <v>0</v>
      </c>
      <c r="CF15" s="79">
        <f t="shared" si="4"/>
        <v>0</v>
      </c>
      <c r="CG15" s="79">
        <f t="shared" si="28"/>
        <v>0</v>
      </c>
      <c r="CH15" s="80">
        <f t="shared" si="5"/>
        <v>0</v>
      </c>
      <c r="CI15" s="84">
        <f t="shared" si="6"/>
        <v>0</v>
      </c>
      <c r="CJ15" s="80">
        <f t="shared" si="16"/>
        <v>0</v>
      </c>
      <c r="CK15" s="6"/>
      <c r="CN15" s="21" t="str">
        <f t="shared" si="7"/>
        <v/>
      </c>
      <c r="CO15" s="21" t="str">
        <f t="shared" si="8"/>
        <v/>
      </c>
      <c r="CP15" s="22" t="str">
        <f t="shared" si="17"/>
        <v/>
      </c>
      <c r="CQ15" s="22" t="str">
        <f t="shared" si="18"/>
        <v/>
      </c>
      <c r="CR15" s="22" t="str">
        <f t="shared" si="19"/>
        <v/>
      </c>
      <c r="CS15" s="22" t="str">
        <f t="shared" si="20"/>
        <v/>
      </c>
      <c r="CT15" s="22" t="str">
        <f t="shared" si="21"/>
        <v/>
      </c>
      <c r="CU15" s="173" t="str">
        <f t="shared" si="9"/>
        <v/>
      </c>
      <c r="CV15" s="173" t="str">
        <f t="shared" si="10"/>
        <v/>
      </c>
      <c r="CW15" s="22" t="str">
        <f t="shared" si="22"/>
        <v/>
      </c>
      <c r="CX15" s="22" t="str">
        <f t="shared" si="23"/>
        <v/>
      </c>
      <c r="CY15" s="23" t="str">
        <f t="shared" si="24"/>
        <v/>
      </c>
      <c r="CZ15" s="23" t="str">
        <f t="shared" si="25"/>
        <v/>
      </c>
      <c r="DA15" s="207" t="str">
        <f t="shared" si="29"/>
        <v/>
      </c>
      <c r="DB15" s="23">
        <f t="shared" si="11"/>
        <v>0</v>
      </c>
      <c r="DC15" s="16"/>
      <c r="DE15" s="192">
        <f t="shared" si="12"/>
        <v>0</v>
      </c>
      <c r="DF15" s="192">
        <f t="shared" si="13"/>
        <v>0</v>
      </c>
      <c r="DH15" s="192">
        <f t="shared" si="14"/>
        <v>0</v>
      </c>
      <c r="DI15" s="192">
        <f t="shared" si="15"/>
        <v>0</v>
      </c>
      <c r="DK15" s="203">
        <f>IF(Taula43[[#This Row],[Codi del contracte]]&lt;&gt;"",IF(Taula43[[#This Row],[Codi del contracte]]&gt;199,IF(Taula43[[#This Row],[Codi del contracte]]&lt;300,1,0),0),0)</f>
        <v>0</v>
      </c>
      <c r="DL15" s="203">
        <f>IF(Taula43[[#This Row],[Codi del contracte]]&lt;&gt;"",IF(Taula43[[#This Row],[Codi del contracte]]&gt;499,IF(Taula43[[#This Row],[Codi del contracte]]&lt;600,1,0),0),0)</f>
        <v>0</v>
      </c>
      <c r="DM15" s="203">
        <f t="shared" si="26"/>
        <v>0</v>
      </c>
      <c r="DN15" s="203">
        <f>IF(Taula43[[#This Row],[% Jornada (no posar símbol %)]]=100,IF(DM15=1,2,0),0)</f>
        <v>0</v>
      </c>
      <c r="DO15" s="203" t="str">
        <f t="shared" si="30"/>
        <v/>
      </c>
    </row>
    <row r="16" spans="1:128" ht="14.25" customHeight="1">
      <c r="A16" s="260"/>
      <c r="B16" s="83">
        <v>9</v>
      </c>
      <c r="C16" s="157"/>
      <c r="D16" s="231"/>
      <c r="E16" s="232"/>
      <c r="F16" s="233"/>
      <c r="G16" s="233"/>
      <c r="H16" s="210"/>
      <c r="I16" s="225"/>
      <c r="J16" s="210"/>
      <c r="K16" s="155"/>
      <c r="L16" s="156">
        <f t="shared" si="0"/>
        <v>0</v>
      </c>
      <c r="M16" s="340"/>
      <c r="N16" s="182" t="str">
        <f t="shared" si="27"/>
        <v/>
      </c>
      <c r="O16" s="127"/>
      <c r="P16" s="260"/>
      <c r="Q16" s="260"/>
      <c r="R16" s="260"/>
      <c r="S16" s="6"/>
      <c r="T16" s="6"/>
      <c r="U16" s="6"/>
      <c r="V16" s="9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78" t="str">
        <f t="shared" si="1"/>
        <v/>
      </c>
      <c r="CC16" s="79">
        <v>100</v>
      </c>
      <c r="CD16" s="79">
        <f t="shared" si="2"/>
        <v>0</v>
      </c>
      <c r="CE16" s="79">
        <f t="shared" si="3"/>
        <v>0</v>
      </c>
      <c r="CF16" s="79">
        <f t="shared" si="4"/>
        <v>0</v>
      </c>
      <c r="CG16" s="79">
        <f t="shared" si="28"/>
        <v>0</v>
      </c>
      <c r="CH16" s="80">
        <f t="shared" si="5"/>
        <v>0</v>
      </c>
      <c r="CI16" s="84">
        <f t="shared" si="6"/>
        <v>0</v>
      </c>
      <c r="CJ16" s="80">
        <f t="shared" si="16"/>
        <v>0</v>
      </c>
      <c r="CK16" s="6"/>
      <c r="CL16" s="189" t="s">
        <v>104</v>
      </c>
      <c r="CN16" s="21" t="str">
        <f t="shared" si="7"/>
        <v/>
      </c>
      <c r="CO16" s="21" t="str">
        <f t="shared" si="8"/>
        <v/>
      </c>
      <c r="CP16" s="22" t="str">
        <f t="shared" si="17"/>
        <v/>
      </c>
      <c r="CQ16" s="22" t="str">
        <f t="shared" si="18"/>
        <v/>
      </c>
      <c r="CR16" s="22" t="str">
        <f t="shared" si="19"/>
        <v/>
      </c>
      <c r="CS16" s="22" t="str">
        <f t="shared" si="20"/>
        <v/>
      </c>
      <c r="CT16" s="22" t="str">
        <f t="shared" si="21"/>
        <v/>
      </c>
      <c r="CU16" s="173" t="str">
        <f t="shared" si="9"/>
        <v/>
      </c>
      <c r="CV16" s="173" t="str">
        <f t="shared" si="10"/>
        <v/>
      </c>
      <c r="CW16" s="22" t="str">
        <f t="shared" si="22"/>
        <v/>
      </c>
      <c r="CX16" s="22" t="str">
        <f t="shared" si="23"/>
        <v/>
      </c>
      <c r="CY16" s="23" t="str">
        <f t="shared" si="24"/>
        <v/>
      </c>
      <c r="CZ16" s="23" t="str">
        <f t="shared" si="25"/>
        <v/>
      </c>
      <c r="DA16" s="207" t="str">
        <f t="shared" si="29"/>
        <v/>
      </c>
      <c r="DB16" s="23">
        <f t="shared" si="11"/>
        <v>0</v>
      </c>
      <c r="DC16" s="16"/>
      <c r="DE16" s="192">
        <f t="shared" si="12"/>
        <v>0</v>
      </c>
      <c r="DF16" s="192">
        <f t="shared" si="13"/>
        <v>0</v>
      </c>
      <c r="DH16" s="192">
        <f t="shared" si="14"/>
        <v>0</v>
      </c>
      <c r="DI16" s="192">
        <f t="shared" si="15"/>
        <v>0</v>
      </c>
      <c r="DK16" s="203">
        <f>IF(Taula43[[#This Row],[Codi del contracte]]&lt;&gt;"",IF(Taula43[[#This Row],[Codi del contracte]]&gt;199,IF(Taula43[[#This Row],[Codi del contracte]]&lt;300,1,0),0),0)</f>
        <v>0</v>
      </c>
      <c r="DL16" s="203">
        <f>IF(Taula43[[#This Row],[Codi del contracte]]&lt;&gt;"",IF(Taula43[[#This Row],[Codi del contracte]]&gt;499,IF(Taula43[[#This Row],[Codi del contracte]]&lt;600,1,0),0),0)</f>
        <v>0</v>
      </c>
      <c r="DM16" s="203">
        <f t="shared" si="26"/>
        <v>0</v>
      </c>
      <c r="DN16" s="203">
        <f>IF(Taula43[[#This Row],[% Jornada (no posar símbol %)]]=100,IF(DM16=1,2,0),0)</f>
        <v>0</v>
      </c>
      <c r="DO16" s="203" t="str">
        <f t="shared" si="30"/>
        <v/>
      </c>
    </row>
    <row r="17" spans="1:119" ht="14.25" customHeight="1">
      <c r="A17" s="260"/>
      <c r="B17" s="83">
        <v>10</v>
      </c>
      <c r="C17" s="210"/>
      <c r="D17" s="146"/>
      <c r="E17" s="193"/>
      <c r="F17" s="224"/>
      <c r="G17" s="224"/>
      <c r="H17" s="210"/>
      <c r="I17" s="225"/>
      <c r="J17" s="210"/>
      <c r="K17" s="155"/>
      <c r="L17" s="156">
        <f t="shared" si="0"/>
        <v>0</v>
      </c>
      <c r="M17" s="340"/>
      <c r="N17" s="182" t="str">
        <f t="shared" si="27"/>
        <v/>
      </c>
      <c r="O17" s="127"/>
      <c r="P17" s="260"/>
      <c r="Q17" s="260"/>
      <c r="R17" s="260"/>
      <c r="S17" s="6"/>
      <c r="T17" s="6"/>
      <c r="U17" s="6"/>
      <c r="V17" s="9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78" t="str">
        <f t="shared" si="1"/>
        <v/>
      </c>
      <c r="CC17" s="79">
        <v>100</v>
      </c>
      <c r="CD17" s="79">
        <f t="shared" si="2"/>
        <v>0</v>
      </c>
      <c r="CE17" s="79">
        <f t="shared" si="3"/>
        <v>0</v>
      </c>
      <c r="CF17" s="79">
        <f t="shared" si="4"/>
        <v>0</v>
      </c>
      <c r="CG17" s="79">
        <f t="shared" si="28"/>
        <v>0</v>
      </c>
      <c r="CH17" s="80">
        <f t="shared" si="5"/>
        <v>0</v>
      </c>
      <c r="CI17" s="84">
        <f t="shared" si="6"/>
        <v>0</v>
      </c>
      <c r="CJ17" s="80">
        <f t="shared" si="16"/>
        <v>0</v>
      </c>
      <c r="CK17" s="6"/>
      <c r="CL17" s="189" t="s">
        <v>105</v>
      </c>
      <c r="CN17" s="21" t="str">
        <f t="shared" si="7"/>
        <v/>
      </c>
      <c r="CO17" s="21" t="str">
        <f t="shared" si="8"/>
        <v/>
      </c>
      <c r="CP17" s="22" t="str">
        <f t="shared" si="17"/>
        <v/>
      </c>
      <c r="CQ17" s="22" t="str">
        <f t="shared" si="18"/>
        <v/>
      </c>
      <c r="CR17" s="22" t="str">
        <f t="shared" si="19"/>
        <v/>
      </c>
      <c r="CS17" s="22" t="str">
        <f t="shared" si="20"/>
        <v/>
      </c>
      <c r="CT17" s="22" t="str">
        <f t="shared" si="21"/>
        <v/>
      </c>
      <c r="CU17" s="173" t="str">
        <f t="shared" si="9"/>
        <v/>
      </c>
      <c r="CV17" s="173" t="str">
        <f t="shared" si="10"/>
        <v/>
      </c>
      <c r="CW17" s="22" t="str">
        <f t="shared" si="22"/>
        <v/>
      </c>
      <c r="CX17" s="22" t="str">
        <f t="shared" si="23"/>
        <v/>
      </c>
      <c r="CY17" s="23" t="str">
        <f t="shared" si="24"/>
        <v/>
      </c>
      <c r="CZ17" s="23" t="str">
        <f t="shared" si="25"/>
        <v/>
      </c>
      <c r="DA17" s="207" t="str">
        <f t="shared" si="29"/>
        <v/>
      </c>
      <c r="DB17" s="23">
        <f t="shared" si="11"/>
        <v>0</v>
      </c>
      <c r="DC17" s="16"/>
      <c r="DE17" s="192">
        <f t="shared" si="12"/>
        <v>0</v>
      </c>
      <c r="DF17" s="192">
        <f t="shared" si="13"/>
        <v>0</v>
      </c>
      <c r="DH17" s="192">
        <f t="shared" si="14"/>
        <v>0</v>
      </c>
      <c r="DI17" s="192">
        <f t="shared" si="15"/>
        <v>0</v>
      </c>
      <c r="DK17" s="203">
        <f>IF(Taula43[[#This Row],[Codi del contracte]]&lt;&gt;"",IF(Taula43[[#This Row],[Codi del contracte]]&gt;199,IF(Taula43[[#This Row],[Codi del contracte]]&lt;300,1,0),0),0)</f>
        <v>0</v>
      </c>
      <c r="DL17" s="203">
        <f>IF(Taula43[[#This Row],[Codi del contracte]]&lt;&gt;"",IF(Taula43[[#This Row],[Codi del contracte]]&gt;499,IF(Taula43[[#This Row],[Codi del contracte]]&lt;600,1,0),0),0)</f>
        <v>0</v>
      </c>
      <c r="DM17" s="203">
        <f t="shared" si="26"/>
        <v>0</v>
      </c>
      <c r="DN17" s="203">
        <f>IF(Taula43[[#This Row],[% Jornada (no posar símbol %)]]=100,IF(DM17=1,2,0),0)</f>
        <v>0</v>
      </c>
      <c r="DO17" s="203" t="str">
        <f t="shared" si="30"/>
        <v/>
      </c>
    </row>
    <row r="18" spans="1:119" ht="14.25" customHeight="1">
      <c r="A18" s="260"/>
      <c r="B18" s="83">
        <v>11</v>
      </c>
      <c r="C18" s="157"/>
      <c r="D18" s="231"/>
      <c r="E18" s="232"/>
      <c r="F18" s="233"/>
      <c r="G18" s="233"/>
      <c r="H18" s="210"/>
      <c r="I18" s="225"/>
      <c r="J18" s="210"/>
      <c r="K18" s="155"/>
      <c r="L18" s="156">
        <f t="shared" si="0"/>
        <v>0</v>
      </c>
      <c r="M18" s="340"/>
      <c r="N18" s="182" t="str">
        <f t="shared" si="27"/>
        <v/>
      </c>
      <c r="O18" s="127"/>
      <c r="P18" s="260"/>
      <c r="Q18" s="260"/>
      <c r="R18" s="260"/>
      <c r="S18" s="6"/>
      <c r="T18" s="6"/>
      <c r="U18" s="6"/>
      <c r="V18" s="9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78" t="str">
        <f t="shared" si="1"/>
        <v/>
      </c>
      <c r="CC18" s="79">
        <v>100</v>
      </c>
      <c r="CD18" s="79">
        <f t="shared" si="2"/>
        <v>0</v>
      </c>
      <c r="CE18" s="79">
        <f t="shared" si="3"/>
        <v>0</v>
      </c>
      <c r="CF18" s="79">
        <f t="shared" si="4"/>
        <v>0</v>
      </c>
      <c r="CG18" s="79">
        <f t="shared" si="28"/>
        <v>0</v>
      </c>
      <c r="CH18" s="80">
        <f t="shared" si="5"/>
        <v>0</v>
      </c>
      <c r="CI18" s="84">
        <f t="shared" si="6"/>
        <v>0</v>
      </c>
      <c r="CJ18" s="80">
        <f t="shared" si="16"/>
        <v>0</v>
      </c>
      <c r="CK18" s="6"/>
      <c r="CL18" s="190" t="s">
        <v>106</v>
      </c>
      <c r="CN18" s="21" t="str">
        <f t="shared" si="7"/>
        <v/>
      </c>
      <c r="CO18" s="21" t="str">
        <f t="shared" si="8"/>
        <v/>
      </c>
      <c r="CP18" s="22" t="str">
        <f t="shared" si="17"/>
        <v/>
      </c>
      <c r="CQ18" s="22" t="str">
        <f t="shared" si="18"/>
        <v/>
      </c>
      <c r="CR18" s="22" t="str">
        <f t="shared" si="19"/>
        <v/>
      </c>
      <c r="CS18" s="22" t="str">
        <f t="shared" si="20"/>
        <v/>
      </c>
      <c r="CT18" s="22" t="str">
        <f t="shared" si="21"/>
        <v/>
      </c>
      <c r="CU18" s="173" t="str">
        <f t="shared" si="9"/>
        <v/>
      </c>
      <c r="CV18" s="173" t="str">
        <f t="shared" si="10"/>
        <v/>
      </c>
      <c r="CW18" s="22" t="str">
        <f t="shared" si="22"/>
        <v/>
      </c>
      <c r="CX18" s="22" t="str">
        <f t="shared" si="23"/>
        <v/>
      </c>
      <c r="CY18" s="23" t="str">
        <f t="shared" si="24"/>
        <v/>
      </c>
      <c r="CZ18" s="23" t="str">
        <f t="shared" si="25"/>
        <v/>
      </c>
      <c r="DA18" s="207" t="str">
        <f t="shared" si="29"/>
        <v/>
      </c>
      <c r="DB18" s="23">
        <f t="shared" si="11"/>
        <v>0</v>
      </c>
      <c r="DC18" s="16"/>
      <c r="DE18" s="192">
        <f t="shared" si="12"/>
        <v>0</v>
      </c>
      <c r="DF18" s="192">
        <f t="shared" si="13"/>
        <v>0</v>
      </c>
      <c r="DH18" s="192">
        <f t="shared" si="14"/>
        <v>0</v>
      </c>
      <c r="DI18" s="192">
        <f t="shared" si="15"/>
        <v>0</v>
      </c>
      <c r="DK18" s="203">
        <f>IF(Taula43[[#This Row],[Codi del contracte]]&lt;&gt;"",IF(Taula43[[#This Row],[Codi del contracte]]&gt;199,IF(Taula43[[#This Row],[Codi del contracte]]&lt;300,1,0),0),0)</f>
        <v>0</v>
      </c>
      <c r="DL18" s="203">
        <f>IF(Taula43[[#This Row],[Codi del contracte]]&lt;&gt;"",IF(Taula43[[#This Row],[Codi del contracte]]&gt;499,IF(Taula43[[#This Row],[Codi del contracte]]&lt;600,1,0),0),0)</f>
        <v>0</v>
      </c>
      <c r="DM18" s="203">
        <f t="shared" si="26"/>
        <v>0</v>
      </c>
      <c r="DN18" s="203">
        <f>IF(Taula43[[#This Row],[% Jornada (no posar símbol %)]]=100,IF(DM18=1,2,0),0)</f>
        <v>0</v>
      </c>
      <c r="DO18" s="203" t="str">
        <f t="shared" si="30"/>
        <v/>
      </c>
    </row>
    <row r="19" spans="1:119" ht="14.25" customHeight="1">
      <c r="A19" s="260"/>
      <c r="B19" s="83">
        <v>12</v>
      </c>
      <c r="C19" s="157"/>
      <c r="D19" s="231"/>
      <c r="E19" s="232"/>
      <c r="F19" s="233"/>
      <c r="G19" s="233"/>
      <c r="H19" s="210"/>
      <c r="I19" s="225"/>
      <c r="J19" s="210"/>
      <c r="K19" s="155"/>
      <c r="L19" s="156">
        <f t="shared" si="0"/>
        <v>0</v>
      </c>
      <c r="M19" s="340"/>
      <c r="N19" s="182" t="str">
        <f t="shared" si="27"/>
        <v/>
      </c>
      <c r="O19" s="127"/>
      <c r="P19" s="260"/>
      <c r="Q19" s="260"/>
      <c r="R19" s="260"/>
      <c r="S19" s="6"/>
      <c r="T19" s="6"/>
      <c r="U19" s="6"/>
      <c r="V19" s="9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78" t="str">
        <f t="shared" si="1"/>
        <v/>
      </c>
      <c r="CC19" s="79">
        <v>100</v>
      </c>
      <c r="CD19" s="79">
        <f t="shared" si="2"/>
        <v>0</v>
      </c>
      <c r="CE19" s="79">
        <f t="shared" si="3"/>
        <v>0</v>
      </c>
      <c r="CF19" s="79">
        <f t="shared" si="4"/>
        <v>0</v>
      </c>
      <c r="CG19" s="79">
        <f t="shared" si="28"/>
        <v>0</v>
      </c>
      <c r="CH19" s="80">
        <f t="shared" si="5"/>
        <v>0</v>
      </c>
      <c r="CI19" s="84">
        <f t="shared" si="6"/>
        <v>0</v>
      </c>
      <c r="CJ19" s="80">
        <f t="shared" si="16"/>
        <v>0</v>
      </c>
      <c r="CK19" s="6"/>
      <c r="CN19" s="21" t="str">
        <f t="shared" si="7"/>
        <v/>
      </c>
      <c r="CO19" s="21" t="str">
        <f t="shared" si="8"/>
        <v/>
      </c>
      <c r="CP19" s="22" t="str">
        <f t="shared" si="17"/>
        <v/>
      </c>
      <c r="CQ19" s="22" t="str">
        <f t="shared" si="18"/>
        <v/>
      </c>
      <c r="CR19" s="22" t="str">
        <f t="shared" si="19"/>
        <v/>
      </c>
      <c r="CS19" s="22" t="str">
        <f t="shared" si="20"/>
        <v/>
      </c>
      <c r="CT19" s="22" t="str">
        <f t="shared" si="21"/>
        <v/>
      </c>
      <c r="CU19" s="173" t="str">
        <f t="shared" si="9"/>
        <v/>
      </c>
      <c r="CV19" s="173" t="str">
        <f t="shared" si="10"/>
        <v/>
      </c>
      <c r="CW19" s="22" t="str">
        <f t="shared" si="22"/>
        <v/>
      </c>
      <c r="CX19" s="22" t="str">
        <f t="shared" si="23"/>
        <v/>
      </c>
      <c r="CY19" s="23" t="str">
        <f t="shared" si="24"/>
        <v/>
      </c>
      <c r="CZ19" s="23" t="str">
        <f t="shared" si="25"/>
        <v/>
      </c>
      <c r="DA19" s="207" t="str">
        <f t="shared" si="29"/>
        <v/>
      </c>
      <c r="DB19" s="23">
        <f t="shared" si="11"/>
        <v>0</v>
      </c>
      <c r="DC19" s="16"/>
      <c r="DE19" s="192">
        <f t="shared" si="12"/>
        <v>0</v>
      </c>
      <c r="DF19" s="192">
        <f t="shared" si="13"/>
        <v>0</v>
      </c>
      <c r="DH19" s="192">
        <f t="shared" si="14"/>
        <v>0</v>
      </c>
      <c r="DI19" s="192">
        <f t="shared" si="15"/>
        <v>0</v>
      </c>
      <c r="DK19" s="203">
        <f>IF(Taula43[[#This Row],[Codi del contracte]]&lt;&gt;"",IF(Taula43[[#This Row],[Codi del contracte]]&gt;199,IF(Taula43[[#This Row],[Codi del contracte]]&lt;300,1,0),0),0)</f>
        <v>0</v>
      </c>
      <c r="DL19" s="203">
        <f>IF(Taula43[[#This Row],[Codi del contracte]]&lt;&gt;"",IF(Taula43[[#This Row],[Codi del contracte]]&gt;499,IF(Taula43[[#This Row],[Codi del contracte]]&lt;600,1,0),0),0)</f>
        <v>0</v>
      </c>
      <c r="DM19" s="203">
        <f t="shared" si="26"/>
        <v>0</v>
      </c>
      <c r="DN19" s="203">
        <f>IF(Taula43[[#This Row],[% Jornada (no posar símbol %)]]=100,IF(DM19=1,2,0),0)</f>
        <v>0</v>
      </c>
      <c r="DO19" s="203" t="str">
        <f t="shared" si="30"/>
        <v/>
      </c>
    </row>
    <row r="20" spans="1:119" ht="14.25" customHeight="1">
      <c r="A20" s="260"/>
      <c r="B20" s="83">
        <v>13</v>
      </c>
      <c r="C20" s="157"/>
      <c r="D20" s="231"/>
      <c r="E20" s="232"/>
      <c r="F20" s="233"/>
      <c r="G20" s="233"/>
      <c r="H20" s="210"/>
      <c r="I20" s="225"/>
      <c r="J20" s="210"/>
      <c r="K20" s="155"/>
      <c r="L20" s="156">
        <f t="shared" si="0"/>
        <v>0</v>
      </c>
      <c r="M20" s="340"/>
      <c r="N20" s="182" t="str">
        <f t="shared" si="27"/>
        <v/>
      </c>
      <c r="O20" s="127"/>
      <c r="P20" s="260"/>
      <c r="Q20" s="260"/>
      <c r="R20" s="260"/>
      <c r="S20" s="6"/>
      <c r="T20" s="6"/>
      <c r="U20" s="6"/>
      <c r="V20" s="9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78" t="str">
        <f t="shared" si="1"/>
        <v/>
      </c>
      <c r="CC20" s="79">
        <v>100</v>
      </c>
      <c r="CD20" s="79">
        <f t="shared" si="2"/>
        <v>0</v>
      </c>
      <c r="CE20" s="79">
        <f t="shared" si="3"/>
        <v>0</v>
      </c>
      <c r="CF20" s="79">
        <f t="shared" si="4"/>
        <v>0</v>
      </c>
      <c r="CG20" s="79">
        <f t="shared" si="28"/>
        <v>0</v>
      </c>
      <c r="CH20" s="80">
        <f t="shared" si="5"/>
        <v>0</v>
      </c>
      <c r="CI20" s="84">
        <f t="shared" si="6"/>
        <v>0</v>
      </c>
      <c r="CJ20" s="80">
        <f t="shared" si="16"/>
        <v>0</v>
      </c>
      <c r="CK20" s="6"/>
      <c r="CN20" s="21" t="str">
        <f t="shared" si="7"/>
        <v/>
      </c>
      <c r="CO20" s="21" t="str">
        <f t="shared" si="8"/>
        <v/>
      </c>
      <c r="CP20" s="22" t="str">
        <f t="shared" si="17"/>
        <v/>
      </c>
      <c r="CQ20" s="22" t="str">
        <f t="shared" si="18"/>
        <v/>
      </c>
      <c r="CR20" s="22" t="str">
        <f t="shared" si="19"/>
        <v/>
      </c>
      <c r="CS20" s="22" t="str">
        <f t="shared" si="20"/>
        <v/>
      </c>
      <c r="CT20" s="22" t="str">
        <f t="shared" si="21"/>
        <v/>
      </c>
      <c r="CU20" s="173" t="str">
        <f t="shared" si="9"/>
        <v/>
      </c>
      <c r="CV20" s="173" t="str">
        <f t="shared" si="10"/>
        <v/>
      </c>
      <c r="CW20" s="22" t="str">
        <f t="shared" si="22"/>
        <v/>
      </c>
      <c r="CX20" s="22" t="str">
        <f t="shared" si="23"/>
        <v/>
      </c>
      <c r="CY20" s="23" t="str">
        <f t="shared" si="24"/>
        <v/>
      </c>
      <c r="CZ20" s="23" t="str">
        <f t="shared" si="25"/>
        <v/>
      </c>
      <c r="DA20" s="207" t="str">
        <f t="shared" si="29"/>
        <v/>
      </c>
      <c r="DB20" s="23">
        <f t="shared" si="11"/>
        <v>0</v>
      </c>
      <c r="DC20" s="16"/>
      <c r="DE20" s="192">
        <f t="shared" si="12"/>
        <v>0</v>
      </c>
      <c r="DF20" s="192">
        <f t="shared" si="13"/>
        <v>0</v>
      </c>
      <c r="DH20" s="192">
        <f t="shared" si="14"/>
        <v>0</v>
      </c>
      <c r="DI20" s="192">
        <f t="shared" si="15"/>
        <v>0</v>
      </c>
      <c r="DK20" s="203">
        <f>IF(Taula43[[#This Row],[Codi del contracte]]&lt;&gt;"",IF(Taula43[[#This Row],[Codi del contracte]]&gt;199,IF(Taula43[[#This Row],[Codi del contracte]]&lt;300,1,0),0),0)</f>
        <v>0</v>
      </c>
      <c r="DL20" s="203">
        <f>IF(Taula43[[#This Row],[Codi del contracte]]&lt;&gt;"",IF(Taula43[[#This Row],[Codi del contracte]]&gt;499,IF(Taula43[[#This Row],[Codi del contracte]]&lt;600,1,0),0),0)</f>
        <v>0</v>
      </c>
      <c r="DM20" s="203">
        <f t="shared" si="26"/>
        <v>0</v>
      </c>
      <c r="DN20" s="203">
        <f>IF(Taula43[[#This Row],[% Jornada (no posar símbol %)]]=100,IF(DM20=1,2,0),0)</f>
        <v>0</v>
      </c>
      <c r="DO20" s="203" t="str">
        <f t="shared" si="30"/>
        <v/>
      </c>
    </row>
    <row r="21" spans="1:119" ht="14.25" customHeight="1">
      <c r="A21" s="260"/>
      <c r="B21" s="83">
        <v>14</v>
      </c>
      <c r="C21" s="210"/>
      <c r="D21" s="146"/>
      <c r="E21" s="193"/>
      <c r="F21" s="224"/>
      <c r="G21" s="224"/>
      <c r="H21" s="210"/>
      <c r="I21" s="225"/>
      <c r="J21" s="210"/>
      <c r="K21" s="155"/>
      <c r="L21" s="156">
        <f t="shared" si="0"/>
        <v>0</v>
      </c>
      <c r="M21" s="340"/>
      <c r="N21" s="182" t="str">
        <f t="shared" si="27"/>
        <v/>
      </c>
      <c r="O21" s="127"/>
      <c r="P21" s="260"/>
      <c r="Q21" s="260"/>
      <c r="R21" s="260"/>
      <c r="S21" s="6"/>
      <c r="T21" s="6"/>
      <c r="U21" s="6"/>
      <c r="V21" s="9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78" t="str">
        <f t="shared" si="1"/>
        <v/>
      </c>
      <c r="CC21" s="79">
        <v>100</v>
      </c>
      <c r="CD21" s="79">
        <f t="shared" si="2"/>
        <v>0</v>
      </c>
      <c r="CE21" s="79">
        <f t="shared" si="3"/>
        <v>0</v>
      </c>
      <c r="CF21" s="79">
        <f t="shared" si="4"/>
        <v>0</v>
      </c>
      <c r="CG21" s="79">
        <f t="shared" si="28"/>
        <v>0</v>
      </c>
      <c r="CH21" s="80">
        <f t="shared" si="5"/>
        <v>0</v>
      </c>
      <c r="CI21" s="84">
        <f t="shared" si="6"/>
        <v>0</v>
      </c>
      <c r="CJ21" s="80">
        <f t="shared" si="16"/>
        <v>0</v>
      </c>
      <c r="CK21" s="6"/>
      <c r="CN21" s="21" t="str">
        <f t="shared" si="7"/>
        <v/>
      </c>
      <c r="CO21" s="21" t="str">
        <f t="shared" si="8"/>
        <v/>
      </c>
      <c r="CP21" s="22" t="str">
        <f t="shared" si="17"/>
        <v/>
      </c>
      <c r="CQ21" s="22" t="str">
        <f t="shared" si="18"/>
        <v/>
      </c>
      <c r="CR21" s="22" t="str">
        <f t="shared" si="19"/>
        <v/>
      </c>
      <c r="CS21" s="22" t="str">
        <f t="shared" si="20"/>
        <v/>
      </c>
      <c r="CT21" s="22" t="str">
        <f t="shared" si="21"/>
        <v/>
      </c>
      <c r="CU21" s="173" t="str">
        <f t="shared" si="9"/>
        <v/>
      </c>
      <c r="CV21" s="173" t="str">
        <f t="shared" si="10"/>
        <v/>
      </c>
      <c r="CW21" s="22" t="str">
        <f t="shared" si="22"/>
        <v/>
      </c>
      <c r="CX21" s="22" t="str">
        <f t="shared" si="23"/>
        <v/>
      </c>
      <c r="CY21" s="23" t="str">
        <f t="shared" si="24"/>
        <v/>
      </c>
      <c r="CZ21" s="23" t="str">
        <f t="shared" si="25"/>
        <v/>
      </c>
      <c r="DA21" s="207" t="str">
        <f t="shared" si="29"/>
        <v/>
      </c>
      <c r="DB21" s="23">
        <f t="shared" si="11"/>
        <v>0</v>
      </c>
      <c r="DC21" s="16"/>
      <c r="DE21" s="192">
        <f t="shared" si="12"/>
        <v>0</v>
      </c>
      <c r="DF21" s="192">
        <f t="shared" si="13"/>
        <v>0</v>
      </c>
      <c r="DH21" s="192">
        <f t="shared" si="14"/>
        <v>0</v>
      </c>
      <c r="DI21" s="192">
        <f t="shared" si="15"/>
        <v>0</v>
      </c>
      <c r="DK21" s="203">
        <f>IF(Taula43[[#This Row],[Codi del contracte]]&lt;&gt;"",IF(Taula43[[#This Row],[Codi del contracte]]&gt;199,IF(Taula43[[#This Row],[Codi del contracte]]&lt;300,1,0),0),0)</f>
        <v>0</v>
      </c>
      <c r="DL21" s="203">
        <f>IF(Taula43[[#This Row],[Codi del contracte]]&lt;&gt;"",IF(Taula43[[#This Row],[Codi del contracte]]&gt;499,IF(Taula43[[#This Row],[Codi del contracte]]&lt;600,1,0),0),0)</f>
        <v>0</v>
      </c>
      <c r="DM21" s="203">
        <f t="shared" si="26"/>
        <v>0</v>
      </c>
      <c r="DN21" s="203">
        <f>IF(Taula43[[#This Row],[% Jornada (no posar símbol %)]]=100,IF(DM21=1,2,0),0)</f>
        <v>0</v>
      </c>
      <c r="DO21" s="203" t="str">
        <f t="shared" si="30"/>
        <v/>
      </c>
    </row>
    <row r="22" spans="1:119" ht="14.25" customHeight="1">
      <c r="A22" s="260"/>
      <c r="B22" s="83">
        <v>15</v>
      </c>
      <c r="C22" s="157"/>
      <c r="D22" s="231"/>
      <c r="E22" s="232"/>
      <c r="F22" s="233"/>
      <c r="G22" s="233"/>
      <c r="H22" s="210"/>
      <c r="I22" s="225"/>
      <c r="J22" s="210"/>
      <c r="K22" s="155"/>
      <c r="L22" s="156">
        <f t="shared" si="0"/>
        <v>0</v>
      </c>
      <c r="M22" s="340"/>
      <c r="N22" s="182" t="str">
        <f t="shared" si="27"/>
        <v/>
      </c>
      <c r="O22" s="127"/>
      <c r="P22" s="260"/>
      <c r="Q22" s="260"/>
      <c r="R22" s="260"/>
      <c r="S22" s="6"/>
      <c r="T22" s="6"/>
      <c r="U22" s="6"/>
      <c r="V22" s="9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78" t="str">
        <f t="shared" si="1"/>
        <v/>
      </c>
      <c r="CC22" s="79">
        <v>100</v>
      </c>
      <c r="CD22" s="79">
        <f t="shared" si="2"/>
        <v>0</v>
      </c>
      <c r="CE22" s="79">
        <f t="shared" si="3"/>
        <v>0</v>
      </c>
      <c r="CF22" s="79">
        <f t="shared" si="4"/>
        <v>0</v>
      </c>
      <c r="CG22" s="79">
        <f t="shared" si="28"/>
        <v>0</v>
      </c>
      <c r="CH22" s="80">
        <f t="shared" si="5"/>
        <v>0</v>
      </c>
      <c r="CI22" s="84">
        <f t="shared" si="6"/>
        <v>0</v>
      </c>
      <c r="CJ22" s="80">
        <f t="shared" si="16"/>
        <v>0</v>
      </c>
      <c r="CK22" s="6"/>
      <c r="CN22" s="21" t="str">
        <f t="shared" si="7"/>
        <v/>
      </c>
      <c r="CO22" s="21" t="str">
        <f t="shared" si="8"/>
        <v/>
      </c>
      <c r="CP22" s="22" t="str">
        <f t="shared" si="17"/>
        <v/>
      </c>
      <c r="CQ22" s="22" t="str">
        <f t="shared" si="18"/>
        <v/>
      </c>
      <c r="CR22" s="22" t="str">
        <f t="shared" si="19"/>
        <v/>
      </c>
      <c r="CS22" s="22" t="str">
        <f t="shared" si="20"/>
        <v/>
      </c>
      <c r="CT22" s="22" t="str">
        <f t="shared" si="21"/>
        <v/>
      </c>
      <c r="CU22" s="173" t="str">
        <f t="shared" si="9"/>
        <v/>
      </c>
      <c r="CV22" s="173" t="str">
        <f t="shared" si="10"/>
        <v/>
      </c>
      <c r="CW22" s="22" t="str">
        <f t="shared" si="22"/>
        <v/>
      </c>
      <c r="CX22" s="22" t="str">
        <f t="shared" si="23"/>
        <v/>
      </c>
      <c r="CY22" s="23" t="str">
        <f t="shared" si="24"/>
        <v/>
      </c>
      <c r="CZ22" s="23" t="str">
        <f t="shared" si="25"/>
        <v/>
      </c>
      <c r="DA22" s="207" t="str">
        <f t="shared" si="29"/>
        <v/>
      </c>
      <c r="DB22" s="23">
        <f t="shared" si="11"/>
        <v>0</v>
      </c>
      <c r="DC22" s="16"/>
      <c r="DE22" s="192">
        <f t="shared" si="12"/>
        <v>0</v>
      </c>
      <c r="DF22" s="192">
        <f t="shared" si="13"/>
        <v>0</v>
      </c>
      <c r="DH22" s="192">
        <f t="shared" si="14"/>
        <v>0</v>
      </c>
      <c r="DI22" s="192">
        <f t="shared" si="15"/>
        <v>0</v>
      </c>
      <c r="DK22" s="203">
        <f>IF(Taula43[[#This Row],[Codi del contracte]]&lt;&gt;"",IF(Taula43[[#This Row],[Codi del contracte]]&gt;199,IF(Taula43[[#This Row],[Codi del contracte]]&lt;300,1,0),0),0)</f>
        <v>0</v>
      </c>
      <c r="DL22" s="203">
        <f>IF(Taula43[[#This Row],[Codi del contracte]]&lt;&gt;"",IF(Taula43[[#This Row],[Codi del contracte]]&gt;499,IF(Taula43[[#This Row],[Codi del contracte]]&lt;600,1,0),0),0)</f>
        <v>0</v>
      </c>
      <c r="DM22" s="203">
        <f t="shared" si="26"/>
        <v>0</v>
      </c>
      <c r="DN22" s="203">
        <f>IF(Taula43[[#This Row],[% Jornada (no posar símbol %)]]=100,IF(DM22=1,2,0),0)</f>
        <v>0</v>
      </c>
      <c r="DO22" s="203" t="str">
        <f t="shared" si="30"/>
        <v/>
      </c>
    </row>
    <row r="23" spans="1:119" ht="14.25" customHeight="1">
      <c r="A23" s="260"/>
      <c r="B23" s="83">
        <v>16</v>
      </c>
      <c r="C23" s="157"/>
      <c r="D23" s="231"/>
      <c r="E23" s="232"/>
      <c r="F23" s="233"/>
      <c r="G23" s="233"/>
      <c r="H23" s="210"/>
      <c r="I23" s="225"/>
      <c r="J23" s="210"/>
      <c r="K23" s="155"/>
      <c r="L23" s="156">
        <f t="shared" si="0"/>
        <v>0</v>
      </c>
      <c r="M23" s="340"/>
      <c r="N23" s="182" t="str">
        <f t="shared" si="27"/>
        <v/>
      </c>
      <c r="O23" s="127"/>
      <c r="P23" s="260"/>
      <c r="Q23" s="260"/>
      <c r="R23" s="260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78" t="str">
        <f t="shared" si="1"/>
        <v/>
      </c>
      <c r="CC23" s="79">
        <v>100</v>
      </c>
      <c r="CD23" s="79">
        <f t="shared" si="2"/>
        <v>0</v>
      </c>
      <c r="CE23" s="79">
        <f t="shared" si="3"/>
        <v>0</v>
      </c>
      <c r="CF23" s="79">
        <f t="shared" si="4"/>
        <v>0</v>
      </c>
      <c r="CG23" s="79">
        <f t="shared" si="28"/>
        <v>0</v>
      </c>
      <c r="CH23" s="80">
        <f t="shared" si="5"/>
        <v>0</v>
      </c>
      <c r="CI23" s="84">
        <f t="shared" si="6"/>
        <v>0</v>
      </c>
      <c r="CJ23" s="80">
        <f t="shared" si="16"/>
        <v>0</v>
      </c>
      <c r="CK23" s="6"/>
      <c r="CN23" s="21" t="str">
        <f t="shared" si="7"/>
        <v/>
      </c>
      <c r="CO23" s="21" t="str">
        <f t="shared" si="8"/>
        <v/>
      </c>
      <c r="CP23" s="22" t="str">
        <f t="shared" si="17"/>
        <v/>
      </c>
      <c r="CQ23" s="22" t="str">
        <f t="shared" si="18"/>
        <v/>
      </c>
      <c r="CR23" s="22" t="str">
        <f t="shared" si="19"/>
        <v/>
      </c>
      <c r="CS23" s="22" t="str">
        <f t="shared" si="20"/>
        <v/>
      </c>
      <c r="CT23" s="22" t="str">
        <f t="shared" si="21"/>
        <v/>
      </c>
      <c r="CU23" s="173" t="str">
        <f t="shared" si="9"/>
        <v/>
      </c>
      <c r="CV23" s="173" t="str">
        <f t="shared" si="10"/>
        <v/>
      </c>
      <c r="CW23" s="22" t="str">
        <f t="shared" si="22"/>
        <v/>
      </c>
      <c r="CX23" s="22" t="str">
        <f t="shared" si="23"/>
        <v/>
      </c>
      <c r="CY23" s="23" t="str">
        <f t="shared" si="24"/>
        <v/>
      </c>
      <c r="CZ23" s="23" t="str">
        <f t="shared" si="25"/>
        <v/>
      </c>
      <c r="DA23" s="207" t="str">
        <f t="shared" si="29"/>
        <v/>
      </c>
      <c r="DB23" s="23">
        <f t="shared" si="11"/>
        <v>0</v>
      </c>
      <c r="DC23" s="16"/>
      <c r="DE23" s="192">
        <f t="shared" si="12"/>
        <v>0</v>
      </c>
      <c r="DF23" s="192">
        <f t="shared" si="13"/>
        <v>0</v>
      </c>
      <c r="DH23" s="192">
        <f t="shared" si="14"/>
        <v>0</v>
      </c>
      <c r="DI23" s="192">
        <f t="shared" si="15"/>
        <v>0</v>
      </c>
      <c r="DK23" s="203">
        <f>IF(Taula43[[#This Row],[Codi del contracte]]&lt;&gt;"",IF(Taula43[[#This Row],[Codi del contracte]]&gt;199,IF(Taula43[[#This Row],[Codi del contracte]]&lt;300,1,0),0),0)</f>
        <v>0</v>
      </c>
      <c r="DL23" s="203">
        <f>IF(Taula43[[#This Row],[Codi del contracte]]&lt;&gt;"",IF(Taula43[[#This Row],[Codi del contracte]]&gt;499,IF(Taula43[[#This Row],[Codi del contracte]]&lt;600,1,0),0),0)</f>
        <v>0</v>
      </c>
      <c r="DM23" s="203">
        <f t="shared" si="26"/>
        <v>0</v>
      </c>
      <c r="DN23" s="203">
        <f>IF(Taula43[[#This Row],[% Jornada (no posar símbol %)]]=100,IF(DM23=1,2,0),0)</f>
        <v>0</v>
      </c>
      <c r="DO23" s="203" t="str">
        <f t="shared" si="30"/>
        <v/>
      </c>
    </row>
    <row r="24" spans="1:119" ht="14.25" customHeight="1">
      <c r="A24" s="260"/>
      <c r="B24" s="83">
        <v>17</v>
      </c>
      <c r="C24" s="157"/>
      <c r="D24" s="231"/>
      <c r="E24" s="232"/>
      <c r="F24" s="233"/>
      <c r="G24" s="233"/>
      <c r="H24" s="210"/>
      <c r="I24" s="225"/>
      <c r="J24" s="210"/>
      <c r="K24" s="155"/>
      <c r="L24" s="156">
        <f t="shared" si="0"/>
        <v>0</v>
      </c>
      <c r="M24" s="340"/>
      <c r="N24" s="182" t="str">
        <f t="shared" si="27"/>
        <v/>
      </c>
      <c r="O24" s="127"/>
      <c r="P24" s="260"/>
      <c r="Q24" s="260"/>
      <c r="R24" s="260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78" t="str">
        <f t="shared" si="1"/>
        <v/>
      </c>
      <c r="CC24" s="79">
        <v>100</v>
      </c>
      <c r="CD24" s="79">
        <f t="shared" si="2"/>
        <v>0</v>
      </c>
      <c r="CE24" s="79">
        <f t="shared" si="3"/>
        <v>0</v>
      </c>
      <c r="CF24" s="79">
        <f t="shared" si="4"/>
        <v>0</v>
      </c>
      <c r="CG24" s="79">
        <f t="shared" si="28"/>
        <v>0</v>
      </c>
      <c r="CH24" s="80">
        <f t="shared" si="5"/>
        <v>0</v>
      </c>
      <c r="CI24" s="84">
        <f t="shared" si="6"/>
        <v>0</v>
      </c>
      <c r="CJ24" s="80">
        <f t="shared" si="16"/>
        <v>0</v>
      </c>
      <c r="CK24" s="6"/>
      <c r="CN24" s="21" t="str">
        <f t="shared" si="7"/>
        <v/>
      </c>
      <c r="CO24" s="21" t="str">
        <f t="shared" si="8"/>
        <v/>
      </c>
      <c r="CP24" s="22" t="str">
        <f t="shared" si="17"/>
        <v/>
      </c>
      <c r="CQ24" s="22" t="str">
        <f t="shared" si="18"/>
        <v/>
      </c>
      <c r="CR24" s="22" t="str">
        <f t="shared" si="19"/>
        <v/>
      </c>
      <c r="CS24" s="22" t="str">
        <f t="shared" si="20"/>
        <v/>
      </c>
      <c r="CT24" s="22" t="str">
        <f t="shared" si="21"/>
        <v/>
      </c>
      <c r="CU24" s="173" t="str">
        <f t="shared" si="9"/>
        <v/>
      </c>
      <c r="CV24" s="173" t="str">
        <f t="shared" si="10"/>
        <v/>
      </c>
      <c r="CW24" s="22" t="str">
        <f t="shared" si="22"/>
        <v/>
      </c>
      <c r="CX24" s="22" t="str">
        <f t="shared" si="23"/>
        <v/>
      </c>
      <c r="CY24" s="23" t="str">
        <f t="shared" si="24"/>
        <v/>
      </c>
      <c r="CZ24" s="23" t="str">
        <f t="shared" si="25"/>
        <v/>
      </c>
      <c r="DA24" s="207" t="str">
        <f t="shared" si="29"/>
        <v/>
      </c>
      <c r="DB24" s="23">
        <f t="shared" si="11"/>
        <v>0</v>
      </c>
      <c r="DC24" s="16"/>
      <c r="DE24" s="192">
        <f t="shared" si="12"/>
        <v>0</v>
      </c>
      <c r="DF24" s="192">
        <f t="shared" si="13"/>
        <v>0</v>
      </c>
      <c r="DH24" s="192">
        <f t="shared" si="14"/>
        <v>0</v>
      </c>
      <c r="DI24" s="192">
        <f t="shared" si="15"/>
        <v>0</v>
      </c>
      <c r="DK24" s="203">
        <f>IF(Taula43[[#This Row],[Codi del contracte]]&lt;&gt;"",IF(Taula43[[#This Row],[Codi del contracte]]&gt;199,IF(Taula43[[#This Row],[Codi del contracte]]&lt;300,1,0),0),0)</f>
        <v>0</v>
      </c>
      <c r="DL24" s="203">
        <f>IF(Taula43[[#This Row],[Codi del contracte]]&lt;&gt;"",IF(Taula43[[#This Row],[Codi del contracte]]&gt;499,IF(Taula43[[#This Row],[Codi del contracte]]&lt;600,1,0),0),0)</f>
        <v>0</v>
      </c>
      <c r="DM24" s="203">
        <f t="shared" si="26"/>
        <v>0</v>
      </c>
      <c r="DN24" s="203">
        <f>IF(Taula43[[#This Row],[% Jornada (no posar símbol %)]]=100,IF(DM24=1,2,0),0)</f>
        <v>0</v>
      </c>
      <c r="DO24" s="203" t="str">
        <f t="shared" si="30"/>
        <v/>
      </c>
    </row>
    <row r="25" spans="1:119" ht="14.25" customHeight="1">
      <c r="A25" s="260"/>
      <c r="B25" s="83">
        <v>18</v>
      </c>
      <c r="C25" s="210"/>
      <c r="D25" s="146"/>
      <c r="E25" s="193"/>
      <c r="F25" s="224"/>
      <c r="G25" s="224"/>
      <c r="H25" s="210"/>
      <c r="I25" s="225"/>
      <c r="J25" s="210"/>
      <c r="K25" s="155"/>
      <c r="L25" s="156">
        <f t="shared" si="0"/>
        <v>0</v>
      </c>
      <c r="M25" s="340"/>
      <c r="N25" s="182" t="str">
        <f t="shared" si="27"/>
        <v/>
      </c>
      <c r="O25" s="127"/>
      <c r="P25" s="260"/>
      <c r="Q25" s="260"/>
      <c r="R25" s="260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78" t="str">
        <f t="shared" si="1"/>
        <v/>
      </c>
      <c r="CC25" s="79">
        <v>100</v>
      </c>
      <c r="CD25" s="79">
        <f t="shared" si="2"/>
        <v>0</v>
      </c>
      <c r="CE25" s="79">
        <f t="shared" si="3"/>
        <v>0</v>
      </c>
      <c r="CF25" s="79">
        <f t="shared" si="4"/>
        <v>0</v>
      </c>
      <c r="CG25" s="79">
        <f t="shared" si="28"/>
        <v>0</v>
      </c>
      <c r="CH25" s="80">
        <f t="shared" si="5"/>
        <v>0</v>
      </c>
      <c r="CI25" s="84">
        <f t="shared" si="6"/>
        <v>0</v>
      </c>
      <c r="CJ25" s="80">
        <f t="shared" si="16"/>
        <v>0</v>
      </c>
      <c r="CK25" s="6"/>
      <c r="CN25" s="21" t="str">
        <f t="shared" si="7"/>
        <v/>
      </c>
      <c r="CO25" s="21" t="str">
        <f t="shared" si="8"/>
        <v/>
      </c>
      <c r="CP25" s="22" t="str">
        <f t="shared" si="17"/>
        <v/>
      </c>
      <c r="CQ25" s="22" t="str">
        <f t="shared" si="18"/>
        <v/>
      </c>
      <c r="CR25" s="22" t="str">
        <f t="shared" si="19"/>
        <v/>
      </c>
      <c r="CS25" s="22" t="str">
        <f t="shared" si="20"/>
        <v/>
      </c>
      <c r="CT25" s="22" t="str">
        <f t="shared" si="21"/>
        <v/>
      </c>
      <c r="CU25" s="173" t="str">
        <f t="shared" si="9"/>
        <v/>
      </c>
      <c r="CV25" s="173" t="str">
        <f t="shared" si="10"/>
        <v/>
      </c>
      <c r="CW25" s="22" t="str">
        <f t="shared" si="22"/>
        <v/>
      </c>
      <c r="CX25" s="22" t="str">
        <f t="shared" si="23"/>
        <v/>
      </c>
      <c r="CY25" s="23" t="str">
        <f t="shared" si="24"/>
        <v/>
      </c>
      <c r="CZ25" s="23" t="str">
        <f t="shared" si="25"/>
        <v/>
      </c>
      <c r="DA25" s="207" t="str">
        <f t="shared" si="29"/>
        <v/>
      </c>
      <c r="DB25" s="23">
        <f t="shared" si="11"/>
        <v>0</v>
      </c>
      <c r="DC25" s="16"/>
      <c r="DE25" s="192">
        <f t="shared" si="12"/>
        <v>0</v>
      </c>
      <c r="DF25" s="192">
        <f t="shared" si="13"/>
        <v>0</v>
      </c>
      <c r="DH25" s="192">
        <f t="shared" si="14"/>
        <v>0</v>
      </c>
      <c r="DI25" s="192">
        <f t="shared" si="15"/>
        <v>0</v>
      </c>
      <c r="DK25" s="203">
        <f>IF(Taula43[[#This Row],[Codi del contracte]]&lt;&gt;"",IF(Taula43[[#This Row],[Codi del contracte]]&gt;199,IF(Taula43[[#This Row],[Codi del contracte]]&lt;300,1,0),0),0)</f>
        <v>0</v>
      </c>
      <c r="DL25" s="203">
        <f>IF(Taula43[[#This Row],[Codi del contracte]]&lt;&gt;"",IF(Taula43[[#This Row],[Codi del contracte]]&gt;499,IF(Taula43[[#This Row],[Codi del contracte]]&lt;600,1,0),0),0)</f>
        <v>0</v>
      </c>
      <c r="DM25" s="203">
        <f t="shared" si="26"/>
        <v>0</v>
      </c>
      <c r="DN25" s="203">
        <f>IF(Taula43[[#This Row],[% Jornada (no posar símbol %)]]=100,IF(DM25=1,2,0),0)</f>
        <v>0</v>
      </c>
      <c r="DO25" s="203" t="str">
        <f t="shared" si="30"/>
        <v/>
      </c>
    </row>
    <row r="26" spans="1:119" ht="14.25" customHeight="1">
      <c r="A26" s="260"/>
      <c r="B26" s="83">
        <v>19</v>
      </c>
      <c r="C26" s="157"/>
      <c r="D26" s="231"/>
      <c r="E26" s="232"/>
      <c r="F26" s="233"/>
      <c r="G26" s="233"/>
      <c r="H26" s="210"/>
      <c r="I26" s="225"/>
      <c r="J26" s="210"/>
      <c r="K26" s="155"/>
      <c r="L26" s="156">
        <f t="shared" si="0"/>
        <v>0</v>
      </c>
      <c r="M26" s="340"/>
      <c r="N26" s="182" t="str">
        <f t="shared" si="27"/>
        <v/>
      </c>
      <c r="O26" s="127"/>
      <c r="P26" s="260"/>
      <c r="Q26" s="260"/>
      <c r="R26" s="260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78" t="str">
        <f t="shared" si="1"/>
        <v/>
      </c>
      <c r="CC26" s="79">
        <v>100</v>
      </c>
      <c r="CD26" s="79">
        <f t="shared" si="2"/>
        <v>0</v>
      </c>
      <c r="CE26" s="79">
        <f t="shared" si="3"/>
        <v>0</v>
      </c>
      <c r="CF26" s="79">
        <f t="shared" si="4"/>
        <v>0</v>
      </c>
      <c r="CG26" s="79">
        <f t="shared" si="28"/>
        <v>0</v>
      </c>
      <c r="CH26" s="80">
        <f t="shared" si="5"/>
        <v>0</v>
      </c>
      <c r="CI26" s="84">
        <f t="shared" si="6"/>
        <v>0</v>
      </c>
      <c r="CJ26" s="80">
        <f t="shared" si="16"/>
        <v>0</v>
      </c>
      <c r="CK26" s="6"/>
      <c r="CN26" s="21" t="str">
        <f t="shared" si="7"/>
        <v/>
      </c>
      <c r="CO26" s="21" t="str">
        <f t="shared" si="8"/>
        <v/>
      </c>
      <c r="CP26" s="22" t="str">
        <f t="shared" si="17"/>
        <v/>
      </c>
      <c r="CQ26" s="22" t="str">
        <f t="shared" si="18"/>
        <v/>
      </c>
      <c r="CR26" s="22" t="str">
        <f t="shared" si="19"/>
        <v/>
      </c>
      <c r="CS26" s="22" t="str">
        <f t="shared" si="20"/>
        <v/>
      </c>
      <c r="CT26" s="22" t="str">
        <f t="shared" si="21"/>
        <v/>
      </c>
      <c r="CU26" s="173" t="str">
        <f t="shared" si="9"/>
        <v/>
      </c>
      <c r="CV26" s="173" t="str">
        <f t="shared" si="10"/>
        <v/>
      </c>
      <c r="CW26" s="22" t="str">
        <f t="shared" si="22"/>
        <v/>
      </c>
      <c r="CX26" s="22" t="str">
        <f t="shared" si="23"/>
        <v/>
      </c>
      <c r="CY26" s="23" t="str">
        <f t="shared" si="24"/>
        <v/>
      </c>
      <c r="CZ26" s="23" t="str">
        <f t="shared" si="25"/>
        <v/>
      </c>
      <c r="DA26" s="207" t="str">
        <f t="shared" si="29"/>
        <v/>
      </c>
      <c r="DB26" s="23">
        <f t="shared" si="11"/>
        <v>0</v>
      </c>
      <c r="DC26" s="16"/>
      <c r="DE26" s="192">
        <f t="shared" si="12"/>
        <v>0</v>
      </c>
      <c r="DF26" s="192">
        <f t="shared" si="13"/>
        <v>0</v>
      </c>
      <c r="DH26" s="192">
        <f t="shared" si="14"/>
        <v>0</v>
      </c>
      <c r="DI26" s="192">
        <f t="shared" si="15"/>
        <v>0</v>
      </c>
      <c r="DK26" s="203">
        <f>IF(Taula43[[#This Row],[Codi del contracte]]&lt;&gt;"",IF(Taula43[[#This Row],[Codi del contracte]]&gt;199,IF(Taula43[[#This Row],[Codi del contracte]]&lt;300,1,0),0),0)</f>
        <v>0</v>
      </c>
      <c r="DL26" s="203">
        <f>IF(Taula43[[#This Row],[Codi del contracte]]&lt;&gt;"",IF(Taula43[[#This Row],[Codi del contracte]]&gt;499,IF(Taula43[[#This Row],[Codi del contracte]]&lt;600,1,0),0),0)</f>
        <v>0</v>
      </c>
      <c r="DM26" s="203">
        <f t="shared" si="26"/>
        <v>0</v>
      </c>
      <c r="DN26" s="203">
        <f>IF(Taula43[[#This Row],[% Jornada (no posar símbol %)]]=100,IF(DM26=1,2,0),0)</f>
        <v>0</v>
      </c>
      <c r="DO26" s="203" t="str">
        <f t="shared" si="30"/>
        <v/>
      </c>
    </row>
    <row r="27" spans="1:119" ht="14.25" customHeight="1">
      <c r="A27" s="260"/>
      <c r="B27" s="83">
        <v>20</v>
      </c>
      <c r="C27" s="157"/>
      <c r="D27" s="231"/>
      <c r="E27" s="232"/>
      <c r="F27" s="233"/>
      <c r="G27" s="233"/>
      <c r="H27" s="210"/>
      <c r="I27" s="225"/>
      <c r="J27" s="210"/>
      <c r="K27" s="155"/>
      <c r="L27" s="156">
        <f t="shared" si="0"/>
        <v>0</v>
      </c>
      <c r="M27" s="340"/>
      <c r="N27" s="182" t="str">
        <f t="shared" si="27"/>
        <v/>
      </c>
      <c r="O27" s="127"/>
      <c r="P27" s="260"/>
      <c r="Q27" s="260"/>
      <c r="R27" s="260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78" t="str">
        <f t="shared" si="1"/>
        <v/>
      </c>
      <c r="CC27" s="79">
        <v>100</v>
      </c>
      <c r="CD27" s="79">
        <f t="shared" si="2"/>
        <v>0</v>
      </c>
      <c r="CE27" s="79">
        <f t="shared" si="3"/>
        <v>0</v>
      </c>
      <c r="CF27" s="79">
        <f t="shared" si="4"/>
        <v>0</v>
      </c>
      <c r="CG27" s="79">
        <f t="shared" si="28"/>
        <v>0</v>
      </c>
      <c r="CH27" s="80">
        <f t="shared" si="5"/>
        <v>0</v>
      </c>
      <c r="CI27" s="84">
        <f t="shared" si="6"/>
        <v>0</v>
      </c>
      <c r="CJ27" s="80">
        <f t="shared" si="16"/>
        <v>0</v>
      </c>
      <c r="CK27" s="6"/>
      <c r="CN27" s="21" t="str">
        <f t="shared" si="7"/>
        <v/>
      </c>
      <c r="CO27" s="21" t="str">
        <f t="shared" si="8"/>
        <v/>
      </c>
      <c r="CP27" s="22" t="str">
        <f t="shared" si="17"/>
        <v/>
      </c>
      <c r="CQ27" s="22" t="str">
        <f t="shared" si="18"/>
        <v/>
      </c>
      <c r="CR27" s="22" t="str">
        <f t="shared" si="19"/>
        <v/>
      </c>
      <c r="CS27" s="22" t="str">
        <f t="shared" si="20"/>
        <v/>
      </c>
      <c r="CT27" s="22" t="str">
        <f t="shared" si="21"/>
        <v/>
      </c>
      <c r="CU27" s="173" t="str">
        <f t="shared" si="9"/>
        <v/>
      </c>
      <c r="CV27" s="173" t="str">
        <f t="shared" si="10"/>
        <v/>
      </c>
      <c r="CW27" s="22" t="str">
        <f t="shared" si="22"/>
        <v/>
      </c>
      <c r="CX27" s="22" t="str">
        <f t="shared" si="23"/>
        <v/>
      </c>
      <c r="CY27" s="23" t="str">
        <f t="shared" si="24"/>
        <v/>
      </c>
      <c r="CZ27" s="23" t="str">
        <f t="shared" si="25"/>
        <v/>
      </c>
      <c r="DA27" s="207" t="str">
        <f t="shared" si="29"/>
        <v/>
      </c>
      <c r="DB27" s="23">
        <f t="shared" si="11"/>
        <v>0</v>
      </c>
      <c r="DC27" s="16"/>
      <c r="DE27" s="192">
        <f t="shared" si="12"/>
        <v>0</v>
      </c>
      <c r="DF27" s="192">
        <f t="shared" si="13"/>
        <v>0</v>
      </c>
      <c r="DH27" s="192">
        <f t="shared" si="14"/>
        <v>0</v>
      </c>
      <c r="DI27" s="192">
        <f t="shared" si="15"/>
        <v>0</v>
      </c>
      <c r="DK27" s="203">
        <f>IF(Taula43[[#This Row],[Codi del contracte]]&lt;&gt;"",IF(Taula43[[#This Row],[Codi del contracte]]&gt;199,IF(Taula43[[#This Row],[Codi del contracte]]&lt;300,1,0),0),0)</f>
        <v>0</v>
      </c>
      <c r="DL27" s="203">
        <f>IF(Taula43[[#This Row],[Codi del contracte]]&lt;&gt;"",IF(Taula43[[#This Row],[Codi del contracte]]&gt;499,IF(Taula43[[#This Row],[Codi del contracte]]&lt;600,1,0),0),0)</f>
        <v>0</v>
      </c>
      <c r="DM27" s="203">
        <f t="shared" si="26"/>
        <v>0</v>
      </c>
      <c r="DN27" s="203">
        <f>IF(Taula43[[#This Row],[% Jornada (no posar símbol %)]]=100,IF(DM27=1,2,0),0)</f>
        <v>0</v>
      </c>
      <c r="DO27" s="203" t="str">
        <f t="shared" si="30"/>
        <v/>
      </c>
    </row>
    <row r="28" spans="1:119" ht="14.25" customHeight="1">
      <c r="A28" s="260"/>
      <c r="B28" s="83">
        <v>21</v>
      </c>
      <c r="C28" s="210"/>
      <c r="D28" s="146"/>
      <c r="E28" s="193"/>
      <c r="F28" s="224"/>
      <c r="G28" s="233"/>
      <c r="H28" s="210"/>
      <c r="I28" s="225"/>
      <c r="J28" s="210"/>
      <c r="K28" s="155"/>
      <c r="L28" s="156">
        <f t="shared" si="0"/>
        <v>0</v>
      </c>
      <c r="M28" s="340"/>
      <c r="N28" s="182" t="str">
        <f t="shared" si="27"/>
        <v/>
      </c>
      <c r="O28" s="127"/>
      <c r="P28" s="260"/>
      <c r="Q28" s="260"/>
      <c r="R28" s="260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78" t="str">
        <f t="shared" si="1"/>
        <v/>
      </c>
      <c r="CC28" s="79">
        <v>100</v>
      </c>
      <c r="CD28" s="79">
        <f t="shared" si="2"/>
        <v>0</v>
      </c>
      <c r="CE28" s="79">
        <f t="shared" si="3"/>
        <v>0</v>
      </c>
      <c r="CF28" s="79">
        <f t="shared" si="4"/>
        <v>0</v>
      </c>
      <c r="CG28" s="79">
        <f t="shared" si="28"/>
        <v>0</v>
      </c>
      <c r="CH28" s="80">
        <f t="shared" si="5"/>
        <v>0</v>
      </c>
      <c r="CI28" s="84">
        <f t="shared" si="6"/>
        <v>0</v>
      </c>
      <c r="CJ28" s="80">
        <f t="shared" si="16"/>
        <v>0</v>
      </c>
      <c r="CK28" s="6"/>
      <c r="CN28" s="21" t="str">
        <f t="shared" si="7"/>
        <v/>
      </c>
      <c r="CO28" s="21" t="str">
        <f t="shared" si="8"/>
        <v/>
      </c>
      <c r="CP28" s="22" t="str">
        <f t="shared" si="17"/>
        <v/>
      </c>
      <c r="CQ28" s="22" t="str">
        <f t="shared" si="18"/>
        <v/>
      </c>
      <c r="CR28" s="22" t="str">
        <f t="shared" si="19"/>
        <v/>
      </c>
      <c r="CS28" s="22" t="str">
        <f t="shared" si="20"/>
        <v/>
      </c>
      <c r="CT28" s="22" t="str">
        <f t="shared" si="21"/>
        <v/>
      </c>
      <c r="CU28" s="173" t="str">
        <f t="shared" si="9"/>
        <v/>
      </c>
      <c r="CV28" s="173" t="str">
        <f t="shared" si="10"/>
        <v/>
      </c>
      <c r="CW28" s="22" t="str">
        <f t="shared" si="22"/>
        <v/>
      </c>
      <c r="CX28" s="22" t="str">
        <f t="shared" si="23"/>
        <v/>
      </c>
      <c r="CY28" s="23" t="str">
        <f t="shared" si="24"/>
        <v/>
      </c>
      <c r="CZ28" s="23" t="str">
        <f t="shared" si="25"/>
        <v/>
      </c>
      <c r="DA28" s="207" t="str">
        <f t="shared" si="29"/>
        <v/>
      </c>
      <c r="DB28" s="23">
        <f t="shared" si="11"/>
        <v>0</v>
      </c>
      <c r="DC28" s="16"/>
      <c r="DE28" s="192">
        <f t="shared" si="12"/>
        <v>0</v>
      </c>
      <c r="DF28" s="192">
        <f t="shared" si="13"/>
        <v>0</v>
      </c>
      <c r="DH28" s="192">
        <f t="shared" si="14"/>
        <v>0</v>
      </c>
      <c r="DI28" s="192">
        <f t="shared" si="15"/>
        <v>0</v>
      </c>
      <c r="DK28" s="203">
        <f>IF(Taula43[[#This Row],[Codi del contracte]]&lt;&gt;"",IF(Taula43[[#This Row],[Codi del contracte]]&gt;199,IF(Taula43[[#This Row],[Codi del contracte]]&lt;300,1,0),0),0)</f>
        <v>0</v>
      </c>
      <c r="DL28" s="203">
        <f>IF(Taula43[[#This Row],[Codi del contracte]]&lt;&gt;"",IF(Taula43[[#This Row],[Codi del contracte]]&gt;499,IF(Taula43[[#This Row],[Codi del contracte]]&lt;600,1,0),0),0)</f>
        <v>0</v>
      </c>
      <c r="DM28" s="203">
        <f t="shared" si="26"/>
        <v>0</v>
      </c>
      <c r="DN28" s="203">
        <f>IF(Taula43[[#This Row],[% Jornada (no posar símbol %)]]=100,IF(DM28=1,2,0),0)</f>
        <v>0</v>
      </c>
      <c r="DO28" s="203" t="str">
        <f t="shared" si="30"/>
        <v/>
      </c>
    </row>
    <row r="29" spans="1:119" ht="14.25" customHeight="1">
      <c r="A29" s="260"/>
      <c r="B29" s="83">
        <v>22</v>
      </c>
      <c r="C29" s="157"/>
      <c r="D29" s="231"/>
      <c r="E29" s="232"/>
      <c r="F29" s="233"/>
      <c r="G29" s="224"/>
      <c r="H29" s="210"/>
      <c r="I29" s="225"/>
      <c r="J29" s="210"/>
      <c r="K29" s="155"/>
      <c r="L29" s="156">
        <f t="shared" si="0"/>
        <v>0</v>
      </c>
      <c r="M29" s="340"/>
      <c r="N29" s="182" t="str">
        <f t="shared" si="27"/>
        <v/>
      </c>
      <c r="O29" s="127"/>
      <c r="P29" s="260"/>
      <c r="Q29" s="260"/>
      <c r="R29" s="260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78" t="str">
        <f t="shared" si="1"/>
        <v/>
      </c>
      <c r="CC29" s="79">
        <v>100</v>
      </c>
      <c r="CD29" s="79">
        <f t="shared" si="2"/>
        <v>0</v>
      </c>
      <c r="CE29" s="79">
        <f t="shared" si="3"/>
        <v>0</v>
      </c>
      <c r="CF29" s="79">
        <f t="shared" si="4"/>
        <v>0</v>
      </c>
      <c r="CG29" s="79">
        <f t="shared" si="28"/>
        <v>0</v>
      </c>
      <c r="CH29" s="80">
        <f t="shared" si="5"/>
        <v>0</v>
      </c>
      <c r="CI29" s="84">
        <f t="shared" si="6"/>
        <v>0</v>
      </c>
      <c r="CJ29" s="80">
        <f t="shared" si="16"/>
        <v>0</v>
      </c>
      <c r="CK29" s="6"/>
      <c r="CN29" s="21" t="str">
        <f t="shared" si="7"/>
        <v/>
      </c>
      <c r="CO29" s="21" t="str">
        <f t="shared" si="8"/>
        <v/>
      </c>
      <c r="CP29" s="22" t="str">
        <f t="shared" si="17"/>
        <v/>
      </c>
      <c r="CQ29" s="22" t="str">
        <f t="shared" si="18"/>
        <v/>
      </c>
      <c r="CR29" s="22" t="str">
        <f t="shared" si="19"/>
        <v/>
      </c>
      <c r="CS29" s="22" t="str">
        <f t="shared" si="20"/>
        <v/>
      </c>
      <c r="CT29" s="22" t="str">
        <f t="shared" si="21"/>
        <v/>
      </c>
      <c r="CU29" s="173" t="str">
        <f t="shared" si="9"/>
        <v/>
      </c>
      <c r="CV29" s="173" t="str">
        <f t="shared" si="10"/>
        <v/>
      </c>
      <c r="CW29" s="22" t="str">
        <f t="shared" si="22"/>
        <v/>
      </c>
      <c r="CX29" s="22" t="str">
        <f t="shared" si="23"/>
        <v/>
      </c>
      <c r="CY29" s="23" t="str">
        <f t="shared" si="24"/>
        <v/>
      </c>
      <c r="CZ29" s="23" t="str">
        <f t="shared" si="25"/>
        <v/>
      </c>
      <c r="DA29" s="207" t="str">
        <f t="shared" si="29"/>
        <v/>
      </c>
      <c r="DB29" s="23">
        <f t="shared" si="11"/>
        <v>0</v>
      </c>
      <c r="DC29" s="16"/>
      <c r="DE29" s="192">
        <f t="shared" si="12"/>
        <v>0</v>
      </c>
      <c r="DF29" s="192">
        <f t="shared" si="13"/>
        <v>0</v>
      </c>
      <c r="DH29" s="192">
        <f t="shared" si="14"/>
        <v>0</v>
      </c>
      <c r="DI29" s="192">
        <f t="shared" si="15"/>
        <v>0</v>
      </c>
      <c r="DK29" s="203">
        <f>IF(Taula43[[#This Row],[Codi del contracte]]&lt;&gt;"",IF(Taula43[[#This Row],[Codi del contracte]]&gt;199,IF(Taula43[[#This Row],[Codi del contracte]]&lt;300,1,0),0),0)</f>
        <v>0</v>
      </c>
      <c r="DL29" s="203">
        <f>IF(Taula43[[#This Row],[Codi del contracte]]&lt;&gt;"",IF(Taula43[[#This Row],[Codi del contracte]]&gt;499,IF(Taula43[[#This Row],[Codi del contracte]]&lt;600,1,0),0),0)</f>
        <v>0</v>
      </c>
      <c r="DM29" s="203">
        <f t="shared" si="26"/>
        <v>0</v>
      </c>
      <c r="DN29" s="203">
        <f>IF(Taula43[[#This Row],[% Jornada (no posar símbol %)]]=100,IF(DM29=1,2,0),0)</f>
        <v>0</v>
      </c>
      <c r="DO29" s="203" t="str">
        <f t="shared" si="30"/>
        <v/>
      </c>
    </row>
    <row r="30" spans="1:119" ht="14.25" customHeight="1">
      <c r="A30" s="260"/>
      <c r="B30" s="83">
        <v>23</v>
      </c>
      <c r="C30" s="210"/>
      <c r="D30" s="146"/>
      <c r="E30" s="193"/>
      <c r="F30" s="224"/>
      <c r="G30" s="233"/>
      <c r="H30" s="210"/>
      <c r="I30" s="225"/>
      <c r="J30" s="210"/>
      <c r="K30" s="155"/>
      <c r="L30" s="156">
        <f t="shared" si="0"/>
        <v>0</v>
      </c>
      <c r="M30" s="340"/>
      <c r="N30" s="182" t="str">
        <f t="shared" si="27"/>
        <v/>
      </c>
      <c r="O30" s="127"/>
      <c r="P30" s="64"/>
      <c r="Q30" s="64"/>
      <c r="R30" s="64"/>
      <c r="CB30" s="78" t="str">
        <f t="shared" si="1"/>
        <v/>
      </c>
      <c r="CC30" s="79">
        <v>100</v>
      </c>
      <c r="CD30" s="79">
        <f t="shared" si="2"/>
        <v>0</v>
      </c>
      <c r="CE30" s="79">
        <f t="shared" si="3"/>
        <v>0</v>
      </c>
      <c r="CF30" s="79">
        <f t="shared" si="4"/>
        <v>0</v>
      </c>
      <c r="CG30" s="79">
        <f t="shared" si="28"/>
        <v>0</v>
      </c>
      <c r="CH30" s="80">
        <f t="shared" si="5"/>
        <v>0</v>
      </c>
      <c r="CI30" s="84">
        <f t="shared" si="6"/>
        <v>0</v>
      </c>
      <c r="CJ30" s="80">
        <f t="shared" si="16"/>
        <v>0</v>
      </c>
      <c r="CN30" s="21" t="str">
        <f t="shared" si="7"/>
        <v/>
      </c>
      <c r="CO30" s="21" t="str">
        <f t="shared" si="8"/>
        <v/>
      </c>
      <c r="CP30" s="22" t="str">
        <f t="shared" si="17"/>
        <v/>
      </c>
      <c r="CQ30" s="22" t="str">
        <f t="shared" si="18"/>
        <v/>
      </c>
      <c r="CR30" s="22" t="str">
        <f t="shared" si="19"/>
        <v/>
      </c>
      <c r="CS30" s="22" t="str">
        <f t="shared" si="20"/>
        <v/>
      </c>
      <c r="CT30" s="22" t="str">
        <f t="shared" si="21"/>
        <v/>
      </c>
      <c r="CU30" s="173" t="str">
        <f t="shared" si="9"/>
        <v/>
      </c>
      <c r="CV30" s="173" t="str">
        <f t="shared" si="10"/>
        <v/>
      </c>
      <c r="CW30" s="22" t="str">
        <f t="shared" si="22"/>
        <v/>
      </c>
      <c r="CX30" s="22" t="str">
        <f t="shared" si="23"/>
        <v/>
      </c>
      <c r="CY30" s="23" t="str">
        <f t="shared" si="24"/>
        <v/>
      </c>
      <c r="CZ30" s="23" t="str">
        <f t="shared" si="25"/>
        <v/>
      </c>
      <c r="DA30" s="207" t="str">
        <f t="shared" si="29"/>
        <v/>
      </c>
      <c r="DB30" s="23">
        <f t="shared" si="11"/>
        <v>0</v>
      </c>
      <c r="DC30" s="16"/>
      <c r="DE30" s="192">
        <f t="shared" si="12"/>
        <v>0</v>
      </c>
      <c r="DF30" s="192">
        <f t="shared" si="13"/>
        <v>0</v>
      </c>
      <c r="DH30" s="192">
        <f t="shared" si="14"/>
        <v>0</v>
      </c>
      <c r="DI30" s="192">
        <f t="shared" si="15"/>
        <v>0</v>
      </c>
      <c r="DK30" s="203">
        <f>IF(Taula43[[#This Row],[Codi del contracte]]&lt;&gt;"",IF(Taula43[[#This Row],[Codi del contracte]]&gt;199,IF(Taula43[[#This Row],[Codi del contracte]]&lt;300,1,0),0),0)</f>
        <v>0</v>
      </c>
      <c r="DL30" s="203">
        <f>IF(Taula43[[#This Row],[Codi del contracte]]&lt;&gt;"",IF(Taula43[[#This Row],[Codi del contracte]]&gt;499,IF(Taula43[[#This Row],[Codi del contracte]]&lt;600,1,0),0),0)</f>
        <v>0</v>
      </c>
      <c r="DM30" s="203">
        <f t="shared" si="26"/>
        <v>0</v>
      </c>
      <c r="DN30" s="203">
        <f>IF(Taula43[[#This Row],[% Jornada (no posar símbol %)]]=100,IF(DM30=1,2,0),0)</f>
        <v>0</v>
      </c>
      <c r="DO30" s="203" t="str">
        <f t="shared" si="30"/>
        <v/>
      </c>
    </row>
    <row r="31" spans="1:119" ht="14.25" customHeight="1">
      <c r="A31" s="260"/>
      <c r="B31" s="83">
        <v>24</v>
      </c>
      <c r="C31" s="157"/>
      <c r="D31" s="231"/>
      <c r="E31" s="232"/>
      <c r="F31" s="233"/>
      <c r="G31" s="224"/>
      <c r="H31" s="210"/>
      <c r="I31" s="225"/>
      <c r="J31" s="210"/>
      <c r="K31" s="155"/>
      <c r="L31" s="156">
        <f t="shared" si="0"/>
        <v>0</v>
      </c>
      <c r="M31" s="340"/>
      <c r="N31" s="182" t="str">
        <f t="shared" si="27"/>
        <v/>
      </c>
      <c r="O31" s="127"/>
      <c r="P31" s="64"/>
      <c r="Q31" s="64"/>
      <c r="R31" s="64"/>
      <c r="CB31" s="78" t="str">
        <f t="shared" si="1"/>
        <v/>
      </c>
      <c r="CC31" s="79">
        <v>100</v>
      </c>
      <c r="CD31" s="79">
        <f t="shared" si="2"/>
        <v>0</v>
      </c>
      <c r="CE31" s="79">
        <f t="shared" si="3"/>
        <v>0</v>
      </c>
      <c r="CF31" s="79">
        <f t="shared" si="4"/>
        <v>0</v>
      </c>
      <c r="CG31" s="79">
        <f t="shared" si="28"/>
        <v>0</v>
      </c>
      <c r="CH31" s="80">
        <f t="shared" si="5"/>
        <v>0</v>
      </c>
      <c r="CI31" s="84">
        <f t="shared" si="6"/>
        <v>0</v>
      </c>
      <c r="CJ31" s="80">
        <f t="shared" si="16"/>
        <v>0</v>
      </c>
      <c r="CN31" s="21" t="str">
        <f t="shared" si="7"/>
        <v/>
      </c>
      <c r="CO31" s="21" t="str">
        <f t="shared" si="8"/>
        <v/>
      </c>
      <c r="CP31" s="22" t="str">
        <f t="shared" si="17"/>
        <v/>
      </c>
      <c r="CQ31" s="22" t="str">
        <f t="shared" si="18"/>
        <v/>
      </c>
      <c r="CR31" s="22" t="str">
        <f t="shared" si="19"/>
        <v/>
      </c>
      <c r="CS31" s="22" t="str">
        <f t="shared" si="20"/>
        <v/>
      </c>
      <c r="CT31" s="22" t="str">
        <f t="shared" si="21"/>
        <v/>
      </c>
      <c r="CU31" s="173" t="str">
        <f t="shared" si="9"/>
        <v/>
      </c>
      <c r="CV31" s="173" t="str">
        <f t="shared" si="10"/>
        <v/>
      </c>
      <c r="CW31" s="22" t="str">
        <f t="shared" si="22"/>
        <v/>
      </c>
      <c r="CX31" s="22" t="str">
        <f t="shared" si="23"/>
        <v/>
      </c>
      <c r="CY31" s="23" t="str">
        <f t="shared" si="24"/>
        <v/>
      </c>
      <c r="CZ31" s="23" t="str">
        <f t="shared" si="25"/>
        <v/>
      </c>
      <c r="DA31" s="207" t="str">
        <f t="shared" si="29"/>
        <v/>
      </c>
      <c r="DB31" s="23">
        <f t="shared" si="11"/>
        <v>0</v>
      </c>
      <c r="DC31" s="16"/>
      <c r="DE31" s="192">
        <f t="shared" si="12"/>
        <v>0</v>
      </c>
      <c r="DF31" s="192">
        <f t="shared" si="13"/>
        <v>0</v>
      </c>
      <c r="DH31" s="192">
        <f t="shared" si="14"/>
        <v>0</v>
      </c>
      <c r="DI31" s="192">
        <f t="shared" si="15"/>
        <v>0</v>
      </c>
      <c r="DK31" s="203">
        <f>IF(Taula43[[#This Row],[Codi del contracte]]&lt;&gt;"",IF(Taula43[[#This Row],[Codi del contracte]]&gt;199,IF(Taula43[[#This Row],[Codi del contracte]]&lt;300,1,0),0),0)</f>
        <v>0</v>
      </c>
      <c r="DL31" s="203">
        <f>IF(Taula43[[#This Row],[Codi del contracte]]&lt;&gt;"",IF(Taula43[[#This Row],[Codi del contracte]]&gt;499,IF(Taula43[[#This Row],[Codi del contracte]]&lt;600,1,0),0),0)</f>
        <v>0</v>
      </c>
      <c r="DM31" s="203">
        <f t="shared" si="26"/>
        <v>0</v>
      </c>
      <c r="DN31" s="203">
        <f>IF(Taula43[[#This Row],[% Jornada (no posar símbol %)]]=100,IF(DM31=1,2,0),0)</f>
        <v>0</v>
      </c>
      <c r="DO31" s="203" t="str">
        <f t="shared" si="30"/>
        <v/>
      </c>
    </row>
    <row r="32" spans="1:119" ht="14.25" customHeight="1">
      <c r="A32" s="260"/>
      <c r="B32" s="83">
        <v>25</v>
      </c>
      <c r="C32" s="210"/>
      <c r="D32" s="146"/>
      <c r="E32" s="193"/>
      <c r="F32" s="224"/>
      <c r="G32" s="233"/>
      <c r="H32" s="210"/>
      <c r="I32" s="225"/>
      <c r="J32" s="210"/>
      <c r="K32" s="155"/>
      <c r="L32" s="156">
        <f t="shared" si="0"/>
        <v>0</v>
      </c>
      <c r="M32" s="340"/>
      <c r="N32" s="182" t="str">
        <f t="shared" si="27"/>
        <v/>
      </c>
      <c r="O32" s="127"/>
      <c r="P32" s="64"/>
      <c r="Q32" s="64"/>
      <c r="R32" s="64"/>
      <c r="CB32" s="78" t="str">
        <f t="shared" si="1"/>
        <v/>
      </c>
      <c r="CC32" s="79">
        <v>100</v>
      </c>
      <c r="CD32" s="79">
        <f t="shared" si="2"/>
        <v>0</v>
      </c>
      <c r="CE32" s="79">
        <f t="shared" si="3"/>
        <v>0</v>
      </c>
      <c r="CF32" s="79">
        <f t="shared" si="4"/>
        <v>0</v>
      </c>
      <c r="CG32" s="79">
        <f t="shared" si="28"/>
        <v>0</v>
      </c>
      <c r="CH32" s="80">
        <f t="shared" si="5"/>
        <v>0</v>
      </c>
      <c r="CI32" s="84">
        <f t="shared" si="6"/>
        <v>0</v>
      </c>
      <c r="CJ32" s="80">
        <f t="shared" si="16"/>
        <v>0</v>
      </c>
      <c r="CN32" s="21" t="str">
        <f t="shared" si="7"/>
        <v/>
      </c>
      <c r="CO32" s="21" t="str">
        <f t="shared" si="8"/>
        <v/>
      </c>
      <c r="CP32" s="22" t="str">
        <f t="shared" si="17"/>
        <v/>
      </c>
      <c r="CQ32" s="22" t="str">
        <f t="shared" si="18"/>
        <v/>
      </c>
      <c r="CR32" s="22" t="str">
        <f t="shared" si="19"/>
        <v/>
      </c>
      <c r="CS32" s="22" t="str">
        <f t="shared" si="20"/>
        <v/>
      </c>
      <c r="CT32" s="22" t="str">
        <f t="shared" si="21"/>
        <v/>
      </c>
      <c r="CU32" s="173" t="str">
        <f t="shared" si="9"/>
        <v/>
      </c>
      <c r="CV32" s="173" t="str">
        <f t="shared" si="10"/>
        <v/>
      </c>
      <c r="CW32" s="22" t="str">
        <f t="shared" si="22"/>
        <v/>
      </c>
      <c r="CX32" s="22" t="str">
        <f t="shared" si="23"/>
        <v/>
      </c>
      <c r="CY32" s="23" t="str">
        <f t="shared" si="24"/>
        <v/>
      </c>
      <c r="CZ32" s="23" t="str">
        <f t="shared" si="25"/>
        <v/>
      </c>
      <c r="DA32" s="207" t="str">
        <f t="shared" si="29"/>
        <v/>
      </c>
      <c r="DB32" s="23">
        <f t="shared" si="11"/>
        <v>0</v>
      </c>
      <c r="DC32" s="16"/>
      <c r="DE32" s="192">
        <f t="shared" si="12"/>
        <v>0</v>
      </c>
      <c r="DF32" s="192">
        <f t="shared" si="13"/>
        <v>0</v>
      </c>
      <c r="DH32" s="192">
        <f t="shared" si="14"/>
        <v>0</v>
      </c>
      <c r="DI32" s="192">
        <f t="shared" si="15"/>
        <v>0</v>
      </c>
      <c r="DK32" s="203">
        <f>IF(Taula43[[#This Row],[Codi del contracte]]&lt;&gt;"",IF(Taula43[[#This Row],[Codi del contracte]]&gt;199,IF(Taula43[[#This Row],[Codi del contracte]]&lt;300,1,0),0),0)</f>
        <v>0</v>
      </c>
      <c r="DL32" s="203">
        <f>IF(Taula43[[#This Row],[Codi del contracte]]&lt;&gt;"",IF(Taula43[[#This Row],[Codi del contracte]]&gt;499,IF(Taula43[[#This Row],[Codi del contracte]]&lt;600,1,0),0),0)</f>
        <v>0</v>
      </c>
      <c r="DM32" s="203">
        <f t="shared" si="26"/>
        <v>0</v>
      </c>
      <c r="DN32" s="203">
        <f>IF(Taula43[[#This Row],[% Jornada (no posar símbol %)]]=100,IF(DM32=1,2,0),0)</f>
        <v>0</v>
      </c>
      <c r="DO32" s="203" t="str">
        <f t="shared" si="30"/>
        <v/>
      </c>
    </row>
    <row r="33" spans="1:119" ht="14.25" customHeight="1">
      <c r="A33" s="260"/>
      <c r="B33" s="83">
        <v>26</v>
      </c>
      <c r="C33" s="157"/>
      <c r="D33" s="231"/>
      <c r="E33" s="232"/>
      <c r="F33" s="233"/>
      <c r="G33" s="224"/>
      <c r="H33" s="210"/>
      <c r="I33" s="225"/>
      <c r="J33" s="210"/>
      <c r="K33" s="155"/>
      <c r="L33" s="156">
        <f t="shared" si="0"/>
        <v>0</v>
      </c>
      <c r="M33" s="340"/>
      <c r="N33" s="182" t="str">
        <f t="shared" si="27"/>
        <v/>
      </c>
      <c r="O33" s="127"/>
      <c r="P33" s="64"/>
      <c r="Q33" s="64"/>
      <c r="R33" s="64"/>
      <c r="CB33" s="78" t="str">
        <f t="shared" si="1"/>
        <v/>
      </c>
      <c r="CC33" s="79">
        <v>100</v>
      </c>
      <c r="CD33" s="79">
        <f t="shared" si="2"/>
        <v>0</v>
      </c>
      <c r="CE33" s="79">
        <f t="shared" si="3"/>
        <v>0</v>
      </c>
      <c r="CF33" s="79">
        <f t="shared" si="4"/>
        <v>0</v>
      </c>
      <c r="CG33" s="79">
        <f t="shared" si="28"/>
        <v>0</v>
      </c>
      <c r="CH33" s="80">
        <f t="shared" si="5"/>
        <v>0</v>
      </c>
      <c r="CI33" s="84">
        <f t="shared" si="6"/>
        <v>0</v>
      </c>
      <c r="CJ33" s="80">
        <f t="shared" si="16"/>
        <v>0</v>
      </c>
      <c r="CN33" s="21" t="str">
        <f t="shared" si="7"/>
        <v/>
      </c>
      <c r="CO33" s="21" t="str">
        <f t="shared" si="8"/>
        <v/>
      </c>
      <c r="CP33" s="22" t="str">
        <f t="shared" si="17"/>
        <v/>
      </c>
      <c r="CQ33" s="22" t="str">
        <f t="shared" si="18"/>
        <v/>
      </c>
      <c r="CR33" s="22" t="str">
        <f t="shared" si="19"/>
        <v/>
      </c>
      <c r="CS33" s="22" t="str">
        <f t="shared" si="20"/>
        <v/>
      </c>
      <c r="CT33" s="22" t="str">
        <f t="shared" si="21"/>
        <v/>
      </c>
      <c r="CU33" s="173" t="str">
        <f t="shared" si="9"/>
        <v/>
      </c>
      <c r="CV33" s="173" t="str">
        <f t="shared" si="10"/>
        <v/>
      </c>
      <c r="CW33" s="22" t="str">
        <f t="shared" si="22"/>
        <v/>
      </c>
      <c r="CX33" s="22" t="str">
        <f t="shared" si="23"/>
        <v/>
      </c>
      <c r="CY33" s="23" t="str">
        <f t="shared" si="24"/>
        <v/>
      </c>
      <c r="CZ33" s="23" t="str">
        <f t="shared" si="25"/>
        <v/>
      </c>
      <c r="DA33" s="207" t="str">
        <f t="shared" si="29"/>
        <v/>
      </c>
      <c r="DB33" s="23">
        <f t="shared" si="11"/>
        <v>0</v>
      </c>
      <c r="DC33" s="16"/>
      <c r="DE33" s="192">
        <f t="shared" si="12"/>
        <v>0</v>
      </c>
      <c r="DF33" s="192">
        <f t="shared" si="13"/>
        <v>0</v>
      </c>
      <c r="DH33" s="192">
        <f t="shared" si="14"/>
        <v>0</v>
      </c>
      <c r="DI33" s="192">
        <f t="shared" si="15"/>
        <v>0</v>
      </c>
      <c r="DK33" s="203">
        <f>IF(Taula43[[#This Row],[Codi del contracte]]&lt;&gt;"",IF(Taula43[[#This Row],[Codi del contracte]]&gt;199,IF(Taula43[[#This Row],[Codi del contracte]]&lt;300,1,0),0),0)</f>
        <v>0</v>
      </c>
      <c r="DL33" s="203">
        <f>IF(Taula43[[#This Row],[Codi del contracte]]&lt;&gt;"",IF(Taula43[[#This Row],[Codi del contracte]]&gt;499,IF(Taula43[[#This Row],[Codi del contracte]]&lt;600,1,0),0),0)</f>
        <v>0</v>
      </c>
      <c r="DM33" s="203">
        <f t="shared" si="26"/>
        <v>0</v>
      </c>
      <c r="DN33" s="203">
        <f>IF(Taula43[[#This Row],[% Jornada (no posar símbol %)]]=100,IF(DM33=1,2,0),0)</f>
        <v>0</v>
      </c>
      <c r="DO33" s="203" t="str">
        <f t="shared" si="30"/>
        <v/>
      </c>
    </row>
    <row r="34" spans="1:119" ht="14.25" customHeight="1">
      <c r="A34" s="260"/>
      <c r="B34" s="83">
        <v>27</v>
      </c>
      <c r="C34" s="157"/>
      <c r="D34" s="231"/>
      <c r="E34" s="232"/>
      <c r="F34" s="233"/>
      <c r="G34" s="224"/>
      <c r="H34" s="210"/>
      <c r="I34" s="225"/>
      <c r="J34" s="210"/>
      <c r="K34" s="155"/>
      <c r="L34" s="156">
        <f t="shared" si="0"/>
        <v>0</v>
      </c>
      <c r="M34" s="340"/>
      <c r="N34" s="182" t="str">
        <f t="shared" si="27"/>
        <v/>
      </c>
      <c r="O34" s="127"/>
      <c r="P34" s="64"/>
      <c r="Q34" s="64"/>
      <c r="R34" s="64"/>
      <c r="CB34" s="78" t="str">
        <f t="shared" si="1"/>
        <v/>
      </c>
      <c r="CC34" s="79">
        <v>100</v>
      </c>
      <c r="CD34" s="79">
        <f t="shared" si="2"/>
        <v>0</v>
      </c>
      <c r="CE34" s="79">
        <f t="shared" si="3"/>
        <v>0</v>
      </c>
      <c r="CF34" s="79">
        <f t="shared" si="4"/>
        <v>0</v>
      </c>
      <c r="CG34" s="79">
        <f t="shared" si="28"/>
        <v>0</v>
      </c>
      <c r="CH34" s="80">
        <f t="shared" si="5"/>
        <v>0</v>
      </c>
      <c r="CI34" s="84">
        <f t="shared" si="6"/>
        <v>0</v>
      </c>
      <c r="CJ34" s="80">
        <f t="shared" si="16"/>
        <v>0</v>
      </c>
      <c r="CN34" s="21" t="str">
        <f t="shared" si="7"/>
        <v/>
      </c>
      <c r="CO34" s="21" t="str">
        <f t="shared" si="8"/>
        <v/>
      </c>
      <c r="CP34" s="22" t="str">
        <f t="shared" si="17"/>
        <v/>
      </c>
      <c r="CQ34" s="22" t="str">
        <f t="shared" si="18"/>
        <v/>
      </c>
      <c r="CR34" s="22" t="str">
        <f t="shared" si="19"/>
        <v/>
      </c>
      <c r="CS34" s="22" t="str">
        <f t="shared" si="20"/>
        <v/>
      </c>
      <c r="CT34" s="22" t="str">
        <f t="shared" si="21"/>
        <v/>
      </c>
      <c r="CU34" s="173" t="str">
        <f t="shared" si="9"/>
        <v/>
      </c>
      <c r="CV34" s="173" t="str">
        <f t="shared" si="10"/>
        <v/>
      </c>
      <c r="CW34" s="22" t="str">
        <f t="shared" si="22"/>
        <v/>
      </c>
      <c r="CX34" s="22" t="str">
        <f t="shared" si="23"/>
        <v/>
      </c>
      <c r="CY34" s="23" t="str">
        <f t="shared" si="24"/>
        <v/>
      </c>
      <c r="CZ34" s="23" t="str">
        <f t="shared" si="25"/>
        <v/>
      </c>
      <c r="DA34" s="207" t="str">
        <f t="shared" si="29"/>
        <v/>
      </c>
      <c r="DB34" s="23">
        <f t="shared" si="11"/>
        <v>0</v>
      </c>
      <c r="DC34" s="16"/>
      <c r="DE34" s="192">
        <f t="shared" si="12"/>
        <v>0</v>
      </c>
      <c r="DF34" s="192">
        <f t="shared" si="13"/>
        <v>0</v>
      </c>
      <c r="DH34" s="192">
        <f t="shared" si="14"/>
        <v>0</v>
      </c>
      <c r="DI34" s="192">
        <f t="shared" si="15"/>
        <v>0</v>
      </c>
      <c r="DK34" s="203">
        <f>IF(Taula43[[#This Row],[Codi del contracte]]&lt;&gt;"",IF(Taula43[[#This Row],[Codi del contracte]]&gt;199,IF(Taula43[[#This Row],[Codi del contracte]]&lt;300,1,0),0),0)</f>
        <v>0</v>
      </c>
      <c r="DL34" s="203">
        <f>IF(Taula43[[#This Row],[Codi del contracte]]&lt;&gt;"",IF(Taula43[[#This Row],[Codi del contracte]]&gt;499,IF(Taula43[[#This Row],[Codi del contracte]]&lt;600,1,0),0),0)</f>
        <v>0</v>
      </c>
      <c r="DM34" s="203">
        <f t="shared" si="26"/>
        <v>0</v>
      </c>
      <c r="DN34" s="203">
        <f>IF(Taula43[[#This Row],[% Jornada (no posar símbol %)]]=100,IF(DM34=1,2,0),0)</f>
        <v>0</v>
      </c>
      <c r="DO34" s="203" t="str">
        <f t="shared" si="30"/>
        <v/>
      </c>
    </row>
    <row r="35" spans="1:119" ht="14.25" customHeight="1">
      <c r="A35" s="260"/>
      <c r="B35" s="83">
        <v>28</v>
      </c>
      <c r="C35" s="210"/>
      <c r="D35" s="146"/>
      <c r="E35" s="193"/>
      <c r="F35" s="224"/>
      <c r="G35" s="233"/>
      <c r="H35" s="210"/>
      <c r="I35" s="225"/>
      <c r="J35" s="210"/>
      <c r="K35" s="155"/>
      <c r="L35" s="156">
        <f t="shared" si="0"/>
        <v>0</v>
      </c>
      <c r="M35" s="340"/>
      <c r="N35" s="182" t="str">
        <f t="shared" si="27"/>
        <v/>
      </c>
      <c r="O35" s="127"/>
      <c r="P35" s="64"/>
      <c r="Q35" s="64"/>
      <c r="R35" s="64"/>
      <c r="CB35" s="78" t="str">
        <f t="shared" si="1"/>
        <v/>
      </c>
      <c r="CC35" s="79">
        <v>100</v>
      </c>
      <c r="CD35" s="79">
        <f t="shared" si="2"/>
        <v>0</v>
      </c>
      <c r="CE35" s="79">
        <f t="shared" si="3"/>
        <v>0</v>
      </c>
      <c r="CF35" s="79">
        <f t="shared" si="4"/>
        <v>0</v>
      </c>
      <c r="CG35" s="79">
        <f t="shared" si="28"/>
        <v>0</v>
      </c>
      <c r="CH35" s="80">
        <f t="shared" si="5"/>
        <v>0</v>
      </c>
      <c r="CI35" s="84">
        <f t="shared" si="6"/>
        <v>0</v>
      </c>
      <c r="CJ35" s="80">
        <f t="shared" si="16"/>
        <v>0</v>
      </c>
      <c r="CN35" s="21" t="str">
        <f t="shared" si="7"/>
        <v/>
      </c>
      <c r="CO35" s="21" t="str">
        <f t="shared" si="8"/>
        <v/>
      </c>
      <c r="CP35" s="22" t="str">
        <f t="shared" si="17"/>
        <v/>
      </c>
      <c r="CQ35" s="22" t="str">
        <f t="shared" si="18"/>
        <v/>
      </c>
      <c r="CR35" s="22" t="str">
        <f t="shared" si="19"/>
        <v/>
      </c>
      <c r="CS35" s="22" t="str">
        <f t="shared" si="20"/>
        <v/>
      </c>
      <c r="CT35" s="22" t="str">
        <f t="shared" si="21"/>
        <v/>
      </c>
      <c r="CU35" s="173" t="str">
        <f t="shared" si="9"/>
        <v/>
      </c>
      <c r="CV35" s="173" t="str">
        <f t="shared" si="10"/>
        <v/>
      </c>
      <c r="CW35" s="22" t="str">
        <f t="shared" si="22"/>
        <v/>
      </c>
      <c r="CX35" s="22" t="str">
        <f t="shared" si="23"/>
        <v/>
      </c>
      <c r="CY35" s="23" t="str">
        <f t="shared" si="24"/>
        <v/>
      </c>
      <c r="CZ35" s="23" t="str">
        <f t="shared" si="25"/>
        <v/>
      </c>
      <c r="DA35" s="207" t="str">
        <f t="shared" si="29"/>
        <v/>
      </c>
      <c r="DB35" s="23">
        <f t="shared" si="11"/>
        <v>0</v>
      </c>
      <c r="DC35" s="16"/>
      <c r="DE35" s="192">
        <f t="shared" si="12"/>
        <v>0</v>
      </c>
      <c r="DF35" s="192">
        <f t="shared" si="13"/>
        <v>0</v>
      </c>
      <c r="DH35" s="192">
        <f t="shared" si="14"/>
        <v>0</v>
      </c>
      <c r="DI35" s="192">
        <f t="shared" si="15"/>
        <v>0</v>
      </c>
      <c r="DK35" s="203">
        <f>IF(Taula43[[#This Row],[Codi del contracte]]&lt;&gt;"",IF(Taula43[[#This Row],[Codi del contracte]]&gt;199,IF(Taula43[[#This Row],[Codi del contracte]]&lt;300,1,0),0),0)</f>
        <v>0</v>
      </c>
      <c r="DL35" s="203">
        <f>IF(Taula43[[#This Row],[Codi del contracte]]&lt;&gt;"",IF(Taula43[[#This Row],[Codi del contracte]]&gt;499,IF(Taula43[[#This Row],[Codi del contracte]]&lt;600,1,0),0),0)</f>
        <v>0</v>
      </c>
      <c r="DM35" s="203">
        <f t="shared" si="26"/>
        <v>0</v>
      </c>
      <c r="DN35" s="203">
        <f>IF(Taula43[[#This Row],[% Jornada (no posar símbol %)]]=100,IF(DM35=1,2,0),0)</f>
        <v>0</v>
      </c>
      <c r="DO35" s="203" t="str">
        <f t="shared" si="30"/>
        <v/>
      </c>
    </row>
    <row r="36" spans="1:119" ht="14.25" customHeight="1">
      <c r="A36" s="260"/>
      <c r="B36" s="83">
        <v>29</v>
      </c>
      <c r="C36" s="157"/>
      <c r="D36" s="231"/>
      <c r="E36" s="232"/>
      <c r="F36" s="233"/>
      <c r="G36" s="224"/>
      <c r="H36" s="210"/>
      <c r="I36" s="225"/>
      <c r="J36" s="210"/>
      <c r="K36" s="155"/>
      <c r="L36" s="156">
        <f t="shared" si="0"/>
        <v>0</v>
      </c>
      <c r="M36" s="340"/>
      <c r="N36" s="182" t="str">
        <f t="shared" si="27"/>
        <v/>
      </c>
      <c r="O36" s="127"/>
      <c r="P36" s="64"/>
      <c r="Q36" s="64"/>
      <c r="R36" s="64"/>
      <c r="CB36" s="78" t="str">
        <f t="shared" si="1"/>
        <v/>
      </c>
      <c r="CC36" s="79">
        <v>100</v>
      </c>
      <c r="CD36" s="79">
        <f t="shared" si="2"/>
        <v>0</v>
      </c>
      <c r="CE36" s="79">
        <f t="shared" si="3"/>
        <v>0</v>
      </c>
      <c r="CF36" s="79">
        <f t="shared" si="4"/>
        <v>0</v>
      </c>
      <c r="CG36" s="79">
        <f t="shared" si="28"/>
        <v>0</v>
      </c>
      <c r="CH36" s="80">
        <f t="shared" si="5"/>
        <v>0</v>
      </c>
      <c r="CI36" s="84">
        <f t="shared" si="6"/>
        <v>0</v>
      </c>
      <c r="CJ36" s="80">
        <f t="shared" si="16"/>
        <v>0</v>
      </c>
      <c r="CN36" s="21" t="str">
        <f t="shared" si="7"/>
        <v/>
      </c>
      <c r="CO36" s="21" t="str">
        <f t="shared" si="8"/>
        <v/>
      </c>
      <c r="CP36" s="22" t="str">
        <f t="shared" si="17"/>
        <v/>
      </c>
      <c r="CQ36" s="22" t="str">
        <f t="shared" si="18"/>
        <v/>
      </c>
      <c r="CR36" s="22" t="str">
        <f t="shared" si="19"/>
        <v/>
      </c>
      <c r="CS36" s="22" t="str">
        <f t="shared" si="20"/>
        <v/>
      </c>
      <c r="CT36" s="22" t="str">
        <f t="shared" si="21"/>
        <v/>
      </c>
      <c r="CU36" s="173" t="str">
        <f t="shared" si="9"/>
        <v/>
      </c>
      <c r="CV36" s="173" t="str">
        <f t="shared" si="10"/>
        <v/>
      </c>
      <c r="CW36" s="22" t="str">
        <f t="shared" si="22"/>
        <v/>
      </c>
      <c r="CX36" s="22" t="str">
        <f t="shared" si="23"/>
        <v/>
      </c>
      <c r="CY36" s="23" t="str">
        <f t="shared" si="24"/>
        <v/>
      </c>
      <c r="CZ36" s="23" t="str">
        <f t="shared" si="25"/>
        <v/>
      </c>
      <c r="DA36" s="207" t="str">
        <f t="shared" si="29"/>
        <v/>
      </c>
      <c r="DB36" s="23">
        <f t="shared" si="11"/>
        <v>0</v>
      </c>
      <c r="DC36" s="16"/>
      <c r="DE36" s="192">
        <f t="shared" si="12"/>
        <v>0</v>
      </c>
      <c r="DF36" s="192">
        <f t="shared" si="13"/>
        <v>0</v>
      </c>
      <c r="DH36" s="192">
        <f t="shared" si="14"/>
        <v>0</v>
      </c>
      <c r="DI36" s="192">
        <f t="shared" si="15"/>
        <v>0</v>
      </c>
      <c r="DK36" s="203">
        <f>IF(Taula43[[#This Row],[Codi del contracte]]&lt;&gt;"",IF(Taula43[[#This Row],[Codi del contracte]]&gt;199,IF(Taula43[[#This Row],[Codi del contracte]]&lt;300,1,0),0),0)</f>
        <v>0</v>
      </c>
      <c r="DL36" s="203">
        <f>IF(Taula43[[#This Row],[Codi del contracte]]&lt;&gt;"",IF(Taula43[[#This Row],[Codi del contracte]]&gt;499,IF(Taula43[[#This Row],[Codi del contracte]]&lt;600,1,0),0),0)</f>
        <v>0</v>
      </c>
      <c r="DM36" s="203">
        <f t="shared" si="26"/>
        <v>0</v>
      </c>
      <c r="DN36" s="203">
        <f>IF(Taula43[[#This Row],[% Jornada (no posar símbol %)]]=100,IF(DM36=1,2,0),0)</f>
        <v>0</v>
      </c>
      <c r="DO36" s="203" t="str">
        <f t="shared" si="30"/>
        <v/>
      </c>
    </row>
    <row r="37" spans="1:119" ht="14.25" customHeight="1">
      <c r="A37" s="260"/>
      <c r="B37" s="83">
        <v>30</v>
      </c>
      <c r="C37" s="210"/>
      <c r="D37" s="226"/>
      <c r="E37" s="210"/>
      <c r="F37" s="224"/>
      <c r="G37" s="233"/>
      <c r="H37" s="210"/>
      <c r="I37" s="225"/>
      <c r="J37" s="210"/>
      <c r="K37" s="155"/>
      <c r="L37" s="156">
        <f t="shared" si="0"/>
        <v>0</v>
      </c>
      <c r="M37" s="340"/>
      <c r="N37" s="182" t="str">
        <f t="shared" si="27"/>
        <v/>
      </c>
      <c r="O37" s="127"/>
      <c r="P37" s="64"/>
      <c r="Q37" s="64"/>
      <c r="R37" s="64"/>
      <c r="CB37" s="78" t="str">
        <f t="shared" si="1"/>
        <v/>
      </c>
      <c r="CC37" s="79">
        <v>100</v>
      </c>
      <c r="CD37" s="79">
        <f t="shared" si="2"/>
        <v>0</v>
      </c>
      <c r="CE37" s="79">
        <f t="shared" si="3"/>
        <v>0</v>
      </c>
      <c r="CF37" s="79">
        <f t="shared" si="4"/>
        <v>0</v>
      </c>
      <c r="CG37" s="79">
        <f t="shared" si="28"/>
        <v>0</v>
      </c>
      <c r="CH37" s="80">
        <f t="shared" si="5"/>
        <v>0</v>
      </c>
      <c r="CI37" s="84">
        <f t="shared" si="6"/>
        <v>0</v>
      </c>
      <c r="CJ37" s="80">
        <f t="shared" si="16"/>
        <v>0</v>
      </c>
      <c r="CN37" s="21" t="str">
        <f t="shared" si="7"/>
        <v/>
      </c>
      <c r="CO37" s="21" t="str">
        <f t="shared" si="8"/>
        <v/>
      </c>
      <c r="CP37" s="22" t="str">
        <f t="shared" si="17"/>
        <v/>
      </c>
      <c r="CQ37" s="22" t="str">
        <f t="shared" si="18"/>
        <v/>
      </c>
      <c r="CR37" s="22" t="str">
        <f t="shared" si="19"/>
        <v/>
      </c>
      <c r="CS37" s="22" t="str">
        <f t="shared" si="20"/>
        <v/>
      </c>
      <c r="CT37" s="22" t="str">
        <f t="shared" si="21"/>
        <v/>
      </c>
      <c r="CU37" s="173" t="str">
        <f t="shared" si="9"/>
        <v/>
      </c>
      <c r="CV37" s="173" t="str">
        <f t="shared" si="10"/>
        <v/>
      </c>
      <c r="CW37" s="22" t="str">
        <f t="shared" si="22"/>
        <v/>
      </c>
      <c r="CX37" s="22" t="str">
        <f t="shared" si="23"/>
        <v/>
      </c>
      <c r="CY37" s="23" t="str">
        <f t="shared" si="24"/>
        <v/>
      </c>
      <c r="CZ37" s="23" t="str">
        <f t="shared" si="25"/>
        <v/>
      </c>
      <c r="DA37" s="207" t="str">
        <f t="shared" si="29"/>
        <v/>
      </c>
      <c r="DB37" s="23">
        <f t="shared" si="11"/>
        <v>0</v>
      </c>
      <c r="DC37" s="16"/>
      <c r="DE37" s="192">
        <f t="shared" si="12"/>
        <v>0</v>
      </c>
      <c r="DF37" s="192">
        <f t="shared" si="13"/>
        <v>0</v>
      </c>
      <c r="DH37" s="192">
        <f t="shared" si="14"/>
        <v>0</v>
      </c>
      <c r="DI37" s="192">
        <f t="shared" si="15"/>
        <v>0</v>
      </c>
      <c r="DK37" s="203">
        <f>IF(Taula43[[#This Row],[Codi del contracte]]&lt;&gt;"",IF(Taula43[[#This Row],[Codi del contracte]]&gt;199,IF(Taula43[[#This Row],[Codi del contracte]]&lt;300,1,0),0),0)</f>
        <v>0</v>
      </c>
      <c r="DL37" s="203">
        <f>IF(Taula43[[#This Row],[Codi del contracte]]&lt;&gt;"",IF(Taula43[[#This Row],[Codi del contracte]]&gt;499,IF(Taula43[[#This Row],[Codi del contracte]]&lt;600,1,0),0),0)</f>
        <v>0</v>
      </c>
      <c r="DM37" s="203">
        <f t="shared" si="26"/>
        <v>0</v>
      </c>
      <c r="DN37" s="203">
        <f>IF(Taula43[[#This Row],[% Jornada (no posar símbol %)]]=100,IF(DM37=1,2,0),0)</f>
        <v>0</v>
      </c>
      <c r="DO37" s="203" t="str">
        <f t="shared" si="30"/>
        <v/>
      </c>
    </row>
    <row r="38" spans="1:119" ht="14.25" customHeight="1">
      <c r="A38" s="260"/>
      <c r="B38" s="83">
        <v>31</v>
      </c>
      <c r="C38" s="210"/>
      <c r="D38" s="226"/>
      <c r="E38" s="210"/>
      <c r="F38" s="224"/>
      <c r="G38" s="224"/>
      <c r="H38" s="210"/>
      <c r="I38" s="225"/>
      <c r="J38" s="210"/>
      <c r="K38" s="155"/>
      <c r="L38" s="156">
        <f t="shared" si="0"/>
        <v>0</v>
      </c>
      <c r="M38" s="340"/>
      <c r="N38" s="182" t="str">
        <f t="shared" si="27"/>
        <v/>
      </c>
      <c r="O38" s="127"/>
      <c r="P38" s="64"/>
      <c r="Q38" s="64"/>
      <c r="R38" s="64"/>
      <c r="CB38" s="78" t="str">
        <f t="shared" si="1"/>
        <v/>
      </c>
      <c r="CC38" s="79">
        <v>100</v>
      </c>
      <c r="CD38" s="79">
        <f t="shared" si="2"/>
        <v>0</v>
      </c>
      <c r="CE38" s="79">
        <f t="shared" si="3"/>
        <v>0</v>
      </c>
      <c r="CF38" s="79">
        <f t="shared" si="4"/>
        <v>0</v>
      </c>
      <c r="CG38" s="79">
        <f t="shared" si="28"/>
        <v>0</v>
      </c>
      <c r="CH38" s="80">
        <f t="shared" si="5"/>
        <v>0</v>
      </c>
      <c r="CI38" s="84">
        <f t="shared" si="6"/>
        <v>0</v>
      </c>
      <c r="CJ38" s="80">
        <f t="shared" si="16"/>
        <v>0</v>
      </c>
      <c r="CN38" s="21" t="str">
        <f t="shared" si="7"/>
        <v/>
      </c>
      <c r="CO38" s="21" t="str">
        <f t="shared" si="8"/>
        <v/>
      </c>
      <c r="CP38" s="22" t="str">
        <f t="shared" si="17"/>
        <v/>
      </c>
      <c r="CQ38" s="22" t="str">
        <f t="shared" si="18"/>
        <v/>
      </c>
      <c r="CR38" s="22" t="str">
        <f t="shared" si="19"/>
        <v/>
      </c>
      <c r="CS38" s="22" t="str">
        <f t="shared" si="20"/>
        <v/>
      </c>
      <c r="CT38" s="22" t="str">
        <f t="shared" si="21"/>
        <v/>
      </c>
      <c r="CU38" s="173" t="str">
        <f t="shared" si="9"/>
        <v/>
      </c>
      <c r="CV38" s="173" t="str">
        <f t="shared" si="10"/>
        <v/>
      </c>
      <c r="CW38" s="22" t="str">
        <f t="shared" si="22"/>
        <v/>
      </c>
      <c r="CX38" s="22" t="str">
        <f t="shared" si="23"/>
        <v/>
      </c>
      <c r="CY38" s="23" t="str">
        <f t="shared" si="24"/>
        <v/>
      </c>
      <c r="CZ38" s="23" t="str">
        <f t="shared" si="25"/>
        <v/>
      </c>
      <c r="DA38" s="207" t="str">
        <f t="shared" si="29"/>
        <v/>
      </c>
      <c r="DB38" s="23">
        <f t="shared" si="11"/>
        <v>0</v>
      </c>
      <c r="DC38" s="16"/>
      <c r="DE38" s="192">
        <f t="shared" si="12"/>
        <v>0</v>
      </c>
      <c r="DF38" s="192">
        <f t="shared" si="13"/>
        <v>0</v>
      </c>
      <c r="DH38" s="192">
        <f t="shared" si="14"/>
        <v>0</v>
      </c>
      <c r="DI38" s="192">
        <f t="shared" si="15"/>
        <v>0</v>
      </c>
      <c r="DK38" s="203">
        <f>IF(Taula43[[#This Row],[Codi del contracte]]&lt;&gt;"",IF(Taula43[[#This Row],[Codi del contracte]]&gt;199,IF(Taula43[[#This Row],[Codi del contracte]]&lt;300,1,0),0),0)</f>
        <v>0</v>
      </c>
      <c r="DL38" s="203">
        <f>IF(Taula43[[#This Row],[Codi del contracte]]&lt;&gt;"",IF(Taula43[[#This Row],[Codi del contracte]]&gt;499,IF(Taula43[[#This Row],[Codi del contracte]]&lt;600,1,0),0),0)</f>
        <v>0</v>
      </c>
      <c r="DM38" s="203">
        <f t="shared" si="26"/>
        <v>0</v>
      </c>
      <c r="DN38" s="203">
        <f>IF(Taula43[[#This Row],[% Jornada (no posar símbol %)]]=100,IF(DM38=1,2,0),0)</f>
        <v>0</v>
      </c>
      <c r="DO38" s="203" t="str">
        <f t="shared" si="30"/>
        <v/>
      </c>
    </row>
    <row r="39" spans="1:119" ht="14.25" customHeight="1">
      <c r="A39" s="260"/>
      <c r="B39" s="83">
        <v>32</v>
      </c>
      <c r="C39" s="210"/>
      <c r="D39" s="226"/>
      <c r="E39" s="210"/>
      <c r="F39" s="224"/>
      <c r="G39" s="224"/>
      <c r="H39" s="210"/>
      <c r="I39" s="225"/>
      <c r="J39" s="210"/>
      <c r="K39" s="155"/>
      <c r="L39" s="156">
        <f t="shared" si="0"/>
        <v>0</v>
      </c>
      <c r="M39" s="340"/>
      <c r="N39" s="182" t="str">
        <f t="shared" si="27"/>
        <v/>
      </c>
      <c r="O39" s="127"/>
      <c r="P39" s="64"/>
      <c r="Q39" s="64"/>
      <c r="R39" s="64"/>
      <c r="CB39" s="78" t="str">
        <f t="shared" si="1"/>
        <v/>
      </c>
      <c r="CC39" s="79">
        <v>100</v>
      </c>
      <c r="CD39" s="79">
        <f t="shared" si="2"/>
        <v>0</v>
      </c>
      <c r="CE39" s="79">
        <f t="shared" si="3"/>
        <v>0</v>
      </c>
      <c r="CF39" s="79">
        <f t="shared" si="4"/>
        <v>0</v>
      </c>
      <c r="CG39" s="79">
        <f t="shared" si="28"/>
        <v>0</v>
      </c>
      <c r="CH39" s="80">
        <f t="shared" si="5"/>
        <v>0</v>
      </c>
      <c r="CI39" s="84">
        <f t="shared" si="6"/>
        <v>0</v>
      </c>
      <c r="CJ39" s="80">
        <f t="shared" si="16"/>
        <v>0</v>
      </c>
      <c r="CN39" s="21" t="str">
        <f t="shared" si="7"/>
        <v/>
      </c>
      <c r="CO39" s="21" t="str">
        <f t="shared" si="8"/>
        <v/>
      </c>
      <c r="CP39" s="22" t="str">
        <f t="shared" si="17"/>
        <v/>
      </c>
      <c r="CQ39" s="22" t="str">
        <f t="shared" si="18"/>
        <v/>
      </c>
      <c r="CR39" s="22" t="str">
        <f t="shared" si="19"/>
        <v/>
      </c>
      <c r="CS39" s="22" t="str">
        <f t="shared" si="20"/>
        <v/>
      </c>
      <c r="CT39" s="22" t="str">
        <f t="shared" si="21"/>
        <v/>
      </c>
      <c r="CU39" s="173" t="str">
        <f t="shared" si="9"/>
        <v/>
      </c>
      <c r="CV39" s="173" t="str">
        <f t="shared" si="10"/>
        <v/>
      </c>
      <c r="CW39" s="22" t="str">
        <f t="shared" si="22"/>
        <v/>
      </c>
      <c r="CX39" s="22" t="str">
        <f t="shared" si="23"/>
        <v/>
      </c>
      <c r="CY39" s="23" t="str">
        <f t="shared" si="24"/>
        <v/>
      </c>
      <c r="CZ39" s="23" t="str">
        <f t="shared" si="25"/>
        <v/>
      </c>
      <c r="DA39" s="207" t="str">
        <f t="shared" si="29"/>
        <v/>
      </c>
      <c r="DB39" s="23">
        <f t="shared" si="11"/>
        <v>0</v>
      </c>
      <c r="DC39" s="16"/>
      <c r="DE39" s="192">
        <f t="shared" si="12"/>
        <v>0</v>
      </c>
      <c r="DF39" s="192">
        <f t="shared" si="13"/>
        <v>0</v>
      </c>
      <c r="DH39" s="192">
        <f t="shared" si="14"/>
        <v>0</v>
      </c>
      <c r="DI39" s="192">
        <f t="shared" si="15"/>
        <v>0</v>
      </c>
      <c r="DK39" s="203">
        <f>IF(Taula43[[#This Row],[Codi del contracte]]&lt;&gt;"",IF(Taula43[[#This Row],[Codi del contracte]]&gt;199,IF(Taula43[[#This Row],[Codi del contracte]]&lt;300,1,0),0),0)</f>
        <v>0</v>
      </c>
      <c r="DL39" s="203">
        <f>IF(Taula43[[#This Row],[Codi del contracte]]&lt;&gt;"",IF(Taula43[[#This Row],[Codi del contracte]]&gt;499,IF(Taula43[[#This Row],[Codi del contracte]]&lt;600,1,0),0),0)</f>
        <v>0</v>
      </c>
      <c r="DM39" s="203">
        <f t="shared" si="26"/>
        <v>0</v>
      </c>
      <c r="DN39" s="203">
        <f>IF(Taula43[[#This Row],[% Jornada (no posar símbol %)]]=100,IF(DM39=1,2,0),0)</f>
        <v>0</v>
      </c>
      <c r="DO39" s="203" t="str">
        <f t="shared" si="30"/>
        <v/>
      </c>
    </row>
    <row r="40" spans="1:119" ht="14.25" customHeight="1">
      <c r="A40" s="260"/>
      <c r="B40" s="83">
        <v>33</v>
      </c>
      <c r="C40" s="210"/>
      <c r="D40" s="226"/>
      <c r="E40" s="210"/>
      <c r="F40" s="224"/>
      <c r="G40" s="224"/>
      <c r="H40" s="210"/>
      <c r="I40" s="225"/>
      <c r="J40" s="210"/>
      <c r="K40" s="155"/>
      <c r="L40" s="156">
        <f t="shared" si="0"/>
        <v>0</v>
      </c>
      <c r="M40" s="340"/>
      <c r="N40" s="182" t="str">
        <f t="shared" si="27"/>
        <v/>
      </c>
      <c r="O40" s="127"/>
      <c r="P40" s="64"/>
      <c r="Q40" s="64"/>
      <c r="R40" s="64"/>
      <c r="CB40" s="78" t="str">
        <f t="shared" si="1"/>
        <v/>
      </c>
      <c r="CC40" s="79">
        <v>100</v>
      </c>
      <c r="CD40" s="79">
        <f t="shared" si="2"/>
        <v>0</v>
      </c>
      <c r="CE40" s="79">
        <f t="shared" si="3"/>
        <v>0</v>
      </c>
      <c r="CF40" s="79">
        <f t="shared" si="4"/>
        <v>0</v>
      </c>
      <c r="CG40" s="79">
        <f t="shared" si="28"/>
        <v>0</v>
      </c>
      <c r="CH40" s="80">
        <f t="shared" si="5"/>
        <v>0</v>
      </c>
      <c r="CI40" s="84">
        <f t="shared" si="6"/>
        <v>0</v>
      </c>
      <c r="CJ40" s="80">
        <f t="shared" si="16"/>
        <v>0</v>
      </c>
      <c r="CN40" s="21" t="str">
        <f t="shared" si="7"/>
        <v/>
      </c>
      <c r="CO40" s="21" t="str">
        <f t="shared" si="8"/>
        <v/>
      </c>
      <c r="CP40" s="22" t="str">
        <f t="shared" si="17"/>
        <v/>
      </c>
      <c r="CQ40" s="22" t="str">
        <f t="shared" si="18"/>
        <v/>
      </c>
      <c r="CR40" s="22" t="str">
        <f t="shared" si="19"/>
        <v/>
      </c>
      <c r="CS40" s="22" t="str">
        <f t="shared" si="20"/>
        <v/>
      </c>
      <c r="CT40" s="22" t="str">
        <f t="shared" si="21"/>
        <v/>
      </c>
      <c r="CU40" s="173" t="str">
        <f t="shared" si="9"/>
        <v/>
      </c>
      <c r="CV40" s="173" t="str">
        <f t="shared" si="10"/>
        <v/>
      </c>
      <c r="CW40" s="22" t="str">
        <f t="shared" si="22"/>
        <v/>
      </c>
      <c r="CX40" s="22" t="str">
        <f t="shared" si="23"/>
        <v/>
      </c>
      <c r="CY40" s="23" t="str">
        <f t="shared" si="24"/>
        <v/>
      </c>
      <c r="CZ40" s="23" t="str">
        <f t="shared" si="25"/>
        <v/>
      </c>
      <c r="DA40" s="207" t="str">
        <f t="shared" si="29"/>
        <v/>
      </c>
      <c r="DB40" s="23">
        <f t="shared" si="11"/>
        <v>0</v>
      </c>
      <c r="DC40" s="16"/>
      <c r="DE40" s="192">
        <f t="shared" si="12"/>
        <v>0</v>
      </c>
      <c r="DF40" s="192">
        <f t="shared" si="13"/>
        <v>0</v>
      </c>
      <c r="DH40" s="192">
        <f t="shared" si="14"/>
        <v>0</v>
      </c>
      <c r="DI40" s="192">
        <f t="shared" si="15"/>
        <v>0</v>
      </c>
      <c r="DK40" s="203">
        <f>IF(Taula43[[#This Row],[Codi del contracte]]&lt;&gt;"",IF(Taula43[[#This Row],[Codi del contracte]]&gt;199,IF(Taula43[[#This Row],[Codi del contracte]]&lt;300,1,0),0),0)</f>
        <v>0</v>
      </c>
      <c r="DL40" s="203">
        <f>IF(Taula43[[#This Row],[Codi del contracte]]&lt;&gt;"",IF(Taula43[[#This Row],[Codi del contracte]]&gt;499,IF(Taula43[[#This Row],[Codi del contracte]]&lt;600,1,0),0),0)</f>
        <v>0</v>
      </c>
      <c r="DM40" s="203">
        <f t="shared" si="26"/>
        <v>0</v>
      </c>
      <c r="DN40" s="203">
        <f>IF(Taula43[[#This Row],[% Jornada (no posar símbol %)]]=100,IF(DM40=1,2,0),0)</f>
        <v>0</v>
      </c>
      <c r="DO40" s="203" t="str">
        <f t="shared" si="30"/>
        <v/>
      </c>
    </row>
    <row r="41" spans="1:119" ht="14.25" customHeight="1">
      <c r="A41" s="260"/>
      <c r="B41" s="83">
        <v>34</v>
      </c>
      <c r="C41" s="210"/>
      <c r="D41" s="226"/>
      <c r="E41" s="210"/>
      <c r="F41" s="224"/>
      <c r="G41" s="224"/>
      <c r="H41" s="210"/>
      <c r="I41" s="225"/>
      <c r="J41" s="210"/>
      <c r="K41" s="155"/>
      <c r="L41" s="156">
        <f t="shared" si="0"/>
        <v>0</v>
      </c>
      <c r="M41" s="340"/>
      <c r="N41" s="182" t="str">
        <f t="shared" si="27"/>
        <v/>
      </c>
      <c r="O41" s="127"/>
      <c r="P41" s="64"/>
      <c r="Q41" s="64"/>
      <c r="R41" s="64"/>
      <c r="CB41" s="78" t="str">
        <f t="shared" si="1"/>
        <v/>
      </c>
      <c r="CC41" s="79">
        <v>100</v>
      </c>
      <c r="CD41" s="79">
        <f t="shared" si="2"/>
        <v>0</v>
      </c>
      <c r="CE41" s="79">
        <f t="shared" si="3"/>
        <v>0</v>
      </c>
      <c r="CF41" s="79">
        <f t="shared" si="4"/>
        <v>0</v>
      </c>
      <c r="CG41" s="79">
        <f t="shared" si="28"/>
        <v>0</v>
      </c>
      <c r="CH41" s="80">
        <f t="shared" si="5"/>
        <v>0</v>
      </c>
      <c r="CI41" s="84">
        <f t="shared" si="6"/>
        <v>0</v>
      </c>
      <c r="CJ41" s="80">
        <f t="shared" si="16"/>
        <v>0</v>
      </c>
      <c r="CN41" s="21" t="str">
        <f t="shared" si="7"/>
        <v/>
      </c>
      <c r="CO41" s="21" t="str">
        <f t="shared" si="8"/>
        <v/>
      </c>
      <c r="CP41" s="22" t="str">
        <f t="shared" si="17"/>
        <v/>
      </c>
      <c r="CQ41" s="22" t="str">
        <f t="shared" si="18"/>
        <v/>
      </c>
      <c r="CR41" s="22" t="str">
        <f t="shared" si="19"/>
        <v/>
      </c>
      <c r="CS41" s="22" t="str">
        <f t="shared" si="20"/>
        <v/>
      </c>
      <c r="CT41" s="22" t="str">
        <f t="shared" si="21"/>
        <v/>
      </c>
      <c r="CU41" s="173" t="str">
        <f t="shared" si="9"/>
        <v/>
      </c>
      <c r="CV41" s="173" t="str">
        <f t="shared" si="10"/>
        <v/>
      </c>
      <c r="CW41" s="22" t="str">
        <f t="shared" si="22"/>
        <v/>
      </c>
      <c r="CX41" s="22" t="str">
        <f t="shared" si="23"/>
        <v/>
      </c>
      <c r="CY41" s="23" t="str">
        <f t="shared" si="24"/>
        <v/>
      </c>
      <c r="CZ41" s="23" t="str">
        <f t="shared" si="25"/>
        <v/>
      </c>
      <c r="DA41" s="207" t="str">
        <f t="shared" si="29"/>
        <v/>
      </c>
      <c r="DB41" s="23">
        <f t="shared" si="11"/>
        <v>0</v>
      </c>
      <c r="DC41" s="16"/>
      <c r="DE41" s="192">
        <f t="shared" si="12"/>
        <v>0</v>
      </c>
      <c r="DF41" s="192">
        <f t="shared" si="13"/>
        <v>0</v>
      </c>
      <c r="DH41" s="192">
        <f t="shared" si="14"/>
        <v>0</v>
      </c>
      <c r="DI41" s="192">
        <f t="shared" si="15"/>
        <v>0</v>
      </c>
      <c r="DK41" s="203">
        <f>IF(Taula43[[#This Row],[Codi del contracte]]&lt;&gt;"",IF(Taula43[[#This Row],[Codi del contracte]]&gt;199,IF(Taula43[[#This Row],[Codi del contracte]]&lt;300,1,0),0),0)</f>
        <v>0</v>
      </c>
      <c r="DL41" s="203">
        <f>IF(Taula43[[#This Row],[Codi del contracte]]&lt;&gt;"",IF(Taula43[[#This Row],[Codi del contracte]]&gt;499,IF(Taula43[[#This Row],[Codi del contracte]]&lt;600,1,0),0),0)</f>
        <v>0</v>
      </c>
      <c r="DM41" s="203">
        <f t="shared" si="26"/>
        <v>0</v>
      </c>
      <c r="DN41" s="203">
        <f>IF(Taula43[[#This Row],[% Jornada (no posar símbol %)]]=100,IF(DM41=1,2,0),0)</f>
        <v>0</v>
      </c>
      <c r="DO41" s="203" t="str">
        <f t="shared" si="30"/>
        <v/>
      </c>
    </row>
    <row r="42" spans="1:119" ht="14.25" customHeight="1">
      <c r="A42" s="260"/>
      <c r="B42" s="83">
        <v>35</v>
      </c>
      <c r="C42" s="210"/>
      <c r="D42" s="226"/>
      <c r="E42" s="210"/>
      <c r="F42" s="224"/>
      <c r="G42" s="224"/>
      <c r="H42" s="210"/>
      <c r="I42" s="225"/>
      <c r="J42" s="210"/>
      <c r="K42" s="155"/>
      <c r="L42" s="156">
        <f t="shared" si="0"/>
        <v>0</v>
      </c>
      <c r="M42" s="340"/>
      <c r="N42" s="182" t="str">
        <f t="shared" si="27"/>
        <v/>
      </c>
      <c r="O42" s="127"/>
      <c r="P42" s="64"/>
      <c r="Q42" s="64"/>
      <c r="R42" s="64"/>
      <c r="CB42" s="78" t="str">
        <f t="shared" si="1"/>
        <v/>
      </c>
      <c r="CC42" s="79">
        <v>100</v>
      </c>
      <c r="CD42" s="79">
        <f t="shared" si="2"/>
        <v>0</v>
      </c>
      <c r="CE42" s="79">
        <f t="shared" si="3"/>
        <v>0</v>
      </c>
      <c r="CF42" s="79">
        <f t="shared" si="4"/>
        <v>0</v>
      </c>
      <c r="CG42" s="79">
        <f t="shared" si="28"/>
        <v>0</v>
      </c>
      <c r="CH42" s="80">
        <f t="shared" si="5"/>
        <v>0</v>
      </c>
      <c r="CI42" s="84">
        <f t="shared" si="6"/>
        <v>0</v>
      </c>
      <c r="CJ42" s="80">
        <f t="shared" si="16"/>
        <v>0</v>
      </c>
      <c r="CN42" s="21" t="str">
        <f t="shared" si="7"/>
        <v/>
      </c>
      <c r="CO42" s="21" t="str">
        <f t="shared" si="8"/>
        <v/>
      </c>
      <c r="CP42" s="22" t="str">
        <f t="shared" si="17"/>
        <v/>
      </c>
      <c r="CQ42" s="22" t="str">
        <f t="shared" si="18"/>
        <v/>
      </c>
      <c r="CR42" s="22" t="str">
        <f t="shared" si="19"/>
        <v/>
      </c>
      <c r="CS42" s="22" t="str">
        <f t="shared" si="20"/>
        <v/>
      </c>
      <c r="CT42" s="22" t="str">
        <f t="shared" si="21"/>
        <v/>
      </c>
      <c r="CU42" s="173" t="str">
        <f t="shared" si="9"/>
        <v/>
      </c>
      <c r="CV42" s="173" t="str">
        <f t="shared" si="10"/>
        <v/>
      </c>
      <c r="CW42" s="22" t="str">
        <f t="shared" si="22"/>
        <v/>
      </c>
      <c r="CX42" s="22" t="str">
        <f t="shared" si="23"/>
        <v/>
      </c>
      <c r="CY42" s="23" t="str">
        <f t="shared" si="24"/>
        <v/>
      </c>
      <c r="CZ42" s="23" t="str">
        <f t="shared" si="25"/>
        <v/>
      </c>
      <c r="DA42" s="207" t="str">
        <f t="shared" si="29"/>
        <v/>
      </c>
      <c r="DB42" s="23">
        <f t="shared" si="11"/>
        <v>0</v>
      </c>
      <c r="DC42" s="16"/>
      <c r="DE42" s="192">
        <f t="shared" si="12"/>
        <v>0</v>
      </c>
      <c r="DF42" s="192">
        <f t="shared" si="13"/>
        <v>0</v>
      </c>
      <c r="DH42" s="192">
        <f t="shared" si="14"/>
        <v>0</v>
      </c>
      <c r="DI42" s="192">
        <f t="shared" si="15"/>
        <v>0</v>
      </c>
      <c r="DK42" s="203">
        <f>IF(Taula43[[#This Row],[Codi del contracte]]&lt;&gt;"",IF(Taula43[[#This Row],[Codi del contracte]]&gt;199,IF(Taula43[[#This Row],[Codi del contracte]]&lt;300,1,0),0),0)</f>
        <v>0</v>
      </c>
      <c r="DL42" s="203">
        <f>IF(Taula43[[#This Row],[Codi del contracte]]&lt;&gt;"",IF(Taula43[[#This Row],[Codi del contracte]]&gt;499,IF(Taula43[[#This Row],[Codi del contracte]]&lt;600,1,0),0),0)</f>
        <v>0</v>
      </c>
      <c r="DM42" s="203">
        <f t="shared" si="26"/>
        <v>0</v>
      </c>
      <c r="DN42" s="203">
        <f>IF(Taula43[[#This Row],[% Jornada (no posar símbol %)]]=100,IF(DM42=1,2,0),0)</f>
        <v>0</v>
      </c>
      <c r="DO42" s="203" t="str">
        <f t="shared" si="30"/>
        <v/>
      </c>
    </row>
    <row r="43" spans="1:119" ht="14.25" customHeight="1">
      <c r="A43" s="260"/>
      <c r="B43" s="83">
        <v>36</v>
      </c>
      <c r="C43" s="210"/>
      <c r="D43" s="226"/>
      <c r="E43" s="210"/>
      <c r="F43" s="224"/>
      <c r="G43" s="224"/>
      <c r="H43" s="210"/>
      <c r="I43" s="225"/>
      <c r="J43" s="210"/>
      <c r="K43" s="155"/>
      <c r="L43" s="156">
        <f t="shared" si="0"/>
        <v>0</v>
      </c>
      <c r="M43" s="340"/>
      <c r="N43" s="182" t="str">
        <f t="shared" si="27"/>
        <v/>
      </c>
      <c r="O43" s="127"/>
      <c r="P43" s="64"/>
      <c r="Q43" s="64"/>
      <c r="R43" s="64"/>
      <c r="CB43" s="78" t="str">
        <f t="shared" si="1"/>
        <v/>
      </c>
      <c r="CC43" s="79">
        <v>100</v>
      </c>
      <c r="CD43" s="79">
        <f t="shared" si="2"/>
        <v>0</v>
      </c>
      <c r="CE43" s="79">
        <f t="shared" si="3"/>
        <v>0</v>
      </c>
      <c r="CF43" s="79">
        <f t="shared" si="4"/>
        <v>0</v>
      </c>
      <c r="CG43" s="79">
        <f t="shared" si="28"/>
        <v>0</v>
      </c>
      <c r="CH43" s="80">
        <f t="shared" si="5"/>
        <v>0</v>
      </c>
      <c r="CI43" s="84">
        <f t="shared" si="6"/>
        <v>0</v>
      </c>
      <c r="CJ43" s="80">
        <f t="shared" si="16"/>
        <v>0</v>
      </c>
      <c r="CN43" s="21" t="str">
        <f t="shared" si="7"/>
        <v/>
      </c>
      <c r="CO43" s="21" t="str">
        <f t="shared" si="8"/>
        <v/>
      </c>
      <c r="CP43" s="22" t="str">
        <f t="shared" si="17"/>
        <v/>
      </c>
      <c r="CQ43" s="22" t="str">
        <f t="shared" si="18"/>
        <v/>
      </c>
      <c r="CR43" s="22" t="str">
        <f t="shared" si="19"/>
        <v/>
      </c>
      <c r="CS43" s="22" t="str">
        <f t="shared" si="20"/>
        <v/>
      </c>
      <c r="CT43" s="22" t="str">
        <f t="shared" si="21"/>
        <v/>
      </c>
      <c r="CU43" s="173" t="str">
        <f t="shared" si="9"/>
        <v/>
      </c>
      <c r="CV43" s="173" t="str">
        <f t="shared" si="10"/>
        <v/>
      </c>
      <c r="CW43" s="22" t="str">
        <f t="shared" si="22"/>
        <v/>
      </c>
      <c r="CX43" s="22" t="str">
        <f t="shared" si="23"/>
        <v/>
      </c>
      <c r="CY43" s="23" t="str">
        <f t="shared" si="24"/>
        <v/>
      </c>
      <c r="CZ43" s="23" t="str">
        <f t="shared" si="25"/>
        <v/>
      </c>
      <c r="DA43" s="207" t="str">
        <f t="shared" si="29"/>
        <v/>
      </c>
      <c r="DB43" s="23">
        <f t="shared" si="11"/>
        <v>0</v>
      </c>
      <c r="DC43" s="16"/>
      <c r="DE43" s="192">
        <f t="shared" si="12"/>
        <v>0</v>
      </c>
      <c r="DF43" s="192">
        <f t="shared" si="13"/>
        <v>0</v>
      </c>
      <c r="DH43" s="192">
        <f t="shared" si="14"/>
        <v>0</v>
      </c>
      <c r="DI43" s="192">
        <f t="shared" si="15"/>
        <v>0</v>
      </c>
      <c r="DK43" s="203">
        <f>IF(Taula43[[#This Row],[Codi del contracte]]&lt;&gt;"",IF(Taula43[[#This Row],[Codi del contracte]]&gt;199,IF(Taula43[[#This Row],[Codi del contracte]]&lt;300,1,0),0),0)</f>
        <v>0</v>
      </c>
      <c r="DL43" s="203">
        <f>IF(Taula43[[#This Row],[Codi del contracte]]&lt;&gt;"",IF(Taula43[[#This Row],[Codi del contracte]]&gt;499,IF(Taula43[[#This Row],[Codi del contracte]]&lt;600,1,0),0),0)</f>
        <v>0</v>
      </c>
      <c r="DM43" s="203">
        <f t="shared" si="26"/>
        <v>0</v>
      </c>
      <c r="DN43" s="203">
        <f>IF(Taula43[[#This Row],[% Jornada (no posar símbol %)]]=100,IF(DM43=1,2,0),0)</f>
        <v>0</v>
      </c>
      <c r="DO43" s="203" t="str">
        <f t="shared" si="30"/>
        <v/>
      </c>
    </row>
    <row r="44" spans="1:119" ht="14.25" customHeight="1">
      <c r="A44" s="260"/>
      <c r="B44" s="83">
        <v>37</v>
      </c>
      <c r="C44" s="210"/>
      <c r="D44" s="226"/>
      <c r="E44" s="210"/>
      <c r="F44" s="224"/>
      <c r="G44" s="224"/>
      <c r="H44" s="210"/>
      <c r="I44" s="225"/>
      <c r="J44" s="210"/>
      <c r="K44" s="155"/>
      <c r="L44" s="156">
        <f t="shared" si="0"/>
        <v>0</v>
      </c>
      <c r="M44" s="340"/>
      <c r="N44" s="182" t="str">
        <f t="shared" si="27"/>
        <v/>
      </c>
      <c r="O44" s="127"/>
      <c r="P44" s="64"/>
      <c r="Q44" s="64"/>
      <c r="R44" s="64"/>
      <c r="CB44" s="78" t="str">
        <f t="shared" si="1"/>
        <v/>
      </c>
      <c r="CC44" s="79">
        <v>100</v>
      </c>
      <c r="CD44" s="79">
        <f t="shared" si="2"/>
        <v>0</v>
      </c>
      <c r="CE44" s="79">
        <f t="shared" si="3"/>
        <v>0</v>
      </c>
      <c r="CF44" s="79">
        <f t="shared" si="4"/>
        <v>0</v>
      </c>
      <c r="CG44" s="79">
        <f t="shared" si="28"/>
        <v>0</v>
      </c>
      <c r="CH44" s="80">
        <f t="shared" si="5"/>
        <v>0</v>
      </c>
      <c r="CI44" s="84">
        <f t="shared" si="6"/>
        <v>0</v>
      </c>
      <c r="CJ44" s="80">
        <f t="shared" si="16"/>
        <v>0</v>
      </c>
      <c r="CN44" s="21" t="str">
        <f t="shared" si="7"/>
        <v/>
      </c>
      <c r="CO44" s="21" t="str">
        <f t="shared" si="8"/>
        <v/>
      </c>
      <c r="CP44" s="22" t="str">
        <f t="shared" si="17"/>
        <v/>
      </c>
      <c r="CQ44" s="22" t="str">
        <f t="shared" si="18"/>
        <v/>
      </c>
      <c r="CR44" s="22" t="str">
        <f t="shared" si="19"/>
        <v/>
      </c>
      <c r="CS44" s="22" t="str">
        <f t="shared" si="20"/>
        <v/>
      </c>
      <c r="CT44" s="22" t="str">
        <f t="shared" si="21"/>
        <v/>
      </c>
      <c r="CU44" s="173" t="str">
        <f t="shared" si="9"/>
        <v/>
      </c>
      <c r="CV44" s="173" t="str">
        <f t="shared" si="10"/>
        <v/>
      </c>
      <c r="CW44" s="22" t="str">
        <f t="shared" si="22"/>
        <v/>
      </c>
      <c r="CX44" s="22" t="str">
        <f t="shared" si="23"/>
        <v/>
      </c>
      <c r="CY44" s="23" t="str">
        <f t="shared" si="24"/>
        <v/>
      </c>
      <c r="CZ44" s="23" t="str">
        <f t="shared" si="25"/>
        <v/>
      </c>
      <c r="DA44" s="207" t="str">
        <f t="shared" si="29"/>
        <v/>
      </c>
      <c r="DB44" s="23">
        <f t="shared" si="11"/>
        <v>0</v>
      </c>
      <c r="DC44" s="16"/>
      <c r="DE44" s="192">
        <f t="shared" si="12"/>
        <v>0</v>
      </c>
      <c r="DF44" s="192">
        <f t="shared" si="13"/>
        <v>0</v>
      </c>
      <c r="DH44" s="192">
        <f t="shared" si="14"/>
        <v>0</v>
      </c>
      <c r="DI44" s="192">
        <f t="shared" si="15"/>
        <v>0</v>
      </c>
      <c r="DK44" s="203">
        <f>IF(Taula43[[#This Row],[Codi del contracte]]&lt;&gt;"",IF(Taula43[[#This Row],[Codi del contracte]]&gt;199,IF(Taula43[[#This Row],[Codi del contracte]]&lt;300,1,0),0),0)</f>
        <v>0</v>
      </c>
      <c r="DL44" s="203">
        <f>IF(Taula43[[#This Row],[Codi del contracte]]&lt;&gt;"",IF(Taula43[[#This Row],[Codi del contracte]]&gt;499,IF(Taula43[[#This Row],[Codi del contracte]]&lt;600,1,0),0),0)</f>
        <v>0</v>
      </c>
      <c r="DM44" s="203">
        <f t="shared" si="26"/>
        <v>0</v>
      </c>
      <c r="DN44" s="203">
        <f>IF(Taula43[[#This Row],[% Jornada (no posar símbol %)]]=100,IF(DM44=1,2,0),0)</f>
        <v>0</v>
      </c>
      <c r="DO44" s="203" t="str">
        <f t="shared" si="30"/>
        <v/>
      </c>
    </row>
    <row r="45" spans="1:119" ht="14.25" customHeight="1">
      <c r="A45" s="260"/>
      <c r="B45" s="83">
        <v>38</v>
      </c>
      <c r="C45" s="210"/>
      <c r="D45" s="226"/>
      <c r="E45" s="210"/>
      <c r="F45" s="224"/>
      <c r="G45" s="224"/>
      <c r="H45" s="210"/>
      <c r="I45" s="225"/>
      <c r="J45" s="210"/>
      <c r="K45" s="155"/>
      <c r="L45" s="156">
        <f t="shared" si="0"/>
        <v>0</v>
      </c>
      <c r="M45" s="340"/>
      <c r="N45" s="182" t="str">
        <f t="shared" si="27"/>
        <v/>
      </c>
      <c r="O45" s="127"/>
      <c r="P45" s="64"/>
      <c r="Q45" s="64"/>
      <c r="R45" s="64"/>
      <c r="CB45" s="78" t="str">
        <f t="shared" si="1"/>
        <v/>
      </c>
      <c r="CC45" s="79">
        <v>100</v>
      </c>
      <c r="CD45" s="79">
        <f t="shared" si="2"/>
        <v>0</v>
      </c>
      <c r="CE45" s="79">
        <f t="shared" si="3"/>
        <v>0</v>
      </c>
      <c r="CF45" s="79">
        <f t="shared" si="4"/>
        <v>0</v>
      </c>
      <c r="CG45" s="79">
        <f t="shared" si="28"/>
        <v>0</v>
      </c>
      <c r="CH45" s="80">
        <f t="shared" si="5"/>
        <v>0</v>
      </c>
      <c r="CI45" s="84">
        <f t="shared" si="6"/>
        <v>0</v>
      </c>
      <c r="CJ45" s="80">
        <f t="shared" si="16"/>
        <v>0</v>
      </c>
      <c r="CN45" s="21" t="str">
        <f t="shared" si="7"/>
        <v/>
      </c>
      <c r="CO45" s="21" t="str">
        <f t="shared" si="8"/>
        <v/>
      </c>
      <c r="CP45" s="22" t="str">
        <f t="shared" si="17"/>
        <v/>
      </c>
      <c r="CQ45" s="22" t="str">
        <f t="shared" si="18"/>
        <v/>
      </c>
      <c r="CR45" s="22" t="str">
        <f t="shared" si="19"/>
        <v/>
      </c>
      <c r="CS45" s="22" t="str">
        <f t="shared" si="20"/>
        <v/>
      </c>
      <c r="CT45" s="22" t="str">
        <f t="shared" si="21"/>
        <v/>
      </c>
      <c r="CU45" s="173" t="str">
        <f t="shared" si="9"/>
        <v/>
      </c>
      <c r="CV45" s="173" t="str">
        <f t="shared" si="10"/>
        <v/>
      </c>
      <c r="CW45" s="22" t="str">
        <f t="shared" si="22"/>
        <v/>
      </c>
      <c r="CX45" s="22" t="str">
        <f t="shared" si="23"/>
        <v/>
      </c>
      <c r="CY45" s="23" t="str">
        <f t="shared" si="24"/>
        <v/>
      </c>
      <c r="CZ45" s="23" t="str">
        <f t="shared" si="25"/>
        <v/>
      </c>
      <c r="DA45" s="207" t="str">
        <f t="shared" si="29"/>
        <v/>
      </c>
      <c r="DB45" s="23">
        <f t="shared" si="11"/>
        <v>0</v>
      </c>
      <c r="DC45" s="16"/>
      <c r="DE45" s="192">
        <f t="shared" si="12"/>
        <v>0</v>
      </c>
      <c r="DF45" s="192">
        <f t="shared" si="13"/>
        <v>0</v>
      </c>
      <c r="DH45" s="192">
        <f t="shared" si="14"/>
        <v>0</v>
      </c>
      <c r="DI45" s="192">
        <f t="shared" si="15"/>
        <v>0</v>
      </c>
      <c r="DK45" s="203">
        <f>IF(Taula43[[#This Row],[Codi del contracte]]&lt;&gt;"",IF(Taula43[[#This Row],[Codi del contracte]]&gt;199,IF(Taula43[[#This Row],[Codi del contracte]]&lt;300,1,0),0),0)</f>
        <v>0</v>
      </c>
      <c r="DL45" s="203">
        <f>IF(Taula43[[#This Row],[Codi del contracte]]&lt;&gt;"",IF(Taula43[[#This Row],[Codi del contracte]]&gt;499,IF(Taula43[[#This Row],[Codi del contracte]]&lt;600,1,0),0),0)</f>
        <v>0</v>
      </c>
      <c r="DM45" s="203">
        <f t="shared" si="26"/>
        <v>0</v>
      </c>
      <c r="DN45" s="203">
        <f>IF(Taula43[[#This Row],[% Jornada (no posar símbol %)]]=100,IF(DM45=1,2,0),0)</f>
        <v>0</v>
      </c>
      <c r="DO45" s="203" t="str">
        <f t="shared" si="30"/>
        <v/>
      </c>
    </row>
    <row r="46" spans="1:119" ht="14.25" customHeight="1">
      <c r="A46" s="260"/>
      <c r="B46" s="83">
        <v>39</v>
      </c>
      <c r="C46" s="210"/>
      <c r="D46" s="226"/>
      <c r="E46" s="210"/>
      <c r="F46" s="224"/>
      <c r="G46" s="224"/>
      <c r="H46" s="210"/>
      <c r="I46" s="225"/>
      <c r="J46" s="210"/>
      <c r="K46" s="155"/>
      <c r="L46" s="156">
        <f t="shared" si="0"/>
        <v>0</v>
      </c>
      <c r="M46" s="340"/>
      <c r="N46" s="182" t="str">
        <f t="shared" si="27"/>
        <v/>
      </c>
      <c r="O46" s="127"/>
      <c r="P46" s="64"/>
      <c r="Q46" s="64"/>
      <c r="R46" s="64"/>
      <c r="CB46" s="78" t="str">
        <f t="shared" si="1"/>
        <v/>
      </c>
      <c r="CC46" s="79">
        <v>100</v>
      </c>
      <c r="CD46" s="79">
        <f t="shared" si="2"/>
        <v>0</v>
      </c>
      <c r="CE46" s="79">
        <f t="shared" si="3"/>
        <v>0</v>
      </c>
      <c r="CF46" s="79">
        <f t="shared" si="4"/>
        <v>0</v>
      </c>
      <c r="CG46" s="79">
        <f t="shared" si="28"/>
        <v>0</v>
      </c>
      <c r="CH46" s="80">
        <f t="shared" si="5"/>
        <v>0</v>
      </c>
      <c r="CI46" s="84">
        <f t="shared" si="6"/>
        <v>0</v>
      </c>
      <c r="CJ46" s="80">
        <f t="shared" si="16"/>
        <v>0</v>
      </c>
      <c r="CN46" s="21" t="str">
        <f t="shared" si="7"/>
        <v/>
      </c>
      <c r="CO46" s="21" t="str">
        <f t="shared" si="8"/>
        <v/>
      </c>
      <c r="CP46" s="22" t="str">
        <f t="shared" si="17"/>
        <v/>
      </c>
      <c r="CQ46" s="22" t="str">
        <f t="shared" si="18"/>
        <v/>
      </c>
      <c r="CR46" s="22" t="str">
        <f t="shared" si="19"/>
        <v/>
      </c>
      <c r="CS46" s="22" t="str">
        <f t="shared" si="20"/>
        <v/>
      </c>
      <c r="CT46" s="22" t="str">
        <f t="shared" si="21"/>
        <v/>
      </c>
      <c r="CU46" s="173" t="str">
        <f t="shared" si="9"/>
        <v/>
      </c>
      <c r="CV46" s="173" t="str">
        <f t="shared" si="10"/>
        <v/>
      </c>
      <c r="CW46" s="22" t="str">
        <f t="shared" si="22"/>
        <v/>
      </c>
      <c r="CX46" s="22" t="str">
        <f t="shared" si="23"/>
        <v/>
      </c>
      <c r="CY46" s="23" t="str">
        <f t="shared" si="24"/>
        <v/>
      </c>
      <c r="CZ46" s="23" t="str">
        <f t="shared" si="25"/>
        <v/>
      </c>
      <c r="DA46" s="207" t="str">
        <f t="shared" si="29"/>
        <v/>
      </c>
      <c r="DB46" s="23">
        <f t="shared" si="11"/>
        <v>0</v>
      </c>
      <c r="DC46" s="16"/>
      <c r="DE46" s="192">
        <f t="shared" si="12"/>
        <v>0</v>
      </c>
      <c r="DF46" s="192">
        <f t="shared" si="13"/>
        <v>0</v>
      </c>
      <c r="DH46" s="192">
        <f t="shared" si="14"/>
        <v>0</v>
      </c>
      <c r="DI46" s="192">
        <f t="shared" si="15"/>
        <v>0</v>
      </c>
      <c r="DK46" s="203">
        <f>IF(Taula43[[#This Row],[Codi del contracte]]&lt;&gt;"",IF(Taula43[[#This Row],[Codi del contracte]]&gt;199,IF(Taula43[[#This Row],[Codi del contracte]]&lt;300,1,0),0),0)</f>
        <v>0</v>
      </c>
      <c r="DL46" s="203">
        <f>IF(Taula43[[#This Row],[Codi del contracte]]&lt;&gt;"",IF(Taula43[[#This Row],[Codi del contracte]]&gt;499,IF(Taula43[[#This Row],[Codi del contracte]]&lt;600,1,0),0),0)</f>
        <v>0</v>
      </c>
      <c r="DM46" s="203">
        <f t="shared" si="26"/>
        <v>0</v>
      </c>
      <c r="DN46" s="203">
        <f>IF(Taula43[[#This Row],[% Jornada (no posar símbol %)]]=100,IF(DM46=1,2,0),0)</f>
        <v>0</v>
      </c>
      <c r="DO46" s="203" t="str">
        <f t="shared" si="30"/>
        <v/>
      </c>
    </row>
    <row r="47" spans="1:119" ht="14.25" customHeight="1">
      <c r="A47" s="260"/>
      <c r="B47" s="83">
        <v>40</v>
      </c>
      <c r="C47" s="210"/>
      <c r="D47" s="226"/>
      <c r="E47" s="210"/>
      <c r="F47" s="224"/>
      <c r="G47" s="224"/>
      <c r="H47" s="210"/>
      <c r="I47" s="225"/>
      <c r="J47" s="210"/>
      <c r="K47" s="155"/>
      <c r="L47" s="156">
        <f t="shared" si="0"/>
        <v>0</v>
      </c>
      <c r="M47" s="340"/>
      <c r="N47" s="182" t="str">
        <f t="shared" si="27"/>
        <v/>
      </c>
      <c r="O47" s="127"/>
      <c r="P47" s="64"/>
      <c r="Q47" s="64"/>
      <c r="R47" s="64"/>
      <c r="CB47" s="78" t="str">
        <f t="shared" si="1"/>
        <v/>
      </c>
      <c r="CC47" s="79">
        <v>100</v>
      </c>
      <c r="CD47" s="79">
        <f t="shared" si="2"/>
        <v>0</v>
      </c>
      <c r="CE47" s="79">
        <f t="shared" si="3"/>
        <v>0</v>
      </c>
      <c r="CF47" s="79">
        <f t="shared" si="4"/>
        <v>0</v>
      </c>
      <c r="CG47" s="79">
        <f t="shared" si="28"/>
        <v>0</v>
      </c>
      <c r="CH47" s="80">
        <f t="shared" si="5"/>
        <v>0</v>
      </c>
      <c r="CI47" s="84">
        <f t="shared" si="6"/>
        <v>0</v>
      </c>
      <c r="CJ47" s="80">
        <f t="shared" si="16"/>
        <v>0</v>
      </c>
      <c r="CN47" s="21" t="str">
        <f t="shared" si="7"/>
        <v/>
      </c>
      <c r="CO47" s="21" t="str">
        <f t="shared" si="8"/>
        <v/>
      </c>
      <c r="CP47" s="22" t="str">
        <f t="shared" si="17"/>
        <v/>
      </c>
      <c r="CQ47" s="22" t="str">
        <f t="shared" si="18"/>
        <v/>
      </c>
      <c r="CR47" s="22" t="str">
        <f t="shared" si="19"/>
        <v/>
      </c>
      <c r="CS47" s="22" t="str">
        <f t="shared" si="20"/>
        <v/>
      </c>
      <c r="CT47" s="22" t="str">
        <f t="shared" si="21"/>
        <v/>
      </c>
      <c r="CU47" s="173" t="str">
        <f t="shared" si="9"/>
        <v/>
      </c>
      <c r="CV47" s="173" t="str">
        <f t="shared" si="10"/>
        <v/>
      </c>
      <c r="CW47" s="22" t="str">
        <f t="shared" si="22"/>
        <v/>
      </c>
      <c r="CX47" s="22" t="str">
        <f t="shared" si="23"/>
        <v/>
      </c>
      <c r="CY47" s="23" t="str">
        <f t="shared" si="24"/>
        <v/>
      </c>
      <c r="CZ47" s="23" t="str">
        <f t="shared" si="25"/>
        <v/>
      </c>
      <c r="DA47" s="207" t="str">
        <f t="shared" si="29"/>
        <v/>
      </c>
      <c r="DB47" s="23">
        <f t="shared" si="11"/>
        <v>0</v>
      </c>
      <c r="DC47" s="16"/>
      <c r="DE47" s="192">
        <f t="shared" si="12"/>
        <v>0</v>
      </c>
      <c r="DF47" s="192">
        <f t="shared" si="13"/>
        <v>0</v>
      </c>
      <c r="DH47" s="192">
        <f t="shared" si="14"/>
        <v>0</v>
      </c>
      <c r="DI47" s="192">
        <f t="shared" si="15"/>
        <v>0</v>
      </c>
      <c r="DK47" s="203">
        <f>IF(Taula43[[#This Row],[Codi del contracte]]&lt;&gt;"",IF(Taula43[[#This Row],[Codi del contracte]]&gt;199,IF(Taula43[[#This Row],[Codi del contracte]]&lt;300,1,0),0),0)</f>
        <v>0</v>
      </c>
      <c r="DL47" s="203">
        <f>IF(Taula43[[#This Row],[Codi del contracte]]&lt;&gt;"",IF(Taula43[[#This Row],[Codi del contracte]]&gt;499,IF(Taula43[[#This Row],[Codi del contracte]]&lt;600,1,0),0),0)</f>
        <v>0</v>
      </c>
      <c r="DM47" s="203">
        <f t="shared" si="26"/>
        <v>0</v>
      </c>
      <c r="DN47" s="203">
        <f>IF(Taula43[[#This Row],[% Jornada (no posar símbol %)]]=100,IF(DM47=1,2,0),0)</f>
        <v>0</v>
      </c>
      <c r="DO47" s="203" t="str">
        <f t="shared" si="30"/>
        <v/>
      </c>
    </row>
    <row r="48" spans="1:119" ht="14.25" customHeight="1">
      <c r="A48" s="260"/>
      <c r="B48" s="83">
        <v>41</v>
      </c>
      <c r="C48" s="210"/>
      <c r="D48" s="226"/>
      <c r="E48" s="210"/>
      <c r="F48" s="224"/>
      <c r="G48" s="224"/>
      <c r="H48" s="210"/>
      <c r="I48" s="225"/>
      <c r="J48" s="210"/>
      <c r="K48" s="155"/>
      <c r="L48" s="156">
        <f t="shared" si="0"/>
        <v>0</v>
      </c>
      <c r="M48" s="340"/>
      <c r="N48" s="182" t="str">
        <f t="shared" si="27"/>
        <v/>
      </c>
      <c r="O48" s="127"/>
      <c r="P48" s="64"/>
      <c r="Q48" s="64"/>
      <c r="R48" s="64"/>
      <c r="CB48" s="78" t="str">
        <f t="shared" si="1"/>
        <v/>
      </c>
      <c r="CC48" s="79">
        <v>100</v>
      </c>
      <c r="CD48" s="79">
        <f t="shared" si="2"/>
        <v>0</v>
      </c>
      <c r="CE48" s="79">
        <f t="shared" si="3"/>
        <v>0</v>
      </c>
      <c r="CF48" s="79">
        <f t="shared" si="4"/>
        <v>0</v>
      </c>
      <c r="CG48" s="79">
        <f t="shared" si="28"/>
        <v>0</v>
      </c>
      <c r="CH48" s="80">
        <f t="shared" si="5"/>
        <v>0</v>
      </c>
      <c r="CI48" s="84">
        <f t="shared" si="6"/>
        <v>0</v>
      </c>
      <c r="CJ48" s="80">
        <f t="shared" si="16"/>
        <v>0</v>
      </c>
      <c r="CN48" s="21" t="str">
        <f t="shared" si="7"/>
        <v/>
      </c>
      <c r="CO48" s="21" t="str">
        <f t="shared" si="8"/>
        <v/>
      </c>
      <c r="CP48" s="22" t="str">
        <f t="shared" si="17"/>
        <v/>
      </c>
      <c r="CQ48" s="22" t="str">
        <f t="shared" si="18"/>
        <v/>
      </c>
      <c r="CR48" s="22" t="str">
        <f t="shared" si="19"/>
        <v/>
      </c>
      <c r="CS48" s="22" t="str">
        <f t="shared" si="20"/>
        <v/>
      </c>
      <c r="CT48" s="22" t="str">
        <f t="shared" si="21"/>
        <v/>
      </c>
      <c r="CU48" s="173" t="str">
        <f t="shared" si="9"/>
        <v/>
      </c>
      <c r="CV48" s="173" t="str">
        <f t="shared" si="10"/>
        <v/>
      </c>
      <c r="CW48" s="22" t="str">
        <f t="shared" si="22"/>
        <v/>
      </c>
      <c r="CX48" s="22" t="str">
        <f t="shared" si="23"/>
        <v/>
      </c>
      <c r="CY48" s="23" t="str">
        <f t="shared" si="24"/>
        <v/>
      </c>
      <c r="CZ48" s="23" t="str">
        <f t="shared" si="25"/>
        <v/>
      </c>
      <c r="DA48" s="207" t="str">
        <f t="shared" si="29"/>
        <v/>
      </c>
      <c r="DB48" s="23">
        <f t="shared" si="11"/>
        <v>0</v>
      </c>
      <c r="DC48" s="16"/>
      <c r="DE48" s="192">
        <f t="shared" si="12"/>
        <v>0</v>
      </c>
      <c r="DF48" s="192">
        <f t="shared" si="13"/>
        <v>0</v>
      </c>
      <c r="DH48" s="192">
        <f t="shared" si="14"/>
        <v>0</v>
      </c>
      <c r="DI48" s="192">
        <f t="shared" si="15"/>
        <v>0</v>
      </c>
      <c r="DK48" s="203">
        <f>IF(Taula43[[#This Row],[Codi del contracte]]&lt;&gt;"",IF(Taula43[[#This Row],[Codi del contracte]]&gt;199,IF(Taula43[[#This Row],[Codi del contracte]]&lt;300,1,0),0),0)</f>
        <v>0</v>
      </c>
      <c r="DL48" s="203">
        <f>IF(Taula43[[#This Row],[Codi del contracte]]&lt;&gt;"",IF(Taula43[[#This Row],[Codi del contracte]]&gt;499,IF(Taula43[[#This Row],[Codi del contracte]]&lt;600,1,0),0),0)</f>
        <v>0</v>
      </c>
      <c r="DM48" s="203">
        <f t="shared" si="26"/>
        <v>0</v>
      </c>
      <c r="DN48" s="203">
        <f>IF(Taula43[[#This Row],[% Jornada (no posar símbol %)]]=100,IF(DM48=1,2,0),0)</f>
        <v>0</v>
      </c>
      <c r="DO48" s="203" t="str">
        <f t="shared" si="30"/>
        <v/>
      </c>
    </row>
    <row r="49" spans="1:119" ht="14.25" customHeight="1">
      <c r="A49" s="260"/>
      <c r="B49" s="83">
        <v>42</v>
      </c>
      <c r="C49" s="210"/>
      <c r="D49" s="226"/>
      <c r="E49" s="210"/>
      <c r="F49" s="224"/>
      <c r="G49" s="224"/>
      <c r="H49" s="210"/>
      <c r="I49" s="225"/>
      <c r="J49" s="210"/>
      <c r="K49" s="155"/>
      <c r="L49" s="156">
        <f t="shared" si="0"/>
        <v>0</v>
      </c>
      <c r="M49" s="340"/>
      <c r="N49" s="182" t="str">
        <f t="shared" si="27"/>
        <v/>
      </c>
      <c r="O49" s="127"/>
      <c r="P49" s="64"/>
      <c r="Q49" s="64"/>
      <c r="R49" s="64"/>
      <c r="CB49" s="78" t="str">
        <f t="shared" si="1"/>
        <v/>
      </c>
      <c r="CC49" s="79">
        <v>100</v>
      </c>
      <c r="CD49" s="79">
        <f t="shared" si="2"/>
        <v>0</v>
      </c>
      <c r="CE49" s="79">
        <f t="shared" si="3"/>
        <v>0</v>
      </c>
      <c r="CF49" s="79">
        <f t="shared" si="4"/>
        <v>0</v>
      </c>
      <c r="CG49" s="79">
        <f t="shared" si="28"/>
        <v>0</v>
      </c>
      <c r="CH49" s="80">
        <f t="shared" si="5"/>
        <v>0</v>
      </c>
      <c r="CI49" s="84">
        <f t="shared" si="6"/>
        <v>0</v>
      </c>
      <c r="CJ49" s="80">
        <f t="shared" si="16"/>
        <v>0</v>
      </c>
      <c r="CN49" s="21" t="str">
        <f t="shared" si="7"/>
        <v/>
      </c>
      <c r="CO49" s="21" t="str">
        <f t="shared" si="8"/>
        <v/>
      </c>
      <c r="CP49" s="22" t="str">
        <f t="shared" si="17"/>
        <v/>
      </c>
      <c r="CQ49" s="22" t="str">
        <f t="shared" si="18"/>
        <v/>
      </c>
      <c r="CR49" s="22" t="str">
        <f t="shared" si="19"/>
        <v/>
      </c>
      <c r="CS49" s="22" t="str">
        <f t="shared" si="20"/>
        <v/>
      </c>
      <c r="CT49" s="22" t="str">
        <f t="shared" si="21"/>
        <v/>
      </c>
      <c r="CU49" s="173" t="str">
        <f t="shared" si="9"/>
        <v/>
      </c>
      <c r="CV49" s="173" t="str">
        <f t="shared" si="10"/>
        <v/>
      </c>
      <c r="CW49" s="22" t="str">
        <f t="shared" si="22"/>
        <v/>
      </c>
      <c r="CX49" s="22" t="str">
        <f t="shared" si="23"/>
        <v/>
      </c>
      <c r="CY49" s="23" t="str">
        <f t="shared" si="24"/>
        <v/>
      </c>
      <c r="CZ49" s="23" t="str">
        <f t="shared" si="25"/>
        <v/>
      </c>
      <c r="DA49" s="207" t="str">
        <f t="shared" si="29"/>
        <v/>
      </c>
      <c r="DB49" s="23">
        <f t="shared" si="11"/>
        <v>0</v>
      </c>
      <c r="DC49" s="16"/>
      <c r="DE49" s="192">
        <f t="shared" si="12"/>
        <v>0</v>
      </c>
      <c r="DF49" s="192">
        <f t="shared" si="13"/>
        <v>0</v>
      </c>
      <c r="DH49" s="192">
        <f t="shared" si="14"/>
        <v>0</v>
      </c>
      <c r="DI49" s="192">
        <f t="shared" si="15"/>
        <v>0</v>
      </c>
      <c r="DK49" s="203">
        <f>IF(Taula43[[#This Row],[Codi del contracte]]&lt;&gt;"",IF(Taula43[[#This Row],[Codi del contracte]]&gt;199,IF(Taula43[[#This Row],[Codi del contracte]]&lt;300,1,0),0),0)</f>
        <v>0</v>
      </c>
      <c r="DL49" s="203">
        <f>IF(Taula43[[#This Row],[Codi del contracte]]&lt;&gt;"",IF(Taula43[[#This Row],[Codi del contracte]]&gt;499,IF(Taula43[[#This Row],[Codi del contracte]]&lt;600,1,0),0),0)</f>
        <v>0</v>
      </c>
      <c r="DM49" s="203">
        <f t="shared" si="26"/>
        <v>0</v>
      </c>
      <c r="DN49" s="203">
        <f>IF(Taula43[[#This Row],[% Jornada (no posar símbol %)]]=100,IF(DM49=1,2,0),0)</f>
        <v>0</v>
      </c>
      <c r="DO49" s="203" t="str">
        <f t="shared" si="30"/>
        <v/>
      </c>
    </row>
    <row r="50" spans="1:119" ht="14.25" customHeight="1">
      <c r="A50" s="260"/>
      <c r="B50" s="83">
        <v>43</v>
      </c>
      <c r="C50" s="210"/>
      <c r="D50" s="226"/>
      <c r="E50" s="210"/>
      <c r="F50" s="224"/>
      <c r="G50" s="224"/>
      <c r="H50" s="210"/>
      <c r="I50" s="225"/>
      <c r="J50" s="210"/>
      <c r="K50" s="155"/>
      <c r="L50" s="156">
        <f t="shared" si="0"/>
        <v>0</v>
      </c>
      <c r="M50" s="340"/>
      <c r="N50" s="182" t="str">
        <f t="shared" si="27"/>
        <v/>
      </c>
      <c r="O50" s="127"/>
      <c r="P50" s="64"/>
      <c r="Q50" s="64"/>
      <c r="R50" s="64"/>
      <c r="CB50" s="78" t="str">
        <f t="shared" si="1"/>
        <v/>
      </c>
      <c r="CC50" s="79">
        <v>100</v>
      </c>
      <c r="CD50" s="79">
        <f t="shared" si="2"/>
        <v>0</v>
      </c>
      <c r="CE50" s="79">
        <f t="shared" si="3"/>
        <v>0</v>
      </c>
      <c r="CF50" s="79">
        <f t="shared" si="4"/>
        <v>0</v>
      </c>
      <c r="CG50" s="79">
        <f t="shared" si="28"/>
        <v>0</v>
      </c>
      <c r="CH50" s="80">
        <f t="shared" si="5"/>
        <v>0</v>
      </c>
      <c r="CI50" s="84">
        <f t="shared" si="6"/>
        <v>0</v>
      </c>
      <c r="CJ50" s="80">
        <f t="shared" si="16"/>
        <v>0</v>
      </c>
      <c r="CN50" s="21" t="str">
        <f t="shared" si="7"/>
        <v/>
      </c>
      <c r="CO50" s="21" t="str">
        <f t="shared" si="8"/>
        <v/>
      </c>
      <c r="CP50" s="22" t="str">
        <f t="shared" si="17"/>
        <v/>
      </c>
      <c r="CQ50" s="22" t="str">
        <f t="shared" si="18"/>
        <v/>
      </c>
      <c r="CR50" s="22" t="str">
        <f t="shared" si="19"/>
        <v/>
      </c>
      <c r="CS50" s="22" t="str">
        <f t="shared" si="20"/>
        <v/>
      </c>
      <c r="CT50" s="22" t="str">
        <f t="shared" si="21"/>
        <v/>
      </c>
      <c r="CU50" s="173" t="str">
        <f t="shared" si="9"/>
        <v/>
      </c>
      <c r="CV50" s="173" t="str">
        <f t="shared" si="10"/>
        <v/>
      </c>
      <c r="CW50" s="22" t="str">
        <f t="shared" si="22"/>
        <v/>
      </c>
      <c r="CX50" s="22" t="str">
        <f t="shared" si="23"/>
        <v/>
      </c>
      <c r="CY50" s="23" t="str">
        <f t="shared" si="24"/>
        <v/>
      </c>
      <c r="CZ50" s="23" t="str">
        <f t="shared" si="25"/>
        <v/>
      </c>
      <c r="DA50" s="207" t="str">
        <f t="shared" si="29"/>
        <v/>
      </c>
      <c r="DB50" s="23">
        <f t="shared" si="11"/>
        <v>0</v>
      </c>
      <c r="DC50" s="16"/>
      <c r="DE50" s="192">
        <f t="shared" si="12"/>
        <v>0</v>
      </c>
      <c r="DF50" s="192">
        <f t="shared" si="13"/>
        <v>0</v>
      </c>
      <c r="DH50" s="192">
        <f t="shared" si="14"/>
        <v>0</v>
      </c>
      <c r="DI50" s="192">
        <f t="shared" si="15"/>
        <v>0</v>
      </c>
      <c r="DK50" s="203">
        <f>IF(Taula43[[#This Row],[Codi del contracte]]&lt;&gt;"",IF(Taula43[[#This Row],[Codi del contracte]]&gt;199,IF(Taula43[[#This Row],[Codi del contracte]]&lt;300,1,0),0),0)</f>
        <v>0</v>
      </c>
      <c r="DL50" s="203">
        <f>IF(Taula43[[#This Row],[Codi del contracte]]&lt;&gt;"",IF(Taula43[[#This Row],[Codi del contracte]]&gt;499,IF(Taula43[[#This Row],[Codi del contracte]]&lt;600,1,0),0),0)</f>
        <v>0</v>
      </c>
      <c r="DM50" s="203">
        <f t="shared" si="26"/>
        <v>0</v>
      </c>
      <c r="DN50" s="203">
        <f>IF(Taula43[[#This Row],[% Jornada (no posar símbol %)]]=100,IF(DM50=1,2,0),0)</f>
        <v>0</v>
      </c>
      <c r="DO50" s="203" t="str">
        <f t="shared" si="30"/>
        <v/>
      </c>
    </row>
    <row r="51" spans="1:119" ht="14.25" customHeight="1">
      <c r="A51" s="260"/>
      <c r="B51" s="83">
        <v>44</v>
      </c>
      <c r="C51" s="210"/>
      <c r="D51" s="226"/>
      <c r="E51" s="210"/>
      <c r="F51" s="224"/>
      <c r="G51" s="224"/>
      <c r="H51" s="210"/>
      <c r="I51" s="225"/>
      <c r="J51" s="210"/>
      <c r="K51" s="155"/>
      <c r="L51" s="156">
        <f t="shared" si="0"/>
        <v>0</v>
      </c>
      <c r="M51" s="340"/>
      <c r="N51" s="182" t="str">
        <f t="shared" si="27"/>
        <v/>
      </c>
      <c r="O51" s="127"/>
      <c r="P51" s="64"/>
      <c r="Q51" s="64"/>
      <c r="R51" s="64"/>
      <c r="CB51" s="78" t="str">
        <f t="shared" si="1"/>
        <v/>
      </c>
      <c r="CC51" s="79">
        <v>100</v>
      </c>
      <c r="CD51" s="79">
        <f t="shared" si="2"/>
        <v>0</v>
      </c>
      <c r="CE51" s="79">
        <f t="shared" si="3"/>
        <v>0</v>
      </c>
      <c r="CF51" s="79">
        <f t="shared" si="4"/>
        <v>0</v>
      </c>
      <c r="CG51" s="79">
        <f t="shared" si="28"/>
        <v>0</v>
      </c>
      <c r="CH51" s="80">
        <f t="shared" si="5"/>
        <v>0</v>
      </c>
      <c r="CI51" s="84">
        <f t="shared" si="6"/>
        <v>0</v>
      </c>
      <c r="CJ51" s="80">
        <f t="shared" si="16"/>
        <v>0</v>
      </c>
      <c r="CN51" s="21" t="str">
        <f t="shared" si="7"/>
        <v/>
      </c>
      <c r="CO51" s="21" t="str">
        <f t="shared" si="8"/>
        <v/>
      </c>
      <c r="CP51" s="22" t="str">
        <f t="shared" si="17"/>
        <v/>
      </c>
      <c r="CQ51" s="22" t="str">
        <f t="shared" si="18"/>
        <v/>
      </c>
      <c r="CR51" s="22" t="str">
        <f t="shared" si="19"/>
        <v/>
      </c>
      <c r="CS51" s="22" t="str">
        <f t="shared" si="20"/>
        <v/>
      </c>
      <c r="CT51" s="22" t="str">
        <f t="shared" si="21"/>
        <v/>
      </c>
      <c r="CU51" s="173" t="str">
        <f t="shared" si="9"/>
        <v/>
      </c>
      <c r="CV51" s="173" t="str">
        <f t="shared" si="10"/>
        <v/>
      </c>
      <c r="CW51" s="22" t="str">
        <f t="shared" si="22"/>
        <v/>
      </c>
      <c r="CX51" s="22" t="str">
        <f t="shared" si="23"/>
        <v/>
      </c>
      <c r="CY51" s="23" t="str">
        <f t="shared" si="24"/>
        <v/>
      </c>
      <c r="CZ51" s="23" t="str">
        <f t="shared" si="25"/>
        <v/>
      </c>
      <c r="DA51" s="207" t="str">
        <f t="shared" si="29"/>
        <v/>
      </c>
      <c r="DB51" s="23">
        <f t="shared" si="11"/>
        <v>0</v>
      </c>
      <c r="DC51" s="16"/>
      <c r="DE51" s="192">
        <f t="shared" si="12"/>
        <v>0</v>
      </c>
      <c r="DF51" s="192">
        <f t="shared" si="13"/>
        <v>0</v>
      </c>
      <c r="DH51" s="192">
        <f t="shared" si="14"/>
        <v>0</v>
      </c>
      <c r="DI51" s="192">
        <f t="shared" si="15"/>
        <v>0</v>
      </c>
      <c r="DK51" s="203">
        <f>IF(Taula43[[#This Row],[Codi del contracte]]&lt;&gt;"",IF(Taula43[[#This Row],[Codi del contracte]]&gt;199,IF(Taula43[[#This Row],[Codi del contracte]]&lt;300,1,0),0),0)</f>
        <v>0</v>
      </c>
      <c r="DL51" s="203">
        <f>IF(Taula43[[#This Row],[Codi del contracte]]&lt;&gt;"",IF(Taula43[[#This Row],[Codi del contracte]]&gt;499,IF(Taula43[[#This Row],[Codi del contracte]]&lt;600,1,0),0),0)</f>
        <v>0</v>
      </c>
      <c r="DM51" s="203">
        <f t="shared" si="26"/>
        <v>0</v>
      </c>
      <c r="DN51" s="203">
        <f>IF(Taula43[[#This Row],[% Jornada (no posar símbol %)]]=100,IF(DM51=1,2,0),0)</f>
        <v>0</v>
      </c>
      <c r="DO51" s="203" t="str">
        <f t="shared" si="30"/>
        <v/>
      </c>
    </row>
    <row r="52" spans="1:119" ht="14.25" customHeight="1">
      <c r="A52" s="260"/>
      <c r="B52" s="83">
        <v>45</v>
      </c>
      <c r="C52" s="210"/>
      <c r="D52" s="226"/>
      <c r="E52" s="210"/>
      <c r="F52" s="224"/>
      <c r="G52" s="224"/>
      <c r="H52" s="210"/>
      <c r="I52" s="225"/>
      <c r="J52" s="210"/>
      <c r="K52" s="155"/>
      <c r="L52" s="156">
        <f t="shared" si="0"/>
        <v>0</v>
      </c>
      <c r="M52" s="340"/>
      <c r="N52" s="182" t="str">
        <f t="shared" si="27"/>
        <v/>
      </c>
      <c r="O52" s="127"/>
      <c r="P52" s="64"/>
      <c r="Q52" s="64"/>
      <c r="R52" s="64"/>
      <c r="CB52" s="78" t="str">
        <f t="shared" si="1"/>
        <v/>
      </c>
      <c r="CC52" s="79">
        <v>100</v>
      </c>
      <c r="CD52" s="79">
        <f t="shared" si="2"/>
        <v>0</v>
      </c>
      <c r="CE52" s="79">
        <f t="shared" si="3"/>
        <v>0</v>
      </c>
      <c r="CF52" s="79">
        <f t="shared" si="4"/>
        <v>0</v>
      </c>
      <c r="CG52" s="79">
        <f t="shared" si="28"/>
        <v>0</v>
      </c>
      <c r="CH52" s="80">
        <f t="shared" si="5"/>
        <v>0</v>
      </c>
      <c r="CI52" s="84">
        <f t="shared" si="6"/>
        <v>0</v>
      </c>
      <c r="CJ52" s="80">
        <f t="shared" si="16"/>
        <v>0</v>
      </c>
      <c r="CN52" s="21" t="str">
        <f t="shared" si="7"/>
        <v/>
      </c>
      <c r="CO52" s="21" t="str">
        <f t="shared" si="8"/>
        <v/>
      </c>
      <c r="CP52" s="22" t="str">
        <f t="shared" si="17"/>
        <v/>
      </c>
      <c r="CQ52" s="22" t="str">
        <f t="shared" si="18"/>
        <v/>
      </c>
      <c r="CR52" s="22" t="str">
        <f t="shared" si="19"/>
        <v/>
      </c>
      <c r="CS52" s="22" t="str">
        <f t="shared" si="20"/>
        <v/>
      </c>
      <c r="CT52" s="22" t="str">
        <f t="shared" si="21"/>
        <v/>
      </c>
      <c r="CU52" s="173" t="str">
        <f t="shared" si="9"/>
        <v/>
      </c>
      <c r="CV52" s="173" t="str">
        <f t="shared" si="10"/>
        <v/>
      </c>
      <c r="CW52" s="22" t="str">
        <f t="shared" si="22"/>
        <v/>
      </c>
      <c r="CX52" s="22" t="str">
        <f t="shared" si="23"/>
        <v/>
      </c>
      <c r="CY52" s="23" t="str">
        <f t="shared" si="24"/>
        <v/>
      </c>
      <c r="CZ52" s="23" t="str">
        <f t="shared" si="25"/>
        <v/>
      </c>
      <c r="DA52" s="207" t="str">
        <f t="shared" si="29"/>
        <v/>
      </c>
      <c r="DB52" s="23">
        <f t="shared" si="11"/>
        <v>0</v>
      </c>
      <c r="DC52" s="16"/>
      <c r="DE52" s="192">
        <f t="shared" si="12"/>
        <v>0</v>
      </c>
      <c r="DF52" s="192">
        <f t="shared" si="13"/>
        <v>0</v>
      </c>
      <c r="DH52" s="192">
        <f t="shared" si="14"/>
        <v>0</v>
      </c>
      <c r="DI52" s="192">
        <f t="shared" si="15"/>
        <v>0</v>
      </c>
      <c r="DK52" s="203">
        <f>IF(Taula43[[#This Row],[Codi del contracte]]&lt;&gt;"",IF(Taula43[[#This Row],[Codi del contracte]]&gt;199,IF(Taula43[[#This Row],[Codi del contracte]]&lt;300,1,0),0),0)</f>
        <v>0</v>
      </c>
      <c r="DL52" s="203">
        <f>IF(Taula43[[#This Row],[Codi del contracte]]&lt;&gt;"",IF(Taula43[[#This Row],[Codi del contracte]]&gt;499,IF(Taula43[[#This Row],[Codi del contracte]]&lt;600,1,0),0),0)</f>
        <v>0</v>
      </c>
      <c r="DM52" s="203">
        <f t="shared" si="26"/>
        <v>0</v>
      </c>
      <c r="DN52" s="203">
        <f>IF(Taula43[[#This Row],[% Jornada (no posar símbol %)]]=100,IF(DM52=1,2,0),0)</f>
        <v>0</v>
      </c>
      <c r="DO52" s="203" t="str">
        <f t="shared" si="30"/>
        <v/>
      </c>
    </row>
    <row r="53" spans="1:119" ht="14.25" customHeight="1">
      <c r="A53" s="260"/>
      <c r="B53" s="83">
        <v>46</v>
      </c>
      <c r="C53" s="210"/>
      <c r="D53" s="226"/>
      <c r="E53" s="210"/>
      <c r="F53" s="224"/>
      <c r="G53" s="224"/>
      <c r="H53" s="210"/>
      <c r="I53" s="225"/>
      <c r="J53" s="210"/>
      <c r="K53" s="155"/>
      <c r="L53" s="156">
        <f t="shared" si="0"/>
        <v>0</v>
      </c>
      <c r="M53" s="340"/>
      <c r="N53" s="182" t="str">
        <f t="shared" si="27"/>
        <v/>
      </c>
      <c r="O53" s="127"/>
      <c r="P53" s="64"/>
      <c r="Q53" s="64"/>
      <c r="R53" s="64"/>
      <c r="CB53" s="78" t="str">
        <f t="shared" si="1"/>
        <v/>
      </c>
      <c r="CC53" s="79">
        <v>100</v>
      </c>
      <c r="CD53" s="79">
        <f t="shared" si="2"/>
        <v>0</v>
      </c>
      <c r="CE53" s="79">
        <f t="shared" si="3"/>
        <v>0</v>
      </c>
      <c r="CF53" s="79">
        <f t="shared" si="4"/>
        <v>0</v>
      </c>
      <c r="CG53" s="79">
        <f t="shared" si="28"/>
        <v>0</v>
      </c>
      <c r="CH53" s="80">
        <f t="shared" si="5"/>
        <v>0</v>
      </c>
      <c r="CI53" s="84">
        <f t="shared" si="6"/>
        <v>0</v>
      </c>
      <c r="CJ53" s="80">
        <f t="shared" si="16"/>
        <v>0</v>
      </c>
      <c r="CN53" s="21" t="str">
        <f t="shared" si="7"/>
        <v/>
      </c>
      <c r="CO53" s="21" t="str">
        <f t="shared" si="8"/>
        <v/>
      </c>
      <c r="CP53" s="22" t="str">
        <f t="shared" si="17"/>
        <v/>
      </c>
      <c r="CQ53" s="22" t="str">
        <f t="shared" si="18"/>
        <v/>
      </c>
      <c r="CR53" s="22" t="str">
        <f t="shared" si="19"/>
        <v/>
      </c>
      <c r="CS53" s="22" t="str">
        <f t="shared" si="20"/>
        <v/>
      </c>
      <c r="CT53" s="22" t="str">
        <f t="shared" si="21"/>
        <v/>
      </c>
      <c r="CU53" s="173" t="str">
        <f t="shared" si="9"/>
        <v/>
      </c>
      <c r="CV53" s="173" t="str">
        <f t="shared" si="10"/>
        <v/>
      </c>
      <c r="CW53" s="22" t="str">
        <f t="shared" si="22"/>
        <v/>
      </c>
      <c r="CX53" s="22" t="str">
        <f t="shared" si="23"/>
        <v/>
      </c>
      <c r="CY53" s="23" t="str">
        <f t="shared" si="24"/>
        <v/>
      </c>
      <c r="CZ53" s="23" t="str">
        <f t="shared" si="25"/>
        <v/>
      </c>
      <c r="DA53" s="207" t="str">
        <f t="shared" si="29"/>
        <v/>
      </c>
      <c r="DB53" s="23">
        <f t="shared" si="11"/>
        <v>0</v>
      </c>
      <c r="DC53" s="16"/>
      <c r="DE53" s="192">
        <f t="shared" si="12"/>
        <v>0</v>
      </c>
      <c r="DF53" s="192">
        <f t="shared" si="13"/>
        <v>0</v>
      </c>
      <c r="DH53" s="192">
        <f t="shared" si="14"/>
        <v>0</v>
      </c>
      <c r="DI53" s="192">
        <f t="shared" si="15"/>
        <v>0</v>
      </c>
      <c r="DK53" s="203">
        <f>IF(Taula43[[#This Row],[Codi del contracte]]&lt;&gt;"",IF(Taula43[[#This Row],[Codi del contracte]]&gt;199,IF(Taula43[[#This Row],[Codi del contracte]]&lt;300,1,0),0),0)</f>
        <v>0</v>
      </c>
      <c r="DL53" s="203">
        <f>IF(Taula43[[#This Row],[Codi del contracte]]&lt;&gt;"",IF(Taula43[[#This Row],[Codi del contracte]]&gt;499,IF(Taula43[[#This Row],[Codi del contracte]]&lt;600,1,0),0),0)</f>
        <v>0</v>
      </c>
      <c r="DM53" s="203">
        <f t="shared" si="26"/>
        <v>0</v>
      </c>
      <c r="DN53" s="203">
        <f>IF(Taula43[[#This Row],[% Jornada (no posar símbol %)]]=100,IF(DM53=1,2,0),0)</f>
        <v>0</v>
      </c>
      <c r="DO53" s="203" t="str">
        <f t="shared" si="30"/>
        <v/>
      </c>
    </row>
    <row r="54" spans="1:119" ht="14.25" customHeight="1">
      <c r="A54" s="260"/>
      <c r="B54" s="83">
        <v>47</v>
      </c>
      <c r="C54" s="210"/>
      <c r="D54" s="226"/>
      <c r="E54" s="210"/>
      <c r="F54" s="224"/>
      <c r="G54" s="224"/>
      <c r="H54" s="210"/>
      <c r="I54" s="225"/>
      <c r="J54" s="210"/>
      <c r="K54" s="155"/>
      <c r="L54" s="156">
        <f t="shared" si="0"/>
        <v>0</v>
      </c>
      <c r="M54" s="340"/>
      <c r="N54" s="182" t="str">
        <f t="shared" si="27"/>
        <v/>
      </c>
      <c r="O54" s="127"/>
      <c r="P54" s="64"/>
      <c r="Q54" s="64"/>
      <c r="R54" s="64"/>
      <c r="CB54" s="78" t="str">
        <f t="shared" si="1"/>
        <v/>
      </c>
      <c r="CC54" s="79">
        <v>100</v>
      </c>
      <c r="CD54" s="79">
        <f t="shared" si="2"/>
        <v>0</v>
      </c>
      <c r="CE54" s="79">
        <f t="shared" si="3"/>
        <v>0</v>
      </c>
      <c r="CF54" s="79">
        <f t="shared" si="4"/>
        <v>0</v>
      </c>
      <c r="CG54" s="79">
        <f t="shared" si="28"/>
        <v>0</v>
      </c>
      <c r="CH54" s="80">
        <f t="shared" si="5"/>
        <v>0</v>
      </c>
      <c r="CI54" s="84">
        <f t="shared" si="6"/>
        <v>0</v>
      </c>
      <c r="CJ54" s="80">
        <f t="shared" si="16"/>
        <v>0</v>
      </c>
      <c r="CN54" s="21" t="str">
        <f t="shared" si="7"/>
        <v/>
      </c>
      <c r="CO54" s="21" t="str">
        <f t="shared" si="8"/>
        <v/>
      </c>
      <c r="CP54" s="22" t="str">
        <f t="shared" si="17"/>
        <v/>
      </c>
      <c r="CQ54" s="22" t="str">
        <f t="shared" si="18"/>
        <v/>
      </c>
      <c r="CR54" s="22" t="str">
        <f t="shared" si="19"/>
        <v/>
      </c>
      <c r="CS54" s="22" t="str">
        <f t="shared" si="20"/>
        <v/>
      </c>
      <c r="CT54" s="22" t="str">
        <f t="shared" si="21"/>
        <v/>
      </c>
      <c r="CU54" s="173" t="str">
        <f t="shared" si="9"/>
        <v/>
      </c>
      <c r="CV54" s="173" t="str">
        <f t="shared" si="10"/>
        <v/>
      </c>
      <c r="CW54" s="22" t="str">
        <f t="shared" si="22"/>
        <v/>
      </c>
      <c r="CX54" s="22" t="str">
        <f t="shared" si="23"/>
        <v/>
      </c>
      <c r="CY54" s="23" t="str">
        <f t="shared" si="24"/>
        <v/>
      </c>
      <c r="CZ54" s="23" t="str">
        <f t="shared" si="25"/>
        <v/>
      </c>
      <c r="DA54" s="207" t="str">
        <f t="shared" si="29"/>
        <v/>
      </c>
      <c r="DB54" s="23">
        <f t="shared" si="11"/>
        <v>0</v>
      </c>
      <c r="DC54" s="16"/>
      <c r="DE54" s="192">
        <f t="shared" si="12"/>
        <v>0</v>
      </c>
      <c r="DF54" s="192">
        <f t="shared" si="13"/>
        <v>0</v>
      </c>
      <c r="DH54" s="192">
        <f t="shared" si="14"/>
        <v>0</v>
      </c>
      <c r="DI54" s="192">
        <f t="shared" si="15"/>
        <v>0</v>
      </c>
      <c r="DK54" s="203">
        <f>IF(Taula43[[#This Row],[Codi del contracte]]&lt;&gt;"",IF(Taula43[[#This Row],[Codi del contracte]]&gt;199,IF(Taula43[[#This Row],[Codi del contracte]]&lt;300,1,0),0),0)</f>
        <v>0</v>
      </c>
      <c r="DL54" s="203">
        <f>IF(Taula43[[#This Row],[Codi del contracte]]&lt;&gt;"",IF(Taula43[[#This Row],[Codi del contracte]]&gt;499,IF(Taula43[[#This Row],[Codi del contracte]]&lt;600,1,0),0),0)</f>
        <v>0</v>
      </c>
      <c r="DM54" s="203">
        <f t="shared" si="26"/>
        <v>0</v>
      </c>
      <c r="DN54" s="203">
        <f>IF(Taula43[[#This Row],[% Jornada (no posar símbol %)]]=100,IF(DM54=1,2,0),0)</f>
        <v>0</v>
      </c>
      <c r="DO54" s="203" t="str">
        <f t="shared" si="30"/>
        <v/>
      </c>
    </row>
    <row r="55" spans="1:119" ht="14.25" customHeight="1">
      <c r="A55" s="260"/>
      <c r="B55" s="83">
        <v>48</v>
      </c>
      <c r="C55" s="210"/>
      <c r="D55" s="226"/>
      <c r="E55" s="210"/>
      <c r="F55" s="224"/>
      <c r="G55" s="224"/>
      <c r="H55" s="210"/>
      <c r="I55" s="225"/>
      <c r="J55" s="210"/>
      <c r="K55" s="155"/>
      <c r="L55" s="156">
        <f t="shared" si="0"/>
        <v>0</v>
      </c>
      <c r="M55" s="340"/>
      <c r="N55" s="182" t="str">
        <f t="shared" si="27"/>
        <v/>
      </c>
      <c r="O55" s="127"/>
      <c r="P55" s="64"/>
      <c r="Q55" s="64"/>
      <c r="R55" s="64"/>
      <c r="CB55" s="78" t="str">
        <f t="shared" si="1"/>
        <v/>
      </c>
      <c r="CC55" s="79">
        <v>100</v>
      </c>
      <c r="CD55" s="79">
        <f t="shared" si="2"/>
        <v>0</v>
      </c>
      <c r="CE55" s="79">
        <f t="shared" si="3"/>
        <v>0</v>
      </c>
      <c r="CF55" s="79">
        <f t="shared" si="4"/>
        <v>0</v>
      </c>
      <c r="CG55" s="79">
        <f t="shared" si="28"/>
        <v>0</v>
      </c>
      <c r="CH55" s="80">
        <f t="shared" si="5"/>
        <v>0</v>
      </c>
      <c r="CI55" s="84">
        <f t="shared" si="6"/>
        <v>0</v>
      </c>
      <c r="CJ55" s="80">
        <f t="shared" si="16"/>
        <v>0</v>
      </c>
      <c r="CN55" s="21" t="str">
        <f t="shared" si="7"/>
        <v/>
      </c>
      <c r="CO55" s="21" t="str">
        <f t="shared" si="8"/>
        <v/>
      </c>
      <c r="CP55" s="22" t="str">
        <f t="shared" si="17"/>
        <v/>
      </c>
      <c r="CQ55" s="22" t="str">
        <f t="shared" si="18"/>
        <v/>
      </c>
      <c r="CR55" s="22" t="str">
        <f t="shared" si="19"/>
        <v/>
      </c>
      <c r="CS55" s="22" t="str">
        <f t="shared" si="20"/>
        <v/>
      </c>
      <c r="CT55" s="22" t="str">
        <f t="shared" si="21"/>
        <v/>
      </c>
      <c r="CU55" s="173" t="str">
        <f t="shared" si="9"/>
        <v/>
      </c>
      <c r="CV55" s="173" t="str">
        <f t="shared" si="10"/>
        <v/>
      </c>
      <c r="CW55" s="22" t="str">
        <f t="shared" si="22"/>
        <v/>
      </c>
      <c r="CX55" s="22" t="str">
        <f t="shared" si="23"/>
        <v/>
      </c>
      <c r="CY55" s="23" t="str">
        <f t="shared" si="24"/>
        <v/>
      </c>
      <c r="CZ55" s="23" t="str">
        <f t="shared" si="25"/>
        <v/>
      </c>
      <c r="DA55" s="207" t="str">
        <f t="shared" si="29"/>
        <v/>
      </c>
      <c r="DB55" s="23">
        <f t="shared" si="11"/>
        <v>0</v>
      </c>
      <c r="DC55" s="16"/>
      <c r="DE55" s="192">
        <f t="shared" si="12"/>
        <v>0</v>
      </c>
      <c r="DF55" s="192">
        <f t="shared" si="13"/>
        <v>0</v>
      </c>
      <c r="DH55" s="192">
        <f t="shared" si="14"/>
        <v>0</v>
      </c>
      <c r="DI55" s="192">
        <f t="shared" si="15"/>
        <v>0</v>
      </c>
      <c r="DK55" s="203">
        <f>IF(Taula43[[#This Row],[Codi del contracte]]&lt;&gt;"",IF(Taula43[[#This Row],[Codi del contracte]]&gt;199,IF(Taula43[[#This Row],[Codi del contracte]]&lt;300,1,0),0),0)</f>
        <v>0</v>
      </c>
      <c r="DL55" s="203">
        <f>IF(Taula43[[#This Row],[Codi del contracte]]&lt;&gt;"",IF(Taula43[[#This Row],[Codi del contracte]]&gt;499,IF(Taula43[[#This Row],[Codi del contracte]]&lt;600,1,0),0),0)</f>
        <v>0</v>
      </c>
      <c r="DM55" s="203">
        <f t="shared" si="26"/>
        <v>0</v>
      </c>
      <c r="DN55" s="203">
        <f>IF(Taula43[[#This Row],[% Jornada (no posar símbol %)]]=100,IF(DM55=1,2,0),0)</f>
        <v>0</v>
      </c>
      <c r="DO55" s="203" t="str">
        <f t="shared" si="30"/>
        <v/>
      </c>
    </row>
    <row r="56" spans="1:119" ht="14.25" customHeight="1">
      <c r="A56" s="260"/>
      <c r="B56" s="83">
        <v>49</v>
      </c>
      <c r="C56" s="210"/>
      <c r="D56" s="226"/>
      <c r="E56" s="210"/>
      <c r="F56" s="224"/>
      <c r="G56" s="224"/>
      <c r="H56" s="210"/>
      <c r="I56" s="225"/>
      <c r="J56" s="210"/>
      <c r="K56" s="155"/>
      <c r="L56" s="156">
        <f t="shared" si="0"/>
        <v>0</v>
      </c>
      <c r="M56" s="340"/>
      <c r="N56" s="182" t="str">
        <f t="shared" si="27"/>
        <v/>
      </c>
      <c r="O56" s="127"/>
      <c r="P56" s="64"/>
      <c r="Q56" s="64"/>
      <c r="R56" s="64"/>
      <c r="CB56" s="78" t="str">
        <f t="shared" si="1"/>
        <v/>
      </c>
      <c r="CC56" s="79">
        <v>100</v>
      </c>
      <c r="CD56" s="79">
        <f t="shared" si="2"/>
        <v>0</v>
      </c>
      <c r="CE56" s="79">
        <f t="shared" si="3"/>
        <v>0</v>
      </c>
      <c r="CF56" s="79">
        <f t="shared" si="4"/>
        <v>0</v>
      </c>
      <c r="CG56" s="79">
        <f t="shared" si="28"/>
        <v>0</v>
      </c>
      <c r="CH56" s="80">
        <f t="shared" si="5"/>
        <v>0</v>
      </c>
      <c r="CI56" s="84">
        <f t="shared" si="6"/>
        <v>0</v>
      </c>
      <c r="CJ56" s="80">
        <f t="shared" si="16"/>
        <v>0</v>
      </c>
      <c r="CN56" s="21" t="str">
        <f t="shared" si="7"/>
        <v/>
      </c>
      <c r="CO56" s="21" t="str">
        <f t="shared" si="8"/>
        <v/>
      </c>
      <c r="CP56" s="22" t="str">
        <f t="shared" si="17"/>
        <v/>
      </c>
      <c r="CQ56" s="22" t="str">
        <f t="shared" si="18"/>
        <v/>
      </c>
      <c r="CR56" s="22" t="str">
        <f t="shared" si="19"/>
        <v/>
      </c>
      <c r="CS56" s="22" t="str">
        <f t="shared" si="20"/>
        <v/>
      </c>
      <c r="CT56" s="22" t="str">
        <f t="shared" si="21"/>
        <v/>
      </c>
      <c r="CU56" s="173" t="str">
        <f t="shared" si="9"/>
        <v/>
      </c>
      <c r="CV56" s="173" t="str">
        <f t="shared" si="10"/>
        <v/>
      </c>
      <c r="CW56" s="22" t="str">
        <f t="shared" si="22"/>
        <v/>
      </c>
      <c r="CX56" s="22" t="str">
        <f t="shared" si="23"/>
        <v/>
      </c>
      <c r="CY56" s="23" t="str">
        <f t="shared" si="24"/>
        <v/>
      </c>
      <c r="CZ56" s="23" t="str">
        <f t="shared" si="25"/>
        <v/>
      </c>
      <c r="DA56" s="207" t="str">
        <f t="shared" si="29"/>
        <v/>
      </c>
      <c r="DB56" s="23">
        <f t="shared" si="11"/>
        <v>0</v>
      </c>
      <c r="DC56" s="16"/>
      <c r="DE56" s="192">
        <f t="shared" si="12"/>
        <v>0</v>
      </c>
      <c r="DF56" s="192">
        <f t="shared" si="13"/>
        <v>0</v>
      </c>
      <c r="DH56" s="192">
        <f t="shared" si="14"/>
        <v>0</v>
      </c>
      <c r="DI56" s="192">
        <f t="shared" si="15"/>
        <v>0</v>
      </c>
      <c r="DK56" s="203">
        <f>IF(Taula43[[#This Row],[Codi del contracte]]&lt;&gt;"",IF(Taula43[[#This Row],[Codi del contracte]]&gt;199,IF(Taula43[[#This Row],[Codi del contracte]]&lt;300,1,0),0),0)</f>
        <v>0</v>
      </c>
      <c r="DL56" s="203">
        <f>IF(Taula43[[#This Row],[Codi del contracte]]&lt;&gt;"",IF(Taula43[[#This Row],[Codi del contracte]]&gt;499,IF(Taula43[[#This Row],[Codi del contracte]]&lt;600,1,0),0),0)</f>
        <v>0</v>
      </c>
      <c r="DM56" s="203">
        <f t="shared" si="26"/>
        <v>0</v>
      </c>
      <c r="DN56" s="203">
        <f>IF(Taula43[[#This Row],[% Jornada (no posar símbol %)]]=100,IF(DM56=1,2,0),0)</f>
        <v>0</v>
      </c>
      <c r="DO56" s="203" t="str">
        <f t="shared" si="30"/>
        <v/>
      </c>
    </row>
    <row r="57" spans="1:119" ht="14.25" customHeight="1">
      <c r="A57" s="260"/>
      <c r="B57" s="83">
        <v>50</v>
      </c>
      <c r="C57" s="210"/>
      <c r="D57" s="226"/>
      <c r="E57" s="210"/>
      <c r="F57" s="224"/>
      <c r="G57" s="224"/>
      <c r="H57" s="210"/>
      <c r="I57" s="225"/>
      <c r="J57" s="210"/>
      <c r="K57" s="155"/>
      <c r="L57" s="156">
        <f t="shared" si="0"/>
        <v>0</v>
      </c>
      <c r="M57" s="340"/>
      <c r="N57" s="182" t="str">
        <f t="shared" si="27"/>
        <v/>
      </c>
      <c r="O57" s="127"/>
      <c r="P57" s="64"/>
      <c r="Q57" s="64"/>
      <c r="R57" s="64"/>
      <c r="CB57" s="78" t="str">
        <f t="shared" si="1"/>
        <v/>
      </c>
      <c r="CC57" s="79">
        <v>100</v>
      </c>
      <c r="CD57" s="79">
        <f t="shared" si="2"/>
        <v>0</v>
      </c>
      <c r="CE57" s="79">
        <f t="shared" si="3"/>
        <v>0</v>
      </c>
      <c r="CF57" s="79">
        <f t="shared" si="4"/>
        <v>0</v>
      </c>
      <c r="CG57" s="79">
        <f t="shared" si="28"/>
        <v>0</v>
      </c>
      <c r="CH57" s="80">
        <f t="shared" si="5"/>
        <v>0</v>
      </c>
      <c r="CI57" s="84">
        <f t="shared" si="6"/>
        <v>0</v>
      </c>
      <c r="CJ57" s="80">
        <f t="shared" si="16"/>
        <v>0</v>
      </c>
      <c r="CN57" s="21" t="str">
        <f t="shared" si="7"/>
        <v/>
      </c>
      <c r="CO57" s="21" t="str">
        <f t="shared" si="8"/>
        <v/>
      </c>
      <c r="CP57" s="22" t="str">
        <f t="shared" si="17"/>
        <v/>
      </c>
      <c r="CQ57" s="22" t="str">
        <f t="shared" si="18"/>
        <v/>
      </c>
      <c r="CR57" s="22" t="str">
        <f t="shared" si="19"/>
        <v/>
      </c>
      <c r="CS57" s="22" t="str">
        <f t="shared" si="20"/>
        <v/>
      </c>
      <c r="CT57" s="22" t="str">
        <f t="shared" si="21"/>
        <v/>
      </c>
      <c r="CU57" s="173" t="str">
        <f t="shared" si="9"/>
        <v/>
      </c>
      <c r="CV57" s="173" t="str">
        <f t="shared" si="10"/>
        <v/>
      </c>
      <c r="CW57" s="22" t="str">
        <f t="shared" si="22"/>
        <v/>
      </c>
      <c r="CX57" s="22" t="str">
        <f t="shared" si="23"/>
        <v/>
      </c>
      <c r="CY57" s="23" t="str">
        <f t="shared" si="24"/>
        <v/>
      </c>
      <c r="CZ57" s="23" t="str">
        <f t="shared" si="25"/>
        <v/>
      </c>
      <c r="DA57" s="207" t="str">
        <f t="shared" si="29"/>
        <v/>
      </c>
      <c r="DB57" s="23">
        <f t="shared" si="11"/>
        <v>0</v>
      </c>
      <c r="DC57" s="16"/>
      <c r="DE57" s="192">
        <f t="shared" si="12"/>
        <v>0</v>
      </c>
      <c r="DF57" s="192">
        <f t="shared" si="13"/>
        <v>0</v>
      </c>
      <c r="DH57" s="192">
        <f t="shared" si="14"/>
        <v>0</v>
      </c>
      <c r="DI57" s="192">
        <f t="shared" si="15"/>
        <v>0</v>
      </c>
      <c r="DK57" s="203">
        <f>IF(Taula43[[#This Row],[Codi del contracte]]&lt;&gt;"",IF(Taula43[[#This Row],[Codi del contracte]]&gt;199,IF(Taula43[[#This Row],[Codi del contracte]]&lt;300,1,0),0),0)</f>
        <v>0</v>
      </c>
      <c r="DL57" s="203">
        <f>IF(Taula43[[#This Row],[Codi del contracte]]&lt;&gt;"",IF(Taula43[[#This Row],[Codi del contracte]]&gt;499,IF(Taula43[[#This Row],[Codi del contracte]]&lt;600,1,0),0),0)</f>
        <v>0</v>
      </c>
      <c r="DM57" s="203">
        <f t="shared" si="26"/>
        <v>0</v>
      </c>
      <c r="DN57" s="203">
        <f>IF(Taula43[[#This Row],[% Jornada (no posar símbol %)]]=100,IF(DM57=1,2,0),0)</f>
        <v>0</v>
      </c>
      <c r="DO57" s="203" t="str">
        <f t="shared" si="30"/>
        <v/>
      </c>
    </row>
    <row r="58" spans="1:119" ht="14.25" customHeight="1">
      <c r="A58" s="260"/>
      <c r="B58" s="83">
        <v>51</v>
      </c>
      <c r="C58" s="210"/>
      <c r="D58" s="226"/>
      <c r="E58" s="210"/>
      <c r="F58" s="224"/>
      <c r="G58" s="224"/>
      <c r="H58" s="210"/>
      <c r="I58" s="225"/>
      <c r="J58" s="210"/>
      <c r="K58" s="155"/>
      <c r="L58" s="156">
        <f t="shared" si="0"/>
        <v>0</v>
      </c>
      <c r="M58" s="340"/>
      <c r="N58" s="182" t="str">
        <f t="shared" si="27"/>
        <v/>
      </c>
      <c r="O58" s="127"/>
      <c r="P58" s="64"/>
      <c r="Q58" s="64"/>
      <c r="R58" s="64"/>
      <c r="CB58" s="78" t="str">
        <f t="shared" si="1"/>
        <v/>
      </c>
      <c r="CC58" s="79">
        <v>100</v>
      </c>
      <c r="CD58" s="79">
        <f t="shared" si="2"/>
        <v>0</v>
      </c>
      <c r="CE58" s="79">
        <f t="shared" si="3"/>
        <v>0</v>
      </c>
      <c r="CF58" s="79">
        <f t="shared" si="4"/>
        <v>0</v>
      </c>
      <c r="CG58" s="79">
        <f t="shared" si="28"/>
        <v>0</v>
      </c>
      <c r="CH58" s="80">
        <f t="shared" si="5"/>
        <v>0</v>
      </c>
      <c r="CI58" s="84">
        <f t="shared" si="6"/>
        <v>0</v>
      </c>
      <c r="CJ58" s="80">
        <f t="shared" si="16"/>
        <v>0</v>
      </c>
      <c r="CN58" s="21" t="str">
        <f t="shared" si="7"/>
        <v/>
      </c>
      <c r="CO58" s="21" t="str">
        <f t="shared" si="8"/>
        <v/>
      </c>
      <c r="CP58" s="22" t="str">
        <f t="shared" si="17"/>
        <v/>
      </c>
      <c r="CQ58" s="22" t="str">
        <f t="shared" si="18"/>
        <v/>
      </c>
      <c r="CR58" s="22" t="str">
        <f t="shared" si="19"/>
        <v/>
      </c>
      <c r="CS58" s="22" t="str">
        <f t="shared" si="20"/>
        <v/>
      </c>
      <c r="CT58" s="22" t="str">
        <f t="shared" si="21"/>
        <v/>
      </c>
      <c r="CU58" s="173" t="str">
        <f t="shared" si="9"/>
        <v/>
      </c>
      <c r="CV58" s="173" t="str">
        <f t="shared" si="10"/>
        <v/>
      </c>
      <c r="CW58" s="22" t="str">
        <f t="shared" si="22"/>
        <v/>
      </c>
      <c r="CX58" s="22" t="str">
        <f t="shared" si="23"/>
        <v/>
      </c>
      <c r="CY58" s="23" t="str">
        <f t="shared" si="24"/>
        <v/>
      </c>
      <c r="CZ58" s="23" t="str">
        <f t="shared" si="25"/>
        <v/>
      </c>
      <c r="DA58" s="207" t="str">
        <f t="shared" si="29"/>
        <v/>
      </c>
      <c r="DB58" s="23">
        <f t="shared" si="11"/>
        <v>0</v>
      </c>
      <c r="DC58" s="16"/>
      <c r="DE58" s="192">
        <f t="shared" si="12"/>
        <v>0</v>
      </c>
      <c r="DF58" s="192">
        <f t="shared" si="13"/>
        <v>0</v>
      </c>
      <c r="DH58" s="192">
        <f t="shared" si="14"/>
        <v>0</v>
      </c>
      <c r="DI58" s="192">
        <f t="shared" si="15"/>
        <v>0</v>
      </c>
      <c r="DK58" s="203">
        <f>IF(Taula43[[#This Row],[Codi del contracte]]&lt;&gt;"",IF(Taula43[[#This Row],[Codi del contracte]]&gt;199,IF(Taula43[[#This Row],[Codi del contracte]]&lt;300,1,0),0),0)</f>
        <v>0</v>
      </c>
      <c r="DL58" s="203">
        <f>IF(Taula43[[#This Row],[Codi del contracte]]&lt;&gt;"",IF(Taula43[[#This Row],[Codi del contracte]]&gt;499,IF(Taula43[[#This Row],[Codi del contracte]]&lt;600,1,0),0),0)</f>
        <v>0</v>
      </c>
      <c r="DM58" s="203">
        <f t="shared" si="26"/>
        <v>0</v>
      </c>
      <c r="DN58" s="203">
        <f>IF(Taula43[[#This Row],[% Jornada (no posar símbol %)]]=100,IF(DM58=1,2,0),0)</f>
        <v>0</v>
      </c>
      <c r="DO58" s="203" t="str">
        <f t="shared" si="30"/>
        <v/>
      </c>
    </row>
    <row r="59" spans="1:119" ht="14.25" customHeight="1">
      <c r="A59" s="260"/>
      <c r="B59" s="83">
        <v>52</v>
      </c>
      <c r="C59" s="210"/>
      <c r="D59" s="226"/>
      <c r="E59" s="210"/>
      <c r="F59" s="224"/>
      <c r="G59" s="224"/>
      <c r="H59" s="210"/>
      <c r="I59" s="225"/>
      <c r="J59" s="210"/>
      <c r="K59" s="155"/>
      <c r="L59" s="156">
        <f t="shared" si="0"/>
        <v>0</v>
      </c>
      <c r="M59" s="340"/>
      <c r="N59" s="182" t="str">
        <f t="shared" si="27"/>
        <v/>
      </c>
      <c r="O59" s="127"/>
      <c r="P59" s="64"/>
      <c r="Q59" s="64"/>
      <c r="R59" s="64"/>
      <c r="CB59" s="78" t="str">
        <f t="shared" si="1"/>
        <v/>
      </c>
      <c r="CC59" s="79">
        <v>100</v>
      </c>
      <c r="CD59" s="79">
        <f t="shared" si="2"/>
        <v>0</v>
      </c>
      <c r="CE59" s="79">
        <f t="shared" si="3"/>
        <v>0</v>
      </c>
      <c r="CF59" s="79">
        <f t="shared" si="4"/>
        <v>0</v>
      </c>
      <c r="CG59" s="79">
        <f t="shared" si="28"/>
        <v>0</v>
      </c>
      <c r="CH59" s="80">
        <f t="shared" si="5"/>
        <v>0</v>
      </c>
      <c r="CI59" s="84">
        <f t="shared" si="6"/>
        <v>0</v>
      </c>
      <c r="CJ59" s="80">
        <f t="shared" si="16"/>
        <v>0</v>
      </c>
      <c r="CN59" s="21" t="str">
        <f t="shared" si="7"/>
        <v/>
      </c>
      <c r="CO59" s="21" t="str">
        <f t="shared" si="8"/>
        <v/>
      </c>
      <c r="CP59" s="22" t="str">
        <f t="shared" si="17"/>
        <v/>
      </c>
      <c r="CQ59" s="22" t="str">
        <f t="shared" si="18"/>
        <v/>
      </c>
      <c r="CR59" s="22" t="str">
        <f t="shared" si="19"/>
        <v/>
      </c>
      <c r="CS59" s="22" t="str">
        <f t="shared" si="20"/>
        <v/>
      </c>
      <c r="CT59" s="22" t="str">
        <f t="shared" si="21"/>
        <v/>
      </c>
      <c r="CU59" s="173" t="str">
        <f t="shared" si="9"/>
        <v/>
      </c>
      <c r="CV59" s="173" t="str">
        <f t="shared" si="10"/>
        <v/>
      </c>
      <c r="CW59" s="22" t="str">
        <f t="shared" si="22"/>
        <v/>
      </c>
      <c r="CX59" s="22" t="str">
        <f t="shared" si="23"/>
        <v/>
      </c>
      <c r="CY59" s="23" t="str">
        <f t="shared" si="24"/>
        <v/>
      </c>
      <c r="CZ59" s="23" t="str">
        <f t="shared" si="25"/>
        <v/>
      </c>
      <c r="DA59" s="207" t="str">
        <f t="shared" si="29"/>
        <v/>
      </c>
      <c r="DB59" s="23">
        <f t="shared" si="11"/>
        <v>0</v>
      </c>
      <c r="DC59" s="16"/>
      <c r="DE59" s="192">
        <f t="shared" si="12"/>
        <v>0</v>
      </c>
      <c r="DF59" s="192">
        <f t="shared" si="13"/>
        <v>0</v>
      </c>
      <c r="DH59" s="192">
        <f t="shared" si="14"/>
        <v>0</v>
      </c>
      <c r="DI59" s="192">
        <f t="shared" si="15"/>
        <v>0</v>
      </c>
      <c r="DK59" s="203">
        <f>IF(Taula43[[#This Row],[Codi del contracte]]&lt;&gt;"",IF(Taula43[[#This Row],[Codi del contracte]]&gt;199,IF(Taula43[[#This Row],[Codi del contracte]]&lt;300,1,0),0),0)</f>
        <v>0</v>
      </c>
      <c r="DL59" s="203">
        <f>IF(Taula43[[#This Row],[Codi del contracte]]&lt;&gt;"",IF(Taula43[[#This Row],[Codi del contracte]]&gt;499,IF(Taula43[[#This Row],[Codi del contracte]]&lt;600,1,0),0),0)</f>
        <v>0</v>
      </c>
      <c r="DM59" s="203">
        <f t="shared" si="26"/>
        <v>0</v>
      </c>
      <c r="DN59" s="203">
        <f>IF(Taula43[[#This Row],[% Jornada (no posar símbol %)]]=100,IF(DM59=1,2,0),0)</f>
        <v>0</v>
      </c>
      <c r="DO59" s="203" t="str">
        <f t="shared" si="30"/>
        <v/>
      </c>
    </row>
    <row r="60" spans="1:119" ht="14.25" customHeight="1">
      <c r="A60" s="260"/>
      <c r="B60" s="83">
        <v>53</v>
      </c>
      <c r="C60" s="210"/>
      <c r="D60" s="226"/>
      <c r="E60" s="210"/>
      <c r="F60" s="224"/>
      <c r="G60" s="224"/>
      <c r="H60" s="210"/>
      <c r="I60" s="225"/>
      <c r="J60" s="210"/>
      <c r="K60" s="155"/>
      <c r="L60" s="156">
        <f t="shared" si="0"/>
        <v>0</v>
      </c>
      <c r="M60" s="340"/>
      <c r="N60" s="182" t="str">
        <f t="shared" si="27"/>
        <v/>
      </c>
      <c r="O60" s="127"/>
      <c r="P60" s="64"/>
      <c r="Q60" s="64"/>
      <c r="R60" s="64"/>
      <c r="CB60" s="78" t="str">
        <f t="shared" si="1"/>
        <v/>
      </c>
      <c r="CC60" s="79">
        <v>100</v>
      </c>
      <c r="CD60" s="79">
        <f t="shared" si="2"/>
        <v>0</v>
      </c>
      <c r="CE60" s="79">
        <f t="shared" si="3"/>
        <v>0</v>
      </c>
      <c r="CF60" s="79">
        <f t="shared" si="4"/>
        <v>0</v>
      </c>
      <c r="CG60" s="79">
        <f t="shared" si="28"/>
        <v>0</v>
      </c>
      <c r="CH60" s="80">
        <f t="shared" si="5"/>
        <v>0</v>
      </c>
      <c r="CI60" s="84">
        <f t="shared" si="6"/>
        <v>0</v>
      </c>
      <c r="CJ60" s="80">
        <f t="shared" si="16"/>
        <v>0</v>
      </c>
      <c r="CN60" s="21" t="str">
        <f t="shared" si="7"/>
        <v/>
      </c>
      <c r="CO60" s="21" t="str">
        <f t="shared" si="8"/>
        <v/>
      </c>
      <c r="CP60" s="22" t="str">
        <f t="shared" si="17"/>
        <v/>
      </c>
      <c r="CQ60" s="22" t="str">
        <f t="shared" si="18"/>
        <v/>
      </c>
      <c r="CR60" s="22" t="str">
        <f t="shared" si="19"/>
        <v/>
      </c>
      <c r="CS60" s="22" t="str">
        <f t="shared" si="20"/>
        <v/>
      </c>
      <c r="CT60" s="22" t="str">
        <f t="shared" si="21"/>
        <v/>
      </c>
      <c r="CU60" s="173" t="str">
        <f t="shared" si="9"/>
        <v/>
      </c>
      <c r="CV60" s="173" t="str">
        <f t="shared" si="10"/>
        <v/>
      </c>
      <c r="CW60" s="22" t="str">
        <f t="shared" si="22"/>
        <v/>
      </c>
      <c r="CX60" s="22" t="str">
        <f t="shared" si="23"/>
        <v/>
      </c>
      <c r="CY60" s="23" t="str">
        <f t="shared" si="24"/>
        <v/>
      </c>
      <c r="CZ60" s="23" t="str">
        <f t="shared" si="25"/>
        <v/>
      </c>
      <c r="DA60" s="207" t="str">
        <f t="shared" si="29"/>
        <v/>
      </c>
      <c r="DB60" s="23">
        <f t="shared" si="11"/>
        <v>0</v>
      </c>
      <c r="DC60" s="16"/>
      <c r="DE60" s="192">
        <f t="shared" si="12"/>
        <v>0</v>
      </c>
      <c r="DF60" s="192">
        <f t="shared" si="13"/>
        <v>0</v>
      </c>
      <c r="DH60" s="192">
        <f t="shared" si="14"/>
        <v>0</v>
      </c>
      <c r="DI60" s="192">
        <f t="shared" si="15"/>
        <v>0</v>
      </c>
      <c r="DK60" s="203">
        <f>IF(Taula43[[#This Row],[Codi del contracte]]&lt;&gt;"",IF(Taula43[[#This Row],[Codi del contracte]]&gt;199,IF(Taula43[[#This Row],[Codi del contracte]]&lt;300,1,0),0),0)</f>
        <v>0</v>
      </c>
      <c r="DL60" s="203">
        <f>IF(Taula43[[#This Row],[Codi del contracte]]&lt;&gt;"",IF(Taula43[[#This Row],[Codi del contracte]]&gt;499,IF(Taula43[[#This Row],[Codi del contracte]]&lt;600,1,0),0),0)</f>
        <v>0</v>
      </c>
      <c r="DM60" s="203">
        <f t="shared" si="26"/>
        <v>0</v>
      </c>
      <c r="DN60" s="203">
        <f>IF(Taula43[[#This Row],[% Jornada (no posar símbol %)]]=100,IF(DM60=1,2,0),0)</f>
        <v>0</v>
      </c>
      <c r="DO60" s="203" t="str">
        <f t="shared" si="30"/>
        <v/>
      </c>
    </row>
    <row r="61" spans="1:119" ht="14.25" customHeight="1">
      <c r="A61" s="260"/>
      <c r="B61" s="83">
        <v>54</v>
      </c>
      <c r="C61" s="210"/>
      <c r="D61" s="226"/>
      <c r="E61" s="210"/>
      <c r="F61" s="224"/>
      <c r="G61" s="224"/>
      <c r="H61" s="210"/>
      <c r="I61" s="225"/>
      <c r="J61" s="210"/>
      <c r="K61" s="155"/>
      <c r="L61" s="156">
        <f t="shared" si="0"/>
        <v>0</v>
      </c>
      <c r="M61" s="340"/>
      <c r="N61" s="182" t="str">
        <f t="shared" si="27"/>
        <v/>
      </c>
      <c r="O61" s="127"/>
      <c r="P61" s="64"/>
      <c r="Q61" s="64"/>
      <c r="R61" s="64"/>
      <c r="CB61" s="78" t="str">
        <f t="shared" si="1"/>
        <v/>
      </c>
      <c r="CC61" s="79">
        <v>100</v>
      </c>
      <c r="CD61" s="79">
        <f t="shared" si="2"/>
        <v>0</v>
      </c>
      <c r="CE61" s="79">
        <f t="shared" si="3"/>
        <v>0</v>
      </c>
      <c r="CF61" s="79">
        <f t="shared" si="4"/>
        <v>0</v>
      </c>
      <c r="CG61" s="79">
        <f t="shared" si="28"/>
        <v>0</v>
      </c>
      <c r="CH61" s="80">
        <f t="shared" si="5"/>
        <v>0</v>
      </c>
      <c r="CI61" s="84">
        <f t="shared" si="6"/>
        <v>0</v>
      </c>
      <c r="CJ61" s="80">
        <f t="shared" si="16"/>
        <v>0</v>
      </c>
      <c r="CN61" s="21" t="str">
        <f t="shared" si="7"/>
        <v/>
      </c>
      <c r="CO61" s="21" t="str">
        <f t="shared" si="8"/>
        <v/>
      </c>
      <c r="CP61" s="22" t="str">
        <f t="shared" si="17"/>
        <v/>
      </c>
      <c r="CQ61" s="22" t="str">
        <f t="shared" si="18"/>
        <v/>
      </c>
      <c r="CR61" s="22" t="str">
        <f t="shared" si="19"/>
        <v/>
      </c>
      <c r="CS61" s="22" t="str">
        <f t="shared" si="20"/>
        <v/>
      </c>
      <c r="CT61" s="22" t="str">
        <f t="shared" si="21"/>
        <v/>
      </c>
      <c r="CU61" s="173" t="str">
        <f t="shared" si="9"/>
        <v/>
      </c>
      <c r="CV61" s="173" t="str">
        <f t="shared" si="10"/>
        <v/>
      </c>
      <c r="CW61" s="22" t="str">
        <f t="shared" si="22"/>
        <v/>
      </c>
      <c r="CX61" s="22" t="str">
        <f t="shared" si="23"/>
        <v/>
      </c>
      <c r="CY61" s="23" t="str">
        <f t="shared" si="24"/>
        <v/>
      </c>
      <c r="CZ61" s="23" t="str">
        <f t="shared" si="25"/>
        <v/>
      </c>
      <c r="DA61" s="207" t="str">
        <f t="shared" si="29"/>
        <v/>
      </c>
      <c r="DB61" s="23">
        <f t="shared" si="11"/>
        <v>0</v>
      </c>
      <c r="DC61" s="16"/>
      <c r="DE61" s="192">
        <f t="shared" si="12"/>
        <v>0</v>
      </c>
      <c r="DF61" s="192">
        <f t="shared" si="13"/>
        <v>0</v>
      </c>
      <c r="DH61" s="192">
        <f t="shared" si="14"/>
        <v>0</v>
      </c>
      <c r="DI61" s="192">
        <f t="shared" si="15"/>
        <v>0</v>
      </c>
      <c r="DK61" s="203">
        <f>IF(Taula43[[#This Row],[Codi del contracte]]&lt;&gt;"",IF(Taula43[[#This Row],[Codi del contracte]]&gt;199,IF(Taula43[[#This Row],[Codi del contracte]]&lt;300,1,0),0),0)</f>
        <v>0</v>
      </c>
      <c r="DL61" s="203">
        <f>IF(Taula43[[#This Row],[Codi del contracte]]&lt;&gt;"",IF(Taula43[[#This Row],[Codi del contracte]]&gt;499,IF(Taula43[[#This Row],[Codi del contracte]]&lt;600,1,0),0),0)</f>
        <v>0</v>
      </c>
      <c r="DM61" s="203">
        <f t="shared" si="26"/>
        <v>0</v>
      </c>
      <c r="DN61" s="203">
        <f>IF(Taula43[[#This Row],[% Jornada (no posar símbol %)]]=100,IF(DM61=1,2,0),0)</f>
        <v>0</v>
      </c>
      <c r="DO61" s="203" t="str">
        <f t="shared" si="30"/>
        <v/>
      </c>
    </row>
    <row r="62" spans="1:119" ht="14.25" customHeight="1">
      <c r="A62" s="260"/>
      <c r="B62" s="83">
        <v>55</v>
      </c>
      <c r="C62" s="210"/>
      <c r="D62" s="226"/>
      <c r="E62" s="210"/>
      <c r="F62" s="224"/>
      <c r="G62" s="224"/>
      <c r="H62" s="210"/>
      <c r="I62" s="225"/>
      <c r="J62" s="210"/>
      <c r="K62" s="155"/>
      <c r="L62" s="156">
        <f t="shared" si="0"/>
        <v>0</v>
      </c>
      <c r="M62" s="340"/>
      <c r="N62" s="182" t="str">
        <f t="shared" si="27"/>
        <v/>
      </c>
      <c r="O62" s="127"/>
      <c r="P62" s="64"/>
      <c r="Q62" s="64"/>
      <c r="R62" s="64"/>
      <c r="CB62" s="78" t="str">
        <f t="shared" si="1"/>
        <v/>
      </c>
      <c r="CC62" s="79">
        <v>100</v>
      </c>
      <c r="CD62" s="79">
        <f t="shared" si="2"/>
        <v>0</v>
      </c>
      <c r="CE62" s="79">
        <f t="shared" si="3"/>
        <v>0</v>
      </c>
      <c r="CF62" s="79">
        <f t="shared" si="4"/>
        <v>0</v>
      </c>
      <c r="CG62" s="79">
        <f t="shared" si="28"/>
        <v>0</v>
      </c>
      <c r="CH62" s="80">
        <f t="shared" si="5"/>
        <v>0</v>
      </c>
      <c r="CI62" s="84">
        <f t="shared" si="6"/>
        <v>0</v>
      </c>
      <c r="CJ62" s="80">
        <f t="shared" si="16"/>
        <v>0</v>
      </c>
      <c r="CN62" s="21" t="str">
        <f t="shared" si="7"/>
        <v/>
      </c>
      <c r="CO62" s="21" t="str">
        <f t="shared" si="8"/>
        <v/>
      </c>
      <c r="CP62" s="22" t="str">
        <f t="shared" si="17"/>
        <v/>
      </c>
      <c r="CQ62" s="22" t="str">
        <f t="shared" si="18"/>
        <v/>
      </c>
      <c r="CR62" s="22" t="str">
        <f t="shared" si="19"/>
        <v/>
      </c>
      <c r="CS62" s="22" t="str">
        <f t="shared" si="20"/>
        <v/>
      </c>
      <c r="CT62" s="22" t="str">
        <f t="shared" si="21"/>
        <v/>
      </c>
      <c r="CU62" s="173" t="str">
        <f t="shared" si="9"/>
        <v/>
      </c>
      <c r="CV62" s="173" t="str">
        <f t="shared" si="10"/>
        <v/>
      </c>
      <c r="CW62" s="22" t="str">
        <f t="shared" si="22"/>
        <v/>
      </c>
      <c r="CX62" s="22" t="str">
        <f t="shared" si="23"/>
        <v/>
      </c>
      <c r="CY62" s="23" t="str">
        <f t="shared" si="24"/>
        <v/>
      </c>
      <c r="CZ62" s="23" t="str">
        <f t="shared" si="25"/>
        <v/>
      </c>
      <c r="DA62" s="207" t="str">
        <f t="shared" si="29"/>
        <v/>
      </c>
      <c r="DB62" s="23">
        <f t="shared" si="11"/>
        <v>0</v>
      </c>
      <c r="DC62" s="16"/>
      <c r="DE62" s="192">
        <f t="shared" si="12"/>
        <v>0</v>
      </c>
      <c r="DF62" s="192">
        <f t="shared" si="13"/>
        <v>0</v>
      </c>
      <c r="DH62" s="192">
        <f t="shared" si="14"/>
        <v>0</v>
      </c>
      <c r="DI62" s="192">
        <f t="shared" si="15"/>
        <v>0</v>
      </c>
      <c r="DK62" s="203">
        <f>IF(Taula43[[#This Row],[Codi del contracte]]&lt;&gt;"",IF(Taula43[[#This Row],[Codi del contracte]]&gt;199,IF(Taula43[[#This Row],[Codi del contracte]]&lt;300,1,0),0),0)</f>
        <v>0</v>
      </c>
      <c r="DL62" s="203">
        <f>IF(Taula43[[#This Row],[Codi del contracte]]&lt;&gt;"",IF(Taula43[[#This Row],[Codi del contracte]]&gt;499,IF(Taula43[[#This Row],[Codi del contracte]]&lt;600,1,0),0),0)</f>
        <v>0</v>
      </c>
      <c r="DM62" s="203">
        <f t="shared" si="26"/>
        <v>0</v>
      </c>
      <c r="DN62" s="203">
        <f>IF(Taula43[[#This Row],[% Jornada (no posar símbol %)]]=100,IF(DM62=1,2,0),0)</f>
        <v>0</v>
      </c>
      <c r="DO62" s="203" t="str">
        <f t="shared" si="30"/>
        <v/>
      </c>
    </row>
    <row r="63" spans="1:119" ht="14.25" customHeight="1">
      <c r="A63" s="260"/>
      <c r="B63" s="83">
        <v>56</v>
      </c>
      <c r="C63" s="210"/>
      <c r="D63" s="226"/>
      <c r="E63" s="210"/>
      <c r="F63" s="224"/>
      <c r="G63" s="224"/>
      <c r="H63" s="210"/>
      <c r="I63" s="225"/>
      <c r="J63" s="210"/>
      <c r="K63" s="155"/>
      <c r="L63" s="156">
        <f t="shared" si="0"/>
        <v>0</v>
      </c>
      <c r="M63" s="340"/>
      <c r="N63" s="182" t="str">
        <f t="shared" si="27"/>
        <v/>
      </c>
      <c r="O63" s="127"/>
      <c r="P63" s="64"/>
      <c r="Q63" s="64"/>
      <c r="R63" s="64"/>
      <c r="CB63" s="78" t="str">
        <f t="shared" si="1"/>
        <v/>
      </c>
      <c r="CC63" s="79">
        <v>100</v>
      </c>
      <c r="CD63" s="79">
        <f t="shared" si="2"/>
        <v>0</v>
      </c>
      <c r="CE63" s="79">
        <f t="shared" si="3"/>
        <v>0</v>
      </c>
      <c r="CF63" s="79">
        <f t="shared" si="4"/>
        <v>0</v>
      </c>
      <c r="CG63" s="79">
        <f t="shared" si="28"/>
        <v>0</v>
      </c>
      <c r="CH63" s="80">
        <f t="shared" si="5"/>
        <v>0</v>
      </c>
      <c r="CI63" s="84">
        <f t="shared" si="6"/>
        <v>0</v>
      </c>
      <c r="CJ63" s="80">
        <f t="shared" si="16"/>
        <v>0</v>
      </c>
      <c r="CN63" s="21" t="str">
        <f t="shared" si="7"/>
        <v/>
      </c>
      <c r="CO63" s="21" t="str">
        <f t="shared" si="8"/>
        <v/>
      </c>
      <c r="CP63" s="22" t="str">
        <f t="shared" si="17"/>
        <v/>
      </c>
      <c r="CQ63" s="22" t="str">
        <f t="shared" si="18"/>
        <v/>
      </c>
      <c r="CR63" s="22" t="str">
        <f t="shared" si="19"/>
        <v/>
      </c>
      <c r="CS63" s="22" t="str">
        <f t="shared" si="20"/>
        <v/>
      </c>
      <c r="CT63" s="22" t="str">
        <f t="shared" si="21"/>
        <v/>
      </c>
      <c r="CU63" s="173" t="str">
        <f t="shared" si="9"/>
        <v/>
      </c>
      <c r="CV63" s="173" t="str">
        <f t="shared" si="10"/>
        <v/>
      </c>
      <c r="CW63" s="22" t="str">
        <f t="shared" si="22"/>
        <v/>
      </c>
      <c r="CX63" s="22" t="str">
        <f t="shared" si="23"/>
        <v/>
      </c>
      <c r="CY63" s="23" t="str">
        <f t="shared" si="24"/>
        <v/>
      </c>
      <c r="CZ63" s="23" t="str">
        <f t="shared" si="25"/>
        <v/>
      </c>
      <c r="DA63" s="207" t="str">
        <f t="shared" si="29"/>
        <v/>
      </c>
      <c r="DB63" s="23">
        <f t="shared" si="11"/>
        <v>0</v>
      </c>
      <c r="DC63" s="16"/>
      <c r="DE63" s="192">
        <f t="shared" si="12"/>
        <v>0</v>
      </c>
      <c r="DF63" s="192">
        <f t="shared" si="13"/>
        <v>0</v>
      </c>
      <c r="DH63" s="192">
        <f t="shared" si="14"/>
        <v>0</v>
      </c>
      <c r="DI63" s="192">
        <f t="shared" si="15"/>
        <v>0</v>
      </c>
      <c r="DK63" s="203">
        <f>IF(Taula43[[#This Row],[Codi del contracte]]&lt;&gt;"",IF(Taula43[[#This Row],[Codi del contracte]]&gt;199,IF(Taula43[[#This Row],[Codi del contracte]]&lt;300,1,0),0),0)</f>
        <v>0</v>
      </c>
      <c r="DL63" s="203">
        <f>IF(Taula43[[#This Row],[Codi del contracte]]&lt;&gt;"",IF(Taula43[[#This Row],[Codi del contracte]]&gt;499,IF(Taula43[[#This Row],[Codi del contracte]]&lt;600,1,0),0),0)</f>
        <v>0</v>
      </c>
      <c r="DM63" s="203">
        <f t="shared" si="26"/>
        <v>0</v>
      </c>
      <c r="DN63" s="203">
        <f>IF(Taula43[[#This Row],[% Jornada (no posar símbol %)]]=100,IF(DM63=1,2,0),0)</f>
        <v>0</v>
      </c>
      <c r="DO63" s="203" t="str">
        <f t="shared" si="30"/>
        <v/>
      </c>
    </row>
    <row r="64" spans="1:119" ht="14.25" customHeight="1">
      <c r="A64" s="260"/>
      <c r="B64" s="83">
        <v>57</v>
      </c>
      <c r="C64" s="210"/>
      <c r="D64" s="226"/>
      <c r="E64" s="210"/>
      <c r="F64" s="224"/>
      <c r="G64" s="224"/>
      <c r="H64" s="210"/>
      <c r="I64" s="225"/>
      <c r="J64" s="210"/>
      <c r="K64" s="155"/>
      <c r="L64" s="156">
        <f t="shared" si="0"/>
        <v>0</v>
      </c>
      <c r="M64" s="340"/>
      <c r="N64" s="182" t="str">
        <f t="shared" si="27"/>
        <v/>
      </c>
      <c r="O64" s="127"/>
      <c r="P64" s="64"/>
      <c r="Q64" s="64"/>
      <c r="R64" s="64"/>
      <c r="CB64" s="78" t="str">
        <f t="shared" si="1"/>
        <v/>
      </c>
      <c r="CC64" s="79">
        <v>100</v>
      </c>
      <c r="CD64" s="79">
        <f t="shared" si="2"/>
        <v>0</v>
      </c>
      <c r="CE64" s="79">
        <f t="shared" si="3"/>
        <v>0</v>
      </c>
      <c r="CF64" s="79">
        <f t="shared" si="4"/>
        <v>0</v>
      </c>
      <c r="CG64" s="79">
        <f t="shared" si="28"/>
        <v>0</v>
      </c>
      <c r="CH64" s="80">
        <f t="shared" si="5"/>
        <v>0</v>
      </c>
      <c r="CI64" s="84">
        <f t="shared" si="6"/>
        <v>0</v>
      </c>
      <c r="CJ64" s="80">
        <f t="shared" si="16"/>
        <v>0</v>
      </c>
      <c r="CN64" s="21" t="str">
        <f t="shared" si="7"/>
        <v/>
      </c>
      <c r="CO64" s="21" t="str">
        <f t="shared" si="8"/>
        <v/>
      </c>
      <c r="CP64" s="22" t="str">
        <f t="shared" si="17"/>
        <v/>
      </c>
      <c r="CQ64" s="22" t="str">
        <f t="shared" si="18"/>
        <v/>
      </c>
      <c r="CR64" s="22" t="str">
        <f t="shared" si="19"/>
        <v/>
      </c>
      <c r="CS64" s="22" t="str">
        <f t="shared" si="20"/>
        <v/>
      </c>
      <c r="CT64" s="22" t="str">
        <f t="shared" si="21"/>
        <v/>
      </c>
      <c r="CU64" s="173" t="str">
        <f t="shared" si="9"/>
        <v/>
      </c>
      <c r="CV64" s="173" t="str">
        <f t="shared" si="10"/>
        <v/>
      </c>
      <c r="CW64" s="22" t="str">
        <f t="shared" si="22"/>
        <v/>
      </c>
      <c r="CX64" s="22" t="str">
        <f t="shared" si="23"/>
        <v/>
      </c>
      <c r="CY64" s="23" t="str">
        <f t="shared" si="24"/>
        <v/>
      </c>
      <c r="CZ64" s="23" t="str">
        <f t="shared" si="25"/>
        <v/>
      </c>
      <c r="DA64" s="207" t="str">
        <f t="shared" si="29"/>
        <v/>
      </c>
      <c r="DB64" s="23">
        <f t="shared" si="11"/>
        <v>0</v>
      </c>
      <c r="DC64" s="16"/>
      <c r="DE64" s="192">
        <f t="shared" si="12"/>
        <v>0</v>
      </c>
      <c r="DF64" s="192">
        <f t="shared" si="13"/>
        <v>0</v>
      </c>
      <c r="DH64" s="192">
        <f t="shared" si="14"/>
        <v>0</v>
      </c>
      <c r="DI64" s="192">
        <f t="shared" si="15"/>
        <v>0</v>
      </c>
      <c r="DK64" s="203">
        <f>IF(Taula43[[#This Row],[Codi del contracte]]&lt;&gt;"",IF(Taula43[[#This Row],[Codi del contracte]]&gt;199,IF(Taula43[[#This Row],[Codi del contracte]]&lt;300,1,0),0),0)</f>
        <v>0</v>
      </c>
      <c r="DL64" s="203">
        <f>IF(Taula43[[#This Row],[Codi del contracte]]&lt;&gt;"",IF(Taula43[[#This Row],[Codi del contracte]]&gt;499,IF(Taula43[[#This Row],[Codi del contracte]]&lt;600,1,0),0),0)</f>
        <v>0</v>
      </c>
      <c r="DM64" s="203">
        <f t="shared" si="26"/>
        <v>0</v>
      </c>
      <c r="DN64" s="203">
        <f>IF(Taula43[[#This Row],[% Jornada (no posar símbol %)]]=100,IF(DM64=1,2,0),0)</f>
        <v>0</v>
      </c>
      <c r="DO64" s="203" t="str">
        <f t="shared" si="30"/>
        <v/>
      </c>
    </row>
    <row r="65" spans="1:119" ht="14.25" customHeight="1">
      <c r="A65" s="260"/>
      <c r="B65" s="83">
        <v>58</v>
      </c>
      <c r="C65" s="210"/>
      <c r="D65" s="226"/>
      <c r="E65" s="210"/>
      <c r="F65" s="224"/>
      <c r="G65" s="224"/>
      <c r="H65" s="210"/>
      <c r="I65" s="225"/>
      <c r="J65" s="210"/>
      <c r="K65" s="155"/>
      <c r="L65" s="156">
        <f t="shared" si="0"/>
        <v>0</v>
      </c>
      <c r="M65" s="340"/>
      <c r="N65" s="182" t="str">
        <f t="shared" si="27"/>
        <v/>
      </c>
      <c r="O65" s="127"/>
      <c r="P65" s="64"/>
      <c r="Q65" s="64"/>
      <c r="R65" s="64"/>
      <c r="CB65" s="78" t="str">
        <f t="shared" si="1"/>
        <v/>
      </c>
      <c r="CC65" s="79">
        <v>100</v>
      </c>
      <c r="CD65" s="79">
        <f t="shared" si="2"/>
        <v>0</v>
      </c>
      <c r="CE65" s="79">
        <f t="shared" si="3"/>
        <v>0</v>
      </c>
      <c r="CF65" s="79">
        <f t="shared" si="4"/>
        <v>0</v>
      </c>
      <c r="CG65" s="79">
        <f t="shared" si="28"/>
        <v>0</v>
      </c>
      <c r="CH65" s="80">
        <f t="shared" si="5"/>
        <v>0</v>
      </c>
      <c r="CI65" s="84">
        <f t="shared" si="6"/>
        <v>0</v>
      </c>
      <c r="CJ65" s="80">
        <f t="shared" si="16"/>
        <v>0</v>
      </c>
      <c r="CN65" s="21" t="str">
        <f t="shared" si="7"/>
        <v/>
      </c>
      <c r="CO65" s="21" t="str">
        <f t="shared" si="8"/>
        <v/>
      </c>
      <c r="CP65" s="22" t="str">
        <f t="shared" si="17"/>
        <v/>
      </c>
      <c r="CQ65" s="22" t="str">
        <f t="shared" si="18"/>
        <v/>
      </c>
      <c r="CR65" s="22" t="str">
        <f t="shared" si="19"/>
        <v/>
      </c>
      <c r="CS65" s="22" t="str">
        <f t="shared" si="20"/>
        <v/>
      </c>
      <c r="CT65" s="22" t="str">
        <f t="shared" si="21"/>
        <v/>
      </c>
      <c r="CU65" s="173" t="str">
        <f t="shared" si="9"/>
        <v/>
      </c>
      <c r="CV65" s="173" t="str">
        <f t="shared" si="10"/>
        <v/>
      </c>
      <c r="CW65" s="22" t="str">
        <f t="shared" si="22"/>
        <v/>
      </c>
      <c r="CX65" s="22" t="str">
        <f t="shared" si="23"/>
        <v/>
      </c>
      <c r="CY65" s="23" t="str">
        <f t="shared" si="24"/>
        <v/>
      </c>
      <c r="CZ65" s="23" t="str">
        <f t="shared" si="25"/>
        <v/>
      </c>
      <c r="DA65" s="207" t="str">
        <f t="shared" si="29"/>
        <v/>
      </c>
      <c r="DB65" s="23">
        <f t="shared" si="11"/>
        <v>0</v>
      </c>
      <c r="DC65" s="16"/>
      <c r="DE65" s="192">
        <f t="shared" si="12"/>
        <v>0</v>
      </c>
      <c r="DF65" s="192">
        <f t="shared" si="13"/>
        <v>0</v>
      </c>
      <c r="DH65" s="192">
        <f t="shared" si="14"/>
        <v>0</v>
      </c>
      <c r="DI65" s="192">
        <f t="shared" si="15"/>
        <v>0</v>
      </c>
      <c r="DK65" s="203">
        <f>IF(Taula43[[#This Row],[Codi del contracte]]&lt;&gt;"",IF(Taula43[[#This Row],[Codi del contracte]]&gt;199,IF(Taula43[[#This Row],[Codi del contracte]]&lt;300,1,0),0),0)</f>
        <v>0</v>
      </c>
      <c r="DL65" s="203">
        <f>IF(Taula43[[#This Row],[Codi del contracte]]&lt;&gt;"",IF(Taula43[[#This Row],[Codi del contracte]]&gt;499,IF(Taula43[[#This Row],[Codi del contracte]]&lt;600,1,0),0),0)</f>
        <v>0</v>
      </c>
      <c r="DM65" s="203">
        <f t="shared" si="26"/>
        <v>0</v>
      </c>
      <c r="DN65" s="203">
        <f>IF(Taula43[[#This Row],[% Jornada (no posar símbol %)]]=100,IF(DM65=1,2,0),0)</f>
        <v>0</v>
      </c>
      <c r="DO65" s="203" t="str">
        <f t="shared" si="30"/>
        <v/>
      </c>
    </row>
    <row r="66" spans="1:119" ht="14.25" customHeight="1">
      <c r="A66" s="260"/>
      <c r="B66" s="83">
        <v>59</v>
      </c>
      <c r="C66" s="210"/>
      <c r="D66" s="226"/>
      <c r="E66" s="210"/>
      <c r="F66" s="224"/>
      <c r="G66" s="224"/>
      <c r="H66" s="210"/>
      <c r="I66" s="225"/>
      <c r="J66" s="210"/>
      <c r="K66" s="155"/>
      <c r="L66" s="156">
        <f t="shared" si="0"/>
        <v>0</v>
      </c>
      <c r="M66" s="340"/>
      <c r="N66" s="182" t="str">
        <f t="shared" si="27"/>
        <v/>
      </c>
      <c r="O66" s="127"/>
      <c r="P66" s="64"/>
      <c r="Q66" s="64"/>
      <c r="R66" s="64"/>
      <c r="CB66" s="78" t="str">
        <f t="shared" si="1"/>
        <v/>
      </c>
      <c r="CC66" s="79">
        <v>100</v>
      </c>
      <c r="CD66" s="79">
        <f t="shared" si="2"/>
        <v>0</v>
      </c>
      <c r="CE66" s="79">
        <f t="shared" si="3"/>
        <v>0</v>
      </c>
      <c r="CF66" s="79">
        <f t="shared" si="4"/>
        <v>0</v>
      </c>
      <c r="CG66" s="79">
        <f t="shared" si="28"/>
        <v>0</v>
      </c>
      <c r="CH66" s="80">
        <f t="shared" si="5"/>
        <v>0</v>
      </c>
      <c r="CI66" s="84">
        <f t="shared" si="6"/>
        <v>0</v>
      </c>
      <c r="CJ66" s="80">
        <f t="shared" si="16"/>
        <v>0</v>
      </c>
      <c r="CN66" s="21" t="str">
        <f t="shared" si="7"/>
        <v/>
      </c>
      <c r="CO66" s="21" t="str">
        <f t="shared" si="8"/>
        <v/>
      </c>
      <c r="CP66" s="22" t="str">
        <f t="shared" si="17"/>
        <v/>
      </c>
      <c r="CQ66" s="22" t="str">
        <f t="shared" si="18"/>
        <v/>
      </c>
      <c r="CR66" s="22" t="str">
        <f t="shared" si="19"/>
        <v/>
      </c>
      <c r="CS66" s="22" t="str">
        <f t="shared" si="20"/>
        <v/>
      </c>
      <c r="CT66" s="22" t="str">
        <f t="shared" si="21"/>
        <v/>
      </c>
      <c r="CU66" s="173" t="str">
        <f t="shared" si="9"/>
        <v/>
      </c>
      <c r="CV66" s="173" t="str">
        <f t="shared" si="10"/>
        <v/>
      </c>
      <c r="CW66" s="22" t="str">
        <f t="shared" si="22"/>
        <v/>
      </c>
      <c r="CX66" s="22" t="str">
        <f t="shared" si="23"/>
        <v/>
      </c>
      <c r="CY66" s="23" t="str">
        <f t="shared" si="24"/>
        <v/>
      </c>
      <c r="CZ66" s="23" t="str">
        <f t="shared" si="25"/>
        <v/>
      </c>
      <c r="DA66" s="207" t="str">
        <f t="shared" si="29"/>
        <v/>
      </c>
      <c r="DB66" s="23">
        <f t="shared" si="11"/>
        <v>0</v>
      </c>
      <c r="DC66" s="16"/>
      <c r="DE66" s="192">
        <f t="shared" si="12"/>
        <v>0</v>
      </c>
      <c r="DF66" s="192">
        <f t="shared" si="13"/>
        <v>0</v>
      </c>
      <c r="DH66" s="192">
        <f t="shared" si="14"/>
        <v>0</v>
      </c>
      <c r="DI66" s="192">
        <f t="shared" si="15"/>
        <v>0</v>
      </c>
      <c r="DK66" s="203">
        <f>IF(Taula43[[#This Row],[Codi del contracte]]&lt;&gt;"",IF(Taula43[[#This Row],[Codi del contracte]]&gt;199,IF(Taula43[[#This Row],[Codi del contracte]]&lt;300,1,0),0),0)</f>
        <v>0</v>
      </c>
      <c r="DL66" s="203">
        <f>IF(Taula43[[#This Row],[Codi del contracte]]&lt;&gt;"",IF(Taula43[[#This Row],[Codi del contracte]]&gt;499,IF(Taula43[[#This Row],[Codi del contracte]]&lt;600,1,0),0),0)</f>
        <v>0</v>
      </c>
      <c r="DM66" s="203">
        <f t="shared" si="26"/>
        <v>0</v>
      </c>
      <c r="DN66" s="203">
        <f>IF(Taula43[[#This Row],[% Jornada (no posar símbol %)]]=100,IF(DM66=1,2,0),0)</f>
        <v>0</v>
      </c>
      <c r="DO66" s="203" t="str">
        <f t="shared" si="30"/>
        <v/>
      </c>
    </row>
    <row r="67" spans="1:119" ht="14.25" customHeight="1">
      <c r="A67" s="260"/>
      <c r="B67" s="83">
        <v>60</v>
      </c>
      <c r="C67" s="210"/>
      <c r="D67" s="226"/>
      <c r="E67" s="210"/>
      <c r="F67" s="224"/>
      <c r="G67" s="224"/>
      <c r="H67" s="210"/>
      <c r="I67" s="225"/>
      <c r="J67" s="210"/>
      <c r="K67" s="155"/>
      <c r="L67" s="156">
        <f t="shared" si="0"/>
        <v>0</v>
      </c>
      <c r="M67" s="340"/>
      <c r="N67" s="182" t="str">
        <f t="shared" si="27"/>
        <v/>
      </c>
      <c r="O67" s="127"/>
      <c r="P67" s="64"/>
      <c r="Q67" s="64"/>
      <c r="R67" s="64"/>
      <c r="CB67" s="78" t="str">
        <f t="shared" si="1"/>
        <v/>
      </c>
      <c r="CC67" s="79">
        <v>100</v>
      </c>
      <c r="CD67" s="79">
        <f t="shared" si="2"/>
        <v>0</v>
      </c>
      <c r="CE67" s="79">
        <f t="shared" si="3"/>
        <v>0</v>
      </c>
      <c r="CF67" s="79">
        <f t="shared" si="4"/>
        <v>0</v>
      </c>
      <c r="CG67" s="79">
        <f t="shared" si="28"/>
        <v>0</v>
      </c>
      <c r="CH67" s="80">
        <f t="shared" si="5"/>
        <v>0</v>
      </c>
      <c r="CI67" s="84">
        <f t="shared" si="6"/>
        <v>0</v>
      </c>
      <c r="CJ67" s="80">
        <f t="shared" si="16"/>
        <v>0</v>
      </c>
      <c r="CN67" s="21" t="str">
        <f t="shared" si="7"/>
        <v/>
      </c>
      <c r="CO67" s="21" t="str">
        <f t="shared" si="8"/>
        <v/>
      </c>
      <c r="CP67" s="22" t="str">
        <f t="shared" si="17"/>
        <v/>
      </c>
      <c r="CQ67" s="22" t="str">
        <f t="shared" si="18"/>
        <v/>
      </c>
      <c r="CR67" s="22" t="str">
        <f t="shared" si="19"/>
        <v/>
      </c>
      <c r="CS67" s="22" t="str">
        <f t="shared" si="20"/>
        <v/>
      </c>
      <c r="CT67" s="22" t="str">
        <f t="shared" si="21"/>
        <v/>
      </c>
      <c r="CU67" s="173" t="str">
        <f t="shared" si="9"/>
        <v/>
      </c>
      <c r="CV67" s="173" t="str">
        <f t="shared" si="10"/>
        <v/>
      </c>
      <c r="CW67" s="22" t="str">
        <f t="shared" si="22"/>
        <v/>
      </c>
      <c r="CX67" s="22" t="str">
        <f t="shared" si="23"/>
        <v/>
      </c>
      <c r="CY67" s="23" t="str">
        <f t="shared" si="24"/>
        <v/>
      </c>
      <c r="CZ67" s="23" t="str">
        <f t="shared" si="25"/>
        <v/>
      </c>
      <c r="DA67" s="207" t="str">
        <f t="shared" si="29"/>
        <v/>
      </c>
      <c r="DB67" s="23">
        <f t="shared" si="11"/>
        <v>0</v>
      </c>
      <c r="DC67" s="16"/>
      <c r="DE67" s="192">
        <f t="shared" si="12"/>
        <v>0</v>
      </c>
      <c r="DF67" s="192">
        <f t="shared" si="13"/>
        <v>0</v>
      </c>
      <c r="DH67" s="192">
        <f t="shared" si="14"/>
        <v>0</v>
      </c>
      <c r="DI67" s="192">
        <f t="shared" si="15"/>
        <v>0</v>
      </c>
      <c r="DK67" s="203">
        <f>IF(Taula43[[#This Row],[Codi del contracte]]&lt;&gt;"",IF(Taula43[[#This Row],[Codi del contracte]]&gt;199,IF(Taula43[[#This Row],[Codi del contracte]]&lt;300,1,0),0),0)</f>
        <v>0</v>
      </c>
      <c r="DL67" s="203">
        <f>IF(Taula43[[#This Row],[Codi del contracte]]&lt;&gt;"",IF(Taula43[[#This Row],[Codi del contracte]]&gt;499,IF(Taula43[[#This Row],[Codi del contracte]]&lt;600,1,0),0),0)</f>
        <v>0</v>
      </c>
      <c r="DM67" s="203">
        <f t="shared" si="26"/>
        <v>0</v>
      </c>
      <c r="DN67" s="203">
        <f>IF(Taula43[[#This Row],[% Jornada (no posar símbol %)]]=100,IF(DM67=1,2,0),0)</f>
        <v>0</v>
      </c>
      <c r="DO67" s="203" t="str">
        <f t="shared" si="30"/>
        <v/>
      </c>
    </row>
    <row r="68" spans="1:119" ht="14.25" customHeight="1">
      <c r="A68" s="260"/>
      <c r="B68" s="83">
        <v>61</v>
      </c>
      <c r="C68" s="210"/>
      <c r="D68" s="226"/>
      <c r="E68" s="210"/>
      <c r="F68" s="224"/>
      <c r="G68" s="224"/>
      <c r="H68" s="210"/>
      <c r="I68" s="225"/>
      <c r="J68" s="210"/>
      <c r="K68" s="155"/>
      <c r="L68" s="156">
        <f t="shared" si="0"/>
        <v>0</v>
      </c>
      <c r="M68" s="340"/>
      <c r="N68" s="182" t="str">
        <f t="shared" si="27"/>
        <v/>
      </c>
      <c r="O68" s="127"/>
      <c r="P68" s="64"/>
      <c r="Q68" s="64"/>
      <c r="R68" s="64"/>
      <c r="CB68" s="78" t="str">
        <f t="shared" si="1"/>
        <v/>
      </c>
      <c r="CC68" s="79">
        <v>100</v>
      </c>
      <c r="CD68" s="79">
        <f t="shared" si="2"/>
        <v>0</v>
      </c>
      <c r="CE68" s="79">
        <f t="shared" si="3"/>
        <v>0</v>
      </c>
      <c r="CF68" s="79">
        <f t="shared" si="4"/>
        <v>0</v>
      </c>
      <c r="CG68" s="79">
        <f t="shared" si="28"/>
        <v>0</v>
      </c>
      <c r="CH68" s="80">
        <f t="shared" si="5"/>
        <v>0</v>
      </c>
      <c r="CI68" s="84">
        <f t="shared" si="6"/>
        <v>0</v>
      </c>
      <c r="CJ68" s="80">
        <f t="shared" si="16"/>
        <v>0</v>
      </c>
      <c r="CN68" s="21" t="str">
        <f t="shared" si="7"/>
        <v/>
      </c>
      <c r="CO68" s="21" t="str">
        <f t="shared" si="8"/>
        <v/>
      </c>
      <c r="CP68" s="22" t="str">
        <f t="shared" si="17"/>
        <v/>
      </c>
      <c r="CQ68" s="22" t="str">
        <f t="shared" si="18"/>
        <v/>
      </c>
      <c r="CR68" s="22" t="str">
        <f t="shared" si="19"/>
        <v/>
      </c>
      <c r="CS68" s="22" t="str">
        <f t="shared" si="20"/>
        <v/>
      </c>
      <c r="CT68" s="22" t="str">
        <f t="shared" si="21"/>
        <v/>
      </c>
      <c r="CU68" s="173" t="str">
        <f t="shared" si="9"/>
        <v/>
      </c>
      <c r="CV68" s="173" t="str">
        <f t="shared" si="10"/>
        <v/>
      </c>
      <c r="CW68" s="22" t="str">
        <f t="shared" si="22"/>
        <v/>
      </c>
      <c r="CX68" s="22" t="str">
        <f t="shared" si="23"/>
        <v/>
      </c>
      <c r="CY68" s="23" t="str">
        <f t="shared" si="24"/>
        <v/>
      </c>
      <c r="CZ68" s="23" t="str">
        <f t="shared" si="25"/>
        <v/>
      </c>
      <c r="DA68" s="207" t="str">
        <f t="shared" si="29"/>
        <v/>
      </c>
      <c r="DB68" s="23">
        <f t="shared" si="11"/>
        <v>0</v>
      </c>
      <c r="DC68" s="16"/>
      <c r="DE68" s="192">
        <f t="shared" si="12"/>
        <v>0</v>
      </c>
      <c r="DF68" s="192">
        <f t="shared" si="13"/>
        <v>0</v>
      </c>
      <c r="DH68" s="192">
        <f t="shared" si="14"/>
        <v>0</v>
      </c>
      <c r="DI68" s="192">
        <f t="shared" si="15"/>
        <v>0</v>
      </c>
      <c r="DK68" s="203">
        <f>IF(Taula43[[#This Row],[Codi del contracte]]&lt;&gt;"",IF(Taula43[[#This Row],[Codi del contracte]]&gt;199,IF(Taula43[[#This Row],[Codi del contracte]]&lt;300,1,0),0),0)</f>
        <v>0</v>
      </c>
      <c r="DL68" s="203">
        <f>IF(Taula43[[#This Row],[Codi del contracte]]&lt;&gt;"",IF(Taula43[[#This Row],[Codi del contracte]]&gt;499,IF(Taula43[[#This Row],[Codi del contracte]]&lt;600,1,0),0),0)</f>
        <v>0</v>
      </c>
      <c r="DM68" s="203">
        <f t="shared" si="26"/>
        <v>0</v>
      </c>
      <c r="DN68" s="203">
        <f>IF(Taula43[[#This Row],[% Jornada (no posar símbol %)]]=100,IF(DM68=1,2,0),0)</f>
        <v>0</v>
      </c>
      <c r="DO68" s="203" t="str">
        <f t="shared" si="30"/>
        <v/>
      </c>
    </row>
    <row r="69" spans="1:119" ht="14.25" customHeight="1">
      <c r="A69" s="260"/>
      <c r="B69" s="83">
        <v>62</v>
      </c>
      <c r="C69" s="210"/>
      <c r="D69" s="226"/>
      <c r="E69" s="210"/>
      <c r="F69" s="224"/>
      <c r="G69" s="224"/>
      <c r="H69" s="210"/>
      <c r="I69" s="225"/>
      <c r="J69" s="210"/>
      <c r="K69" s="155"/>
      <c r="L69" s="156">
        <f t="shared" si="0"/>
        <v>0</v>
      </c>
      <c r="M69" s="340"/>
      <c r="N69" s="182" t="str">
        <f t="shared" si="27"/>
        <v/>
      </c>
      <c r="O69" s="127"/>
      <c r="P69" s="64"/>
      <c r="Q69" s="64"/>
      <c r="R69" s="64"/>
      <c r="CB69" s="78" t="str">
        <f t="shared" si="1"/>
        <v/>
      </c>
      <c r="CC69" s="79">
        <v>100</v>
      </c>
      <c r="CD69" s="79">
        <f t="shared" si="2"/>
        <v>0</v>
      </c>
      <c r="CE69" s="79">
        <f t="shared" si="3"/>
        <v>0</v>
      </c>
      <c r="CF69" s="79">
        <f t="shared" si="4"/>
        <v>0</v>
      </c>
      <c r="CG69" s="79">
        <f t="shared" si="28"/>
        <v>0</v>
      </c>
      <c r="CH69" s="80">
        <f t="shared" si="5"/>
        <v>0</v>
      </c>
      <c r="CI69" s="84">
        <f t="shared" si="6"/>
        <v>0</v>
      </c>
      <c r="CJ69" s="80">
        <f t="shared" si="16"/>
        <v>0</v>
      </c>
      <c r="CN69" s="21" t="str">
        <f t="shared" si="7"/>
        <v/>
      </c>
      <c r="CO69" s="21" t="str">
        <f t="shared" si="8"/>
        <v/>
      </c>
      <c r="CP69" s="22" t="str">
        <f t="shared" si="17"/>
        <v/>
      </c>
      <c r="CQ69" s="22" t="str">
        <f t="shared" si="18"/>
        <v/>
      </c>
      <c r="CR69" s="22" t="str">
        <f t="shared" si="19"/>
        <v/>
      </c>
      <c r="CS69" s="22" t="str">
        <f t="shared" si="20"/>
        <v/>
      </c>
      <c r="CT69" s="22" t="str">
        <f t="shared" si="21"/>
        <v/>
      </c>
      <c r="CU69" s="173" t="str">
        <f t="shared" si="9"/>
        <v/>
      </c>
      <c r="CV69" s="173" t="str">
        <f t="shared" si="10"/>
        <v/>
      </c>
      <c r="CW69" s="22" t="str">
        <f t="shared" si="22"/>
        <v/>
      </c>
      <c r="CX69" s="22" t="str">
        <f t="shared" si="23"/>
        <v/>
      </c>
      <c r="CY69" s="23" t="str">
        <f t="shared" si="24"/>
        <v/>
      </c>
      <c r="CZ69" s="23" t="str">
        <f t="shared" si="25"/>
        <v/>
      </c>
      <c r="DA69" s="207" t="str">
        <f t="shared" si="29"/>
        <v/>
      </c>
      <c r="DB69" s="23">
        <f t="shared" si="11"/>
        <v>0</v>
      </c>
      <c r="DC69" s="16"/>
      <c r="DE69" s="192">
        <f t="shared" si="12"/>
        <v>0</v>
      </c>
      <c r="DF69" s="192">
        <f t="shared" si="13"/>
        <v>0</v>
      </c>
      <c r="DH69" s="192">
        <f t="shared" si="14"/>
        <v>0</v>
      </c>
      <c r="DI69" s="192">
        <f t="shared" si="15"/>
        <v>0</v>
      </c>
      <c r="DK69" s="203">
        <f>IF(Taula43[[#This Row],[Codi del contracte]]&lt;&gt;"",IF(Taula43[[#This Row],[Codi del contracte]]&gt;199,IF(Taula43[[#This Row],[Codi del contracte]]&lt;300,1,0),0),0)</f>
        <v>0</v>
      </c>
      <c r="DL69" s="203">
        <f>IF(Taula43[[#This Row],[Codi del contracte]]&lt;&gt;"",IF(Taula43[[#This Row],[Codi del contracte]]&gt;499,IF(Taula43[[#This Row],[Codi del contracte]]&lt;600,1,0),0),0)</f>
        <v>0</v>
      </c>
      <c r="DM69" s="203">
        <f t="shared" si="26"/>
        <v>0</v>
      </c>
      <c r="DN69" s="203">
        <f>IF(Taula43[[#This Row],[% Jornada (no posar símbol %)]]=100,IF(DM69=1,2,0),0)</f>
        <v>0</v>
      </c>
      <c r="DO69" s="203" t="str">
        <f t="shared" si="30"/>
        <v/>
      </c>
    </row>
    <row r="70" spans="1:119" ht="14.25" customHeight="1">
      <c r="A70" s="260"/>
      <c r="B70" s="83">
        <v>63</v>
      </c>
      <c r="C70" s="210"/>
      <c r="D70" s="226"/>
      <c r="E70" s="210"/>
      <c r="F70" s="224"/>
      <c r="G70" s="224"/>
      <c r="H70" s="210"/>
      <c r="I70" s="225"/>
      <c r="J70" s="210"/>
      <c r="K70" s="155"/>
      <c r="L70" s="156">
        <f t="shared" si="0"/>
        <v>0</v>
      </c>
      <c r="M70" s="340"/>
      <c r="N70" s="182" t="str">
        <f t="shared" si="27"/>
        <v/>
      </c>
      <c r="O70" s="127"/>
      <c r="P70" s="64"/>
      <c r="Q70" s="64"/>
      <c r="R70" s="64"/>
      <c r="CB70" s="78" t="str">
        <f t="shared" si="1"/>
        <v/>
      </c>
      <c r="CC70" s="79">
        <v>100</v>
      </c>
      <c r="CD70" s="79">
        <f t="shared" si="2"/>
        <v>0</v>
      </c>
      <c r="CE70" s="79">
        <f t="shared" si="3"/>
        <v>0</v>
      </c>
      <c r="CF70" s="79">
        <f t="shared" si="4"/>
        <v>0</v>
      </c>
      <c r="CG70" s="79">
        <f t="shared" si="28"/>
        <v>0</v>
      </c>
      <c r="CH70" s="80">
        <f t="shared" si="5"/>
        <v>0</v>
      </c>
      <c r="CI70" s="84">
        <f t="shared" si="6"/>
        <v>0</v>
      </c>
      <c r="CJ70" s="80">
        <f t="shared" si="16"/>
        <v>0</v>
      </c>
      <c r="CN70" s="21" t="str">
        <f t="shared" si="7"/>
        <v/>
      </c>
      <c r="CO70" s="21" t="str">
        <f t="shared" si="8"/>
        <v/>
      </c>
      <c r="CP70" s="22" t="str">
        <f t="shared" si="17"/>
        <v/>
      </c>
      <c r="CQ70" s="22" t="str">
        <f t="shared" si="18"/>
        <v/>
      </c>
      <c r="CR70" s="22" t="str">
        <f t="shared" si="19"/>
        <v/>
      </c>
      <c r="CS70" s="22" t="str">
        <f t="shared" si="20"/>
        <v/>
      </c>
      <c r="CT70" s="22" t="str">
        <f t="shared" si="21"/>
        <v/>
      </c>
      <c r="CU70" s="173" t="str">
        <f t="shared" si="9"/>
        <v/>
      </c>
      <c r="CV70" s="173" t="str">
        <f t="shared" si="10"/>
        <v/>
      </c>
      <c r="CW70" s="22" t="str">
        <f t="shared" si="22"/>
        <v/>
      </c>
      <c r="CX70" s="22" t="str">
        <f t="shared" si="23"/>
        <v/>
      </c>
      <c r="CY70" s="23" t="str">
        <f t="shared" si="24"/>
        <v/>
      </c>
      <c r="CZ70" s="23" t="str">
        <f t="shared" si="25"/>
        <v/>
      </c>
      <c r="DA70" s="207" t="str">
        <f t="shared" si="29"/>
        <v/>
      </c>
      <c r="DB70" s="23">
        <f t="shared" si="11"/>
        <v>0</v>
      </c>
      <c r="DC70" s="16"/>
      <c r="DE70" s="192">
        <f t="shared" si="12"/>
        <v>0</v>
      </c>
      <c r="DF70" s="192">
        <f t="shared" si="13"/>
        <v>0</v>
      </c>
      <c r="DH70" s="192">
        <f t="shared" si="14"/>
        <v>0</v>
      </c>
      <c r="DI70" s="192">
        <f t="shared" si="15"/>
        <v>0</v>
      </c>
      <c r="DK70" s="203">
        <f>IF(Taula43[[#This Row],[Codi del contracte]]&lt;&gt;"",IF(Taula43[[#This Row],[Codi del contracte]]&gt;199,IF(Taula43[[#This Row],[Codi del contracte]]&lt;300,1,0),0),0)</f>
        <v>0</v>
      </c>
      <c r="DL70" s="203">
        <f>IF(Taula43[[#This Row],[Codi del contracte]]&lt;&gt;"",IF(Taula43[[#This Row],[Codi del contracte]]&gt;499,IF(Taula43[[#This Row],[Codi del contracte]]&lt;600,1,0),0),0)</f>
        <v>0</v>
      </c>
      <c r="DM70" s="203">
        <f t="shared" si="26"/>
        <v>0</v>
      </c>
      <c r="DN70" s="203">
        <f>IF(Taula43[[#This Row],[% Jornada (no posar símbol %)]]=100,IF(DM70=1,2,0),0)</f>
        <v>0</v>
      </c>
      <c r="DO70" s="203" t="str">
        <f t="shared" si="30"/>
        <v/>
      </c>
    </row>
    <row r="71" spans="1:119" ht="14.25" customHeight="1">
      <c r="A71" s="260"/>
      <c r="B71" s="83">
        <v>64</v>
      </c>
      <c r="C71" s="210"/>
      <c r="D71" s="226"/>
      <c r="E71" s="210"/>
      <c r="F71" s="224"/>
      <c r="G71" s="224"/>
      <c r="H71" s="210"/>
      <c r="I71" s="225"/>
      <c r="J71" s="210"/>
      <c r="K71" s="155"/>
      <c r="L71" s="156">
        <f t="shared" si="0"/>
        <v>0</v>
      </c>
      <c r="M71" s="340"/>
      <c r="N71" s="182" t="str">
        <f t="shared" si="27"/>
        <v/>
      </c>
      <c r="O71" s="127"/>
      <c r="P71" s="64"/>
      <c r="Q71" s="64"/>
      <c r="R71" s="64"/>
      <c r="CB71" s="78" t="str">
        <f t="shared" si="1"/>
        <v/>
      </c>
      <c r="CC71" s="79">
        <v>100</v>
      </c>
      <c r="CD71" s="79">
        <f t="shared" si="2"/>
        <v>0</v>
      </c>
      <c r="CE71" s="79">
        <f t="shared" si="3"/>
        <v>0</v>
      </c>
      <c r="CF71" s="79">
        <f t="shared" si="4"/>
        <v>0</v>
      </c>
      <c r="CG71" s="79">
        <f t="shared" si="28"/>
        <v>0</v>
      </c>
      <c r="CH71" s="80">
        <f t="shared" si="5"/>
        <v>0</v>
      </c>
      <c r="CI71" s="84">
        <f t="shared" si="6"/>
        <v>0</v>
      </c>
      <c r="CJ71" s="80">
        <f t="shared" si="16"/>
        <v>0</v>
      </c>
      <c r="CN71" s="21" t="str">
        <f t="shared" si="7"/>
        <v/>
      </c>
      <c r="CO71" s="21" t="str">
        <f t="shared" si="8"/>
        <v/>
      </c>
      <c r="CP71" s="22" t="str">
        <f t="shared" si="17"/>
        <v/>
      </c>
      <c r="CQ71" s="22" t="str">
        <f t="shared" si="18"/>
        <v/>
      </c>
      <c r="CR71" s="22" t="str">
        <f t="shared" si="19"/>
        <v/>
      </c>
      <c r="CS71" s="22" t="str">
        <f t="shared" si="20"/>
        <v/>
      </c>
      <c r="CT71" s="22" t="str">
        <f t="shared" si="21"/>
        <v/>
      </c>
      <c r="CU71" s="173" t="str">
        <f t="shared" si="9"/>
        <v/>
      </c>
      <c r="CV71" s="173" t="str">
        <f t="shared" si="10"/>
        <v/>
      </c>
      <c r="CW71" s="22" t="str">
        <f t="shared" si="22"/>
        <v/>
      </c>
      <c r="CX71" s="22" t="str">
        <f t="shared" si="23"/>
        <v/>
      </c>
      <c r="CY71" s="23" t="str">
        <f t="shared" si="24"/>
        <v/>
      </c>
      <c r="CZ71" s="23" t="str">
        <f t="shared" si="25"/>
        <v/>
      </c>
      <c r="DA71" s="207" t="str">
        <f t="shared" si="29"/>
        <v/>
      </c>
      <c r="DB71" s="23">
        <f t="shared" si="11"/>
        <v>0</v>
      </c>
      <c r="DC71" s="16"/>
      <c r="DE71" s="192">
        <f t="shared" si="12"/>
        <v>0</v>
      </c>
      <c r="DF71" s="192">
        <f t="shared" si="13"/>
        <v>0</v>
      </c>
      <c r="DH71" s="192">
        <f t="shared" si="14"/>
        <v>0</v>
      </c>
      <c r="DI71" s="192">
        <f t="shared" si="15"/>
        <v>0</v>
      </c>
      <c r="DK71" s="203">
        <f>IF(Taula43[[#This Row],[Codi del contracte]]&lt;&gt;"",IF(Taula43[[#This Row],[Codi del contracte]]&gt;199,IF(Taula43[[#This Row],[Codi del contracte]]&lt;300,1,0),0),0)</f>
        <v>0</v>
      </c>
      <c r="DL71" s="203">
        <f>IF(Taula43[[#This Row],[Codi del contracte]]&lt;&gt;"",IF(Taula43[[#This Row],[Codi del contracte]]&gt;499,IF(Taula43[[#This Row],[Codi del contracte]]&lt;600,1,0),0),0)</f>
        <v>0</v>
      </c>
      <c r="DM71" s="203">
        <f t="shared" si="26"/>
        <v>0</v>
      </c>
      <c r="DN71" s="203">
        <f>IF(Taula43[[#This Row],[% Jornada (no posar símbol %)]]=100,IF(DM71=1,2,0),0)</f>
        <v>0</v>
      </c>
      <c r="DO71" s="203" t="str">
        <f t="shared" si="30"/>
        <v/>
      </c>
    </row>
    <row r="72" spans="1:119" ht="14.25" customHeight="1">
      <c r="A72" s="260"/>
      <c r="B72" s="83">
        <v>65</v>
      </c>
      <c r="C72" s="210"/>
      <c r="D72" s="226"/>
      <c r="E72" s="210"/>
      <c r="F72" s="224"/>
      <c r="G72" s="224"/>
      <c r="H72" s="210"/>
      <c r="I72" s="225"/>
      <c r="J72" s="210"/>
      <c r="K72" s="155"/>
      <c r="L72" s="156">
        <f t="shared" si="0"/>
        <v>0</v>
      </c>
      <c r="M72" s="340"/>
      <c r="N72" s="182" t="str">
        <f t="shared" si="27"/>
        <v/>
      </c>
      <c r="O72" s="127"/>
      <c r="P72" s="64"/>
      <c r="Q72" s="64"/>
      <c r="R72" s="64"/>
      <c r="CB72" s="78" t="str">
        <f t="shared" ref="CB72:CB135" si="31">IF(H72="F - Física",1,IF(H72="A - Sensorial Auditiva",1,IF(H72="V - Sensorial Visual",1,IF(H72="","",IF(H72="M - M. Mental",0,IF(H72="P - Psíquica",0,IF(H72="PC - Paràlisi Cerebral",0)))))))</f>
        <v/>
      </c>
      <c r="CC72" s="79">
        <v>100</v>
      </c>
      <c r="CD72" s="79">
        <f t="shared" ref="CD72:CD135" si="32">ROUND((K72*CC72)/100,2)</f>
        <v>0</v>
      </c>
      <c r="CE72" s="79">
        <f t="shared" ref="CE72:CE135" si="33">IF(CB72=0,IF(I72&lt;33,0,CD72),0)</f>
        <v>0</v>
      </c>
      <c r="CF72" s="79">
        <f t="shared" ref="CF72:CF135" si="34">IF(CB72=1,IF(I72&lt;65,0,CD72),0)</f>
        <v>0</v>
      </c>
      <c r="CG72" s="79">
        <f t="shared" si="28"/>
        <v>0</v>
      </c>
      <c r="CH72" s="80">
        <f t="shared" ref="CH72:CH135" si="35">IF(L72&gt;0,1,0)</f>
        <v>0</v>
      </c>
      <c r="CI72" s="84">
        <f t="shared" ref="CI72:CI135" si="36">IF(M72&lt;&gt;"",M72,L72)</f>
        <v>0</v>
      </c>
      <c r="CJ72" s="80">
        <f t="shared" si="16"/>
        <v>0</v>
      </c>
      <c r="CN72" s="21" t="str">
        <f t="shared" ref="CN72:CN135" si="37">IF(H72="","",IF(H72="M - M. Mental","",IF(H72="F - Física","",IF(H72="P - Psíquica","",IF(H72="PC - Paràlisi Cerebral","",IF(H72="A - Sensorial Auditiva","",IF(H72="V - Sensorial Visual","","1) Tipus de discapacitat: Fer servir llista desplegable")))))))</f>
        <v/>
      </c>
      <c r="CO72" s="21" t="str">
        <f t="shared" ref="CO72:CO135" si="38">IF(I72="","",IF(I72&gt;0,IF(H72="M - M. Mental","",IF(H72="F - Física","",IF(H72="P - Psíquica","",IF(H72="PC - Paràlisi Cerebral","",IF(H72="A - Sensorial Auditiva","",IF(H72="V - Sensorial Visual","",IF(H72="","2) Tipus de discapacitat: Manca seleccionar","")))))))))</f>
        <v/>
      </c>
      <c r="CP72" s="22" t="str">
        <f t="shared" si="17"/>
        <v/>
      </c>
      <c r="CQ72" s="22" t="str">
        <f t="shared" si="18"/>
        <v/>
      </c>
      <c r="CR72" s="22" t="str">
        <f t="shared" si="19"/>
        <v/>
      </c>
      <c r="CS72" s="22" t="str">
        <f t="shared" si="20"/>
        <v/>
      </c>
      <c r="CT72" s="22" t="str">
        <f t="shared" si="21"/>
        <v/>
      </c>
      <c r="CU72" s="173" t="str">
        <f t="shared" ref="CU72:CU135" si="39">IF(CB72=0,IF(I72&lt;33,IF(I72&lt;&gt;"","4) M.Mental, Psíquica ó P. Cerebral &lt; 33% (No subvencionable)",""),""),"")</f>
        <v/>
      </c>
      <c r="CV72" s="173" t="str">
        <f t="shared" ref="CV72:CV135" si="40">IF(CB72=1,IF(I72&lt;65,IF(I72&lt;&gt;"","3) Físic ó Sensorial &lt; 65% (No és subvencionable)",""),""),"")</f>
        <v/>
      </c>
      <c r="CW72" s="22" t="str">
        <f t="shared" si="22"/>
        <v/>
      </c>
      <c r="CX72" s="22" t="str">
        <f t="shared" si="23"/>
        <v/>
      </c>
      <c r="CY72" s="23" t="str">
        <f t="shared" si="24"/>
        <v/>
      </c>
      <c r="CZ72" s="23" t="str">
        <f t="shared" si="25"/>
        <v/>
      </c>
      <c r="DA72" s="207" t="str">
        <f t="shared" si="29"/>
        <v/>
      </c>
      <c r="DB72" s="23">
        <f t="shared" ref="DB72:DB135" si="41">IF(N72&lt;&gt;"",1,0)</f>
        <v>0</v>
      </c>
      <c r="DC72" s="16"/>
      <c r="DE72" s="192">
        <f t="shared" ref="DE72:DE135" si="42">IF(CH72=1,IF(E72="Home",1,IF(E72="Dona",0,"")),0)</f>
        <v>0</v>
      </c>
      <c r="DF72" s="192">
        <f t="shared" ref="DF72:DF135" si="43">IF(CH72=1,IF(E72="Dona",1,IF(E72="Home",0,"")),0)</f>
        <v>0</v>
      </c>
      <c r="DH72" s="192">
        <f t="shared" ref="DH72:DH135" si="44">IF(CJ72=1,IF(E72="Home",1,IF(E72="Dona",0,"")),0)</f>
        <v>0</v>
      </c>
      <c r="DI72" s="192">
        <f t="shared" ref="DI72:DI135" si="45">IF(CJ72=1,IF(E72="Dona",1,IF(E72="Home",0,"")),0)</f>
        <v>0</v>
      </c>
      <c r="DK72" s="203">
        <f>IF(Taula43[[#This Row],[Codi del contracte]]&lt;&gt;"",IF(Taula43[[#This Row],[Codi del contracte]]&gt;199,IF(Taula43[[#This Row],[Codi del contracte]]&lt;300,1,0),0),0)</f>
        <v>0</v>
      </c>
      <c r="DL72" s="203">
        <f>IF(Taula43[[#This Row],[Codi del contracte]]&lt;&gt;"",IF(Taula43[[#This Row],[Codi del contracte]]&gt;499,IF(Taula43[[#This Row],[Codi del contracte]]&lt;600,1,0),0),0)</f>
        <v>0</v>
      </c>
      <c r="DM72" s="203">
        <f t="shared" si="26"/>
        <v>0</v>
      </c>
      <c r="DN72" s="203">
        <f>IF(Taula43[[#This Row],[% Jornada (no posar símbol %)]]=100,IF(DM72=1,2,0),0)</f>
        <v>0</v>
      </c>
      <c r="DO72" s="203" t="str">
        <f t="shared" si="30"/>
        <v/>
      </c>
    </row>
    <row r="73" spans="1:119" ht="14.25" customHeight="1">
      <c r="A73" s="260"/>
      <c r="B73" s="83">
        <v>66</v>
      </c>
      <c r="C73" s="210"/>
      <c r="D73" s="226"/>
      <c r="E73" s="210"/>
      <c r="F73" s="224"/>
      <c r="G73" s="224"/>
      <c r="H73" s="210"/>
      <c r="I73" s="225"/>
      <c r="J73" s="210"/>
      <c r="K73" s="155"/>
      <c r="L73" s="156">
        <f t="shared" ref="L73:L136" si="46">CG73</f>
        <v>0</v>
      </c>
      <c r="M73" s="340"/>
      <c r="N73" s="182" t="str">
        <f t="shared" si="27"/>
        <v/>
      </c>
      <c r="O73" s="127"/>
      <c r="P73" s="64"/>
      <c r="Q73" s="64"/>
      <c r="R73" s="64"/>
      <c r="CB73" s="78" t="str">
        <f t="shared" si="31"/>
        <v/>
      </c>
      <c r="CC73" s="79">
        <v>100</v>
      </c>
      <c r="CD73" s="79">
        <f t="shared" si="32"/>
        <v>0</v>
      </c>
      <c r="CE73" s="79">
        <f t="shared" si="33"/>
        <v>0</v>
      </c>
      <c r="CF73" s="79">
        <f t="shared" si="34"/>
        <v>0</v>
      </c>
      <c r="CG73" s="79">
        <f t="shared" si="28"/>
        <v>0</v>
      </c>
      <c r="CH73" s="80">
        <f t="shared" si="35"/>
        <v>0</v>
      </c>
      <c r="CI73" s="84">
        <f t="shared" si="36"/>
        <v>0</v>
      </c>
      <c r="CJ73" s="80">
        <f t="shared" ref="CJ73:CJ136" si="47">IF(CI73&gt;0,1,0)</f>
        <v>0</v>
      </c>
      <c r="CN73" s="21" t="str">
        <f t="shared" si="37"/>
        <v/>
      </c>
      <c r="CO73" s="21" t="str">
        <f t="shared" si="38"/>
        <v/>
      </c>
      <c r="CP73" s="22" t="str">
        <f t="shared" ref="CP73:CP136" si="48">IF(K73="","",IF(K73="*%","Error % jornada",IF(K73&lt;1,"5) % Jornada: No fer servir número en percentatge","")))</f>
        <v/>
      </c>
      <c r="CQ73" s="22" t="str">
        <f t="shared" ref="CQ73:CQ136" si="49">IF(CN73&lt;&gt;"",IF(CP73&lt;&gt;"","1) Tipus de Discapacitat: Triar de desplegable  -  5) % Jornada",CN73),"")</f>
        <v/>
      </c>
      <c r="CR73" s="22" t="str">
        <f t="shared" ref="CR73:CR136" si="50">IF(CO73&lt;&gt;"",IF(CP73&lt;&gt;"","2) Tipus de discapacitat: Manca seleccionar  -  5) % Jornada",CO73),"")</f>
        <v/>
      </c>
      <c r="CS73" s="22" t="str">
        <f t="shared" ref="CS73:CS136" si="51">IF(CQ73&lt;&gt;"",CQ73,CR73)</f>
        <v/>
      </c>
      <c r="CT73" s="22" t="str">
        <f t="shared" ref="CT73:CT136" si="52">IF(CS73&lt;&gt;"",CS73,IF(CP73&lt;&gt;"",CP73,""))</f>
        <v/>
      </c>
      <c r="CU73" s="173" t="str">
        <f t="shared" si="39"/>
        <v/>
      </c>
      <c r="CV73" s="173" t="str">
        <f t="shared" si="40"/>
        <v/>
      </c>
      <c r="CW73" s="22" t="str">
        <f t="shared" ref="CW73:CW136" si="53">IF(CU73&lt;&gt;"",IF(CP73&lt;&gt;"","4) M.Mental, Psíquica ó Paràlisi Cerebral &lt; 33%  -  5)  % Jornada",CU73),"")</f>
        <v/>
      </c>
      <c r="CX73" s="22" t="str">
        <f t="shared" ref="CX73:CX136" si="54">IF(CV73&lt;&gt;"",IF(CP73&lt;&gt;"","3) Físic ó Sensorial &lt; 65%  -  5) % Jornada",CV73),"")</f>
        <v/>
      </c>
      <c r="CY73" s="23" t="str">
        <f t="shared" ref="CY73:CY136" si="55">IF(CX73&lt;&gt;"",CX73,IF(CW73&lt;&gt;"",CW73,""))</f>
        <v/>
      </c>
      <c r="CZ73" s="23" t="str">
        <f t="shared" ref="CZ73:CZ136" si="56">IF(CY73&lt;&gt;"",CY73,IF(CT73&lt;&gt;"",CT73,""))</f>
        <v/>
      </c>
      <c r="DA73" s="207" t="str">
        <f t="shared" si="29"/>
        <v/>
      </c>
      <c r="DB73" s="23">
        <f t="shared" si="41"/>
        <v>0</v>
      </c>
      <c r="DC73" s="16"/>
      <c r="DE73" s="192">
        <f t="shared" si="42"/>
        <v>0</v>
      </c>
      <c r="DF73" s="192">
        <f t="shared" si="43"/>
        <v>0</v>
      </c>
      <c r="DH73" s="192">
        <f t="shared" si="44"/>
        <v>0</v>
      </c>
      <c r="DI73" s="192">
        <f t="shared" si="45"/>
        <v>0</v>
      </c>
      <c r="DK73" s="203">
        <f>IF(Taula43[[#This Row],[Codi del contracte]]&lt;&gt;"",IF(Taula43[[#This Row],[Codi del contracte]]&gt;199,IF(Taula43[[#This Row],[Codi del contracte]]&lt;300,1,0),0),0)</f>
        <v>0</v>
      </c>
      <c r="DL73" s="203">
        <f>IF(Taula43[[#This Row],[Codi del contracte]]&lt;&gt;"",IF(Taula43[[#This Row],[Codi del contracte]]&gt;499,IF(Taula43[[#This Row],[Codi del contracte]]&lt;600,1,0),0),0)</f>
        <v>0</v>
      </c>
      <c r="DM73" s="203">
        <f t="shared" ref="DM73:DM136" si="57">DK73+DL73</f>
        <v>0</v>
      </c>
      <c r="DN73" s="203">
        <f>IF(Taula43[[#This Row],[% Jornada (no posar símbol %)]]=100,IF(DM73=1,2,0),0)</f>
        <v>0</v>
      </c>
      <c r="DO73" s="203" t="str">
        <f t="shared" si="30"/>
        <v/>
      </c>
    </row>
    <row r="74" spans="1:119" ht="14.25" customHeight="1">
      <c r="A74" s="260"/>
      <c r="B74" s="83">
        <v>67</v>
      </c>
      <c r="C74" s="210"/>
      <c r="D74" s="226"/>
      <c r="E74" s="210"/>
      <c r="F74" s="224"/>
      <c r="G74" s="224"/>
      <c r="H74" s="210"/>
      <c r="I74" s="225"/>
      <c r="J74" s="210"/>
      <c r="K74" s="155"/>
      <c r="L74" s="156">
        <f t="shared" si="46"/>
        <v>0</v>
      </c>
      <c r="M74" s="340"/>
      <c r="N74" s="182" t="str">
        <f t="shared" ref="N74:N137" si="58">IFERROR(DA74,"ERROR! NO RETALLAR I ENGANXAR DINS DEL FORMULARI")</f>
        <v/>
      </c>
      <c r="O74" s="127"/>
      <c r="P74" s="64"/>
      <c r="Q74" s="64"/>
      <c r="R74" s="64"/>
      <c r="CB74" s="78" t="str">
        <f t="shared" si="31"/>
        <v/>
      </c>
      <c r="CC74" s="79">
        <v>100</v>
      </c>
      <c r="CD74" s="79">
        <f t="shared" si="32"/>
        <v>0</v>
      </c>
      <c r="CE74" s="79">
        <f t="shared" si="33"/>
        <v>0</v>
      </c>
      <c r="CF74" s="79">
        <f t="shared" si="34"/>
        <v>0</v>
      </c>
      <c r="CG74" s="79">
        <f t="shared" ref="CG74:CG137" si="59">IFERROR(ROUND((CE74+CF74),2),0)</f>
        <v>0</v>
      </c>
      <c r="CH74" s="80">
        <f t="shared" si="35"/>
        <v>0</v>
      </c>
      <c r="CI74" s="84">
        <f t="shared" si="36"/>
        <v>0</v>
      </c>
      <c r="CJ74" s="80">
        <f t="shared" si="47"/>
        <v>0</v>
      </c>
      <c r="CN74" s="21" t="str">
        <f t="shared" si="37"/>
        <v/>
      </c>
      <c r="CO74" s="21" t="str">
        <f t="shared" si="38"/>
        <v/>
      </c>
      <c r="CP74" s="22" t="str">
        <f t="shared" si="48"/>
        <v/>
      </c>
      <c r="CQ74" s="22" t="str">
        <f t="shared" si="49"/>
        <v/>
      </c>
      <c r="CR74" s="22" t="str">
        <f t="shared" si="50"/>
        <v/>
      </c>
      <c r="CS74" s="22" t="str">
        <f t="shared" si="51"/>
        <v/>
      </c>
      <c r="CT74" s="22" t="str">
        <f t="shared" si="52"/>
        <v/>
      </c>
      <c r="CU74" s="173" t="str">
        <f t="shared" si="39"/>
        <v/>
      </c>
      <c r="CV74" s="173" t="str">
        <f t="shared" si="40"/>
        <v/>
      </c>
      <c r="CW74" s="22" t="str">
        <f t="shared" si="53"/>
        <v/>
      </c>
      <c r="CX74" s="22" t="str">
        <f t="shared" si="54"/>
        <v/>
      </c>
      <c r="CY74" s="23" t="str">
        <f t="shared" si="55"/>
        <v/>
      </c>
      <c r="CZ74" s="23" t="str">
        <f t="shared" si="56"/>
        <v/>
      </c>
      <c r="DA74" s="207" t="str">
        <f t="shared" ref="DA74:DA137" si="60">IF(CZ74&lt;&gt;"",CZ74,IF(DO74&lt;&gt;"",DO74,""))</f>
        <v/>
      </c>
      <c r="DB74" s="23">
        <f t="shared" si="41"/>
        <v>0</v>
      </c>
      <c r="DC74" s="16"/>
      <c r="DE74" s="192">
        <f t="shared" si="42"/>
        <v>0</v>
      </c>
      <c r="DF74" s="192">
        <f t="shared" si="43"/>
        <v>0</v>
      </c>
      <c r="DH74" s="192">
        <f t="shared" si="44"/>
        <v>0</v>
      </c>
      <c r="DI74" s="192">
        <f t="shared" si="45"/>
        <v>0</v>
      </c>
      <c r="DK74" s="203">
        <f>IF(Taula43[[#This Row],[Codi del contracte]]&lt;&gt;"",IF(Taula43[[#This Row],[Codi del contracte]]&gt;199,IF(Taula43[[#This Row],[Codi del contracte]]&lt;300,1,0),0),0)</f>
        <v>0</v>
      </c>
      <c r="DL74" s="203">
        <f>IF(Taula43[[#This Row],[Codi del contracte]]&lt;&gt;"",IF(Taula43[[#This Row],[Codi del contracte]]&gt;499,IF(Taula43[[#This Row],[Codi del contracte]]&lt;600,1,0),0),0)</f>
        <v>0</v>
      </c>
      <c r="DM74" s="203">
        <f t="shared" si="57"/>
        <v>0</v>
      </c>
      <c r="DN74" s="203">
        <f>IF(Taula43[[#This Row],[% Jornada (no posar símbol %)]]=100,IF(DM74=1,2,0),0)</f>
        <v>0</v>
      </c>
      <c r="DO74" s="203" t="str">
        <f t="shared" ref="DO74:DO137" si="61">IF(DN74=2,"6) Contracte a Temps Parcial no compatible amb 100% Jornada","")</f>
        <v/>
      </c>
    </row>
    <row r="75" spans="1:119" ht="14.25" customHeight="1">
      <c r="A75" s="260"/>
      <c r="B75" s="83">
        <v>68</v>
      </c>
      <c r="C75" s="210"/>
      <c r="D75" s="226"/>
      <c r="E75" s="210"/>
      <c r="F75" s="224"/>
      <c r="G75" s="224"/>
      <c r="H75" s="210"/>
      <c r="I75" s="225"/>
      <c r="J75" s="210"/>
      <c r="K75" s="155"/>
      <c r="L75" s="156">
        <f t="shared" si="46"/>
        <v>0</v>
      </c>
      <c r="M75" s="340"/>
      <c r="N75" s="182" t="str">
        <f t="shared" si="58"/>
        <v/>
      </c>
      <c r="O75" s="127"/>
      <c r="P75" s="64"/>
      <c r="Q75" s="64"/>
      <c r="R75" s="64"/>
      <c r="CB75" s="78" t="str">
        <f t="shared" si="31"/>
        <v/>
      </c>
      <c r="CC75" s="79">
        <v>100</v>
      </c>
      <c r="CD75" s="79">
        <f t="shared" si="32"/>
        <v>0</v>
      </c>
      <c r="CE75" s="79">
        <f t="shared" si="33"/>
        <v>0</v>
      </c>
      <c r="CF75" s="79">
        <f t="shared" si="34"/>
        <v>0</v>
      </c>
      <c r="CG75" s="79">
        <f t="shared" si="59"/>
        <v>0</v>
      </c>
      <c r="CH75" s="80">
        <f t="shared" si="35"/>
        <v>0</v>
      </c>
      <c r="CI75" s="84">
        <f t="shared" si="36"/>
        <v>0</v>
      </c>
      <c r="CJ75" s="80">
        <f t="shared" si="47"/>
        <v>0</v>
      </c>
      <c r="CN75" s="21" t="str">
        <f t="shared" si="37"/>
        <v/>
      </c>
      <c r="CO75" s="21" t="str">
        <f t="shared" si="38"/>
        <v/>
      </c>
      <c r="CP75" s="22" t="str">
        <f t="shared" si="48"/>
        <v/>
      </c>
      <c r="CQ75" s="22" t="str">
        <f t="shared" si="49"/>
        <v/>
      </c>
      <c r="CR75" s="22" t="str">
        <f t="shared" si="50"/>
        <v/>
      </c>
      <c r="CS75" s="22" t="str">
        <f t="shared" si="51"/>
        <v/>
      </c>
      <c r="CT75" s="22" t="str">
        <f t="shared" si="52"/>
        <v/>
      </c>
      <c r="CU75" s="173" t="str">
        <f t="shared" si="39"/>
        <v/>
      </c>
      <c r="CV75" s="173" t="str">
        <f t="shared" si="40"/>
        <v/>
      </c>
      <c r="CW75" s="22" t="str">
        <f t="shared" si="53"/>
        <v/>
      </c>
      <c r="CX75" s="22" t="str">
        <f t="shared" si="54"/>
        <v/>
      </c>
      <c r="CY75" s="23" t="str">
        <f t="shared" si="55"/>
        <v/>
      </c>
      <c r="CZ75" s="23" t="str">
        <f t="shared" si="56"/>
        <v/>
      </c>
      <c r="DA75" s="207" t="str">
        <f t="shared" si="60"/>
        <v/>
      </c>
      <c r="DB75" s="23">
        <f t="shared" si="41"/>
        <v>0</v>
      </c>
      <c r="DC75" s="16"/>
      <c r="DE75" s="192">
        <f t="shared" si="42"/>
        <v>0</v>
      </c>
      <c r="DF75" s="192">
        <f t="shared" si="43"/>
        <v>0</v>
      </c>
      <c r="DH75" s="192">
        <f t="shared" si="44"/>
        <v>0</v>
      </c>
      <c r="DI75" s="192">
        <f t="shared" si="45"/>
        <v>0</v>
      </c>
      <c r="DK75" s="203">
        <f>IF(Taula43[[#This Row],[Codi del contracte]]&lt;&gt;"",IF(Taula43[[#This Row],[Codi del contracte]]&gt;199,IF(Taula43[[#This Row],[Codi del contracte]]&lt;300,1,0),0),0)</f>
        <v>0</v>
      </c>
      <c r="DL75" s="203">
        <f>IF(Taula43[[#This Row],[Codi del contracte]]&lt;&gt;"",IF(Taula43[[#This Row],[Codi del contracte]]&gt;499,IF(Taula43[[#This Row],[Codi del contracte]]&lt;600,1,0),0),0)</f>
        <v>0</v>
      </c>
      <c r="DM75" s="203">
        <f t="shared" si="57"/>
        <v>0</v>
      </c>
      <c r="DN75" s="203">
        <f>IF(Taula43[[#This Row],[% Jornada (no posar símbol %)]]=100,IF(DM75=1,2,0),0)</f>
        <v>0</v>
      </c>
      <c r="DO75" s="203" t="str">
        <f t="shared" si="61"/>
        <v/>
      </c>
    </row>
    <row r="76" spans="1:119" ht="14.25" customHeight="1">
      <c r="A76" s="260"/>
      <c r="B76" s="83">
        <v>69</v>
      </c>
      <c r="C76" s="210"/>
      <c r="D76" s="226"/>
      <c r="E76" s="210"/>
      <c r="F76" s="224"/>
      <c r="G76" s="224"/>
      <c r="H76" s="210"/>
      <c r="I76" s="225"/>
      <c r="J76" s="210"/>
      <c r="K76" s="155"/>
      <c r="L76" s="156">
        <f t="shared" si="46"/>
        <v>0</v>
      </c>
      <c r="M76" s="340"/>
      <c r="N76" s="182" t="str">
        <f t="shared" si="58"/>
        <v/>
      </c>
      <c r="O76" s="127"/>
      <c r="P76" s="64"/>
      <c r="Q76" s="64"/>
      <c r="R76" s="64"/>
      <c r="CB76" s="78" t="str">
        <f t="shared" si="31"/>
        <v/>
      </c>
      <c r="CC76" s="79">
        <v>100</v>
      </c>
      <c r="CD76" s="79">
        <f t="shared" si="32"/>
        <v>0</v>
      </c>
      <c r="CE76" s="79">
        <f t="shared" si="33"/>
        <v>0</v>
      </c>
      <c r="CF76" s="79">
        <f t="shared" si="34"/>
        <v>0</v>
      </c>
      <c r="CG76" s="79">
        <f t="shared" si="59"/>
        <v>0</v>
      </c>
      <c r="CH76" s="80">
        <f t="shared" si="35"/>
        <v>0</v>
      </c>
      <c r="CI76" s="84">
        <f t="shared" si="36"/>
        <v>0</v>
      </c>
      <c r="CJ76" s="80">
        <f t="shared" si="47"/>
        <v>0</v>
      </c>
      <c r="CN76" s="21" t="str">
        <f t="shared" si="37"/>
        <v/>
      </c>
      <c r="CO76" s="21" t="str">
        <f t="shared" si="38"/>
        <v/>
      </c>
      <c r="CP76" s="22" t="str">
        <f t="shared" si="48"/>
        <v/>
      </c>
      <c r="CQ76" s="22" t="str">
        <f t="shared" si="49"/>
        <v/>
      </c>
      <c r="CR76" s="22" t="str">
        <f t="shared" si="50"/>
        <v/>
      </c>
      <c r="CS76" s="22" t="str">
        <f t="shared" si="51"/>
        <v/>
      </c>
      <c r="CT76" s="22" t="str">
        <f t="shared" si="52"/>
        <v/>
      </c>
      <c r="CU76" s="173" t="str">
        <f t="shared" si="39"/>
        <v/>
      </c>
      <c r="CV76" s="173" t="str">
        <f t="shared" si="40"/>
        <v/>
      </c>
      <c r="CW76" s="22" t="str">
        <f t="shared" si="53"/>
        <v/>
      </c>
      <c r="CX76" s="22" t="str">
        <f t="shared" si="54"/>
        <v/>
      </c>
      <c r="CY76" s="23" t="str">
        <f t="shared" si="55"/>
        <v/>
      </c>
      <c r="CZ76" s="23" t="str">
        <f t="shared" si="56"/>
        <v/>
      </c>
      <c r="DA76" s="207" t="str">
        <f t="shared" si="60"/>
        <v/>
      </c>
      <c r="DB76" s="23">
        <f t="shared" si="41"/>
        <v>0</v>
      </c>
      <c r="DC76" s="16"/>
      <c r="DE76" s="192">
        <f t="shared" si="42"/>
        <v>0</v>
      </c>
      <c r="DF76" s="192">
        <f t="shared" si="43"/>
        <v>0</v>
      </c>
      <c r="DH76" s="192">
        <f t="shared" si="44"/>
        <v>0</v>
      </c>
      <c r="DI76" s="192">
        <f t="shared" si="45"/>
        <v>0</v>
      </c>
      <c r="DK76" s="203">
        <f>IF(Taula43[[#This Row],[Codi del contracte]]&lt;&gt;"",IF(Taula43[[#This Row],[Codi del contracte]]&gt;199,IF(Taula43[[#This Row],[Codi del contracte]]&lt;300,1,0),0),0)</f>
        <v>0</v>
      </c>
      <c r="DL76" s="203">
        <f>IF(Taula43[[#This Row],[Codi del contracte]]&lt;&gt;"",IF(Taula43[[#This Row],[Codi del contracte]]&gt;499,IF(Taula43[[#This Row],[Codi del contracte]]&lt;600,1,0),0),0)</f>
        <v>0</v>
      </c>
      <c r="DM76" s="203">
        <f t="shared" si="57"/>
        <v>0</v>
      </c>
      <c r="DN76" s="203">
        <f>IF(Taula43[[#This Row],[% Jornada (no posar símbol %)]]=100,IF(DM76=1,2,0),0)</f>
        <v>0</v>
      </c>
      <c r="DO76" s="203" t="str">
        <f t="shared" si="61"/>
        <v/>
      </c>
    </row>
    <row r="77" spans="1:119" ht="14.25" customHeight="1">
      <c r="A77" s="260"/>
      <c r="B77" s="83">
        <v>70</v>
      </c>
      <c r="C77" s="210"/>
      <c r="D77" s="226"/>
      <c r="E77" s="210"/>
      <c r="F77" s="224"/>
      <c r="G77" s="224"/>
      <c r="H77" s="210"/>
      <c r="I77" s="225"/>
      <c r="J77" s="210"/>
      <c r="K77" s="155"/>
      <c r="L77" s="156">
        <f t="shared" si="46"/>
        <v>0</v>
      </c>
      <c r="M77" s="340"/>
      <c r="N77" s="182" t="str">
        <f t="shared" si="58"/>
        <v/>
      </c>
      <c r="O77" s="127"/>
      <c r="P77" s="64"/>
      <c r="Q77" s="64"/>
      <c r="R77" s="64"/>
      <c r="CB77" s="78" t="str">
        <f t="shared" si="31"/>
        <v/>
      </c>
      <c r="CC77" s="79">
        <v>100</v>
      </c>
      <c r="CD77" s="79">
        <f t="shared" si="32"/>
        <v>0</v>
      </c>
      <c r="CE77" s="79">
        <f t="shared" si="33"/>
        <v>0</v>
      </c>
      <c r="CF77" s="79">
        <f t="shared" si="34"/>
        <v>0</v>
      </c>
      <c r="CG77" s="79">
        <f t="shared" si="59"/>
        <v>0</v>
      </c>
      <c r="CH77" s="80">
        <f t="shared" si="35"/>
        <v>0</v>
      </c>
      <c r="CI77" s="84">
        <f t="shared" si="36"/>
        <v>0</v>
      </c>
      <c r="CJ77" s="80">
        <f t="shared" si="47"/>
        <v>0</v>
      </c>
      <c r="CN77" s="21" t="str">
        <f t="shared" si="37"/>
        <v/>
      </c>
      <c r="CO77" s="21" t="str">
        <f t="shared" si="38"/>
        <v/>
      </c>
      <c r="CP77" s="22" t="str">
        <f t="shared" si="48"/>
        <v/>
      </c>
      <c r="CQ77" s="22" t="str">
        <f t="shared" si="49"/>
        <v/>
      </c>
      <c r="CR77" s="22" t="str">
        <f t="shared" si="50"/>
        <v/>
      </c>
      <c r="CS77" s="22" t="str">
        <f t="shared" si="51"/>
        <v/>
      </c>
      <c r="CT77" s="22" t="str">
        <f t="shared" si="52"/>
        <v/>
      </c>
      <c r="CU77" s="173" t="str">
        <f t="shared" si="39"/>
        <v/>
      </c>
      <c r="CV77" s="173" t="str">
        <f t="shared" si="40"/>
        <v/>
      </c>
      <c r="CW77" s="22" t="str">
        <f t="shared" si="53"/>
        <v/>
      </c>
      <c r="CX77" s="22" t="str">
        <f t="shared" si="54"/>
        <v/>
      </c>
      <c r="CY77" s="23" t="str">
        <f t="shared" si="55"/>
        <v/>
      </c>
      <c r="CZ77" s="23" t="str">
        <f t="shared" si="56"/>
        <v/>
      </c>
      <c r="DA77" s="207" t="str">
        <f t="shared" si="60"/>
        <v/>
      </c>
      <c r="DB77" s="23">
        <f t="shared" si="41"/>
        <v>0</v>
      </c>
      <c r="DC77" s="16"/>
      <c r="DE77" s="192">
        <f t="shared" si="42"/>
        <v>0</v>
      </c>
      <c r="DF77" s="192">
        <f t="shared" si="43"/>
        <v>0</v>
      </c>
      <c r="DH77" s="192">
        <f t="shared" si="44"/>
        <v>0</v>
      </c>
      <c r="DI77" s="192">
        <f t="shared" si="45"/>
        <v>0</v>
      </c>
      <c r="DK77" s="203">
        <f>IF(Taula43[[#This Row],[Codi del contracte]]&lt;&gt;"",IF(Taula43[[#This Row],[Codi del contracte]]&gt;199,IF(Taula43[[#This Row],[Codi del contracte]]&lt;300,1,0),0),0)</f>
        <v>0</v>
      </c>
      <c r="DL77" s="203">
        <f>IF(Taula43[[#This Row],[Codi del contracte]]&lt;&gt;"",IF(Taula43[[#This Row],[Codi del contracte]]&gt;499,IF(Taula43[[#This Row],[Codi del contracte]]&lt;600,1,0),0),0)</f>
        <v>0</v>
      </c>
      <c r="DM77" s="203">
        <f t="shared" si="57"/>
        <v>0</v>
      </c>
      <c r="DN77" s="203">
        <f>IF(Taula43[[#This Row],[% Jornada (no posar símbol %)]]=100,IF(DM77=1,2,0),0)</f>
        <v>0</v>
      </c>
      <c r="DO77" s="203" t="str">
        <f t="shared" si="61"/>
        <v/>
      </c>
    </row>
    <row r="78" spans="1:119" ht="14.25" customHeight="1">
      <c r="A78" s="260"/>
      <c r="B78" s="83">
        <v>71</v>
      </c>
      <c r="C78" s="210"/>
      <c r="D78" s="226"/>
      <c r="E78" s="210"/>
      <c r="F78" s="224"/>
      <c r="G78" s="224"/>
      <c r="H78" s="210"/>
      <c r="I78" s="225"/>
      <c r="J78" s="210"/>
      <c r="K78" s="155"/>
      <c r="L78" s="156">
        <f t="shared" si="46"/>
        <v>0</v>
      </c>
      <c r="M78" s="340"/>
      <c r="N78" s="182" t="str">
        <f t="shared" si="58"/>
        <v/>
      </c>
      <c r="O78" s="127"/>
      <c r="P78" s="64"/>
      <c r="Q78" s="64"/>
      <c r="R78" s="64"/>
      <c r="CB78" s="78" t="str">
        <f t="shared" si="31"/>
        <v/>
      </c>
      <c r="CC78" s="79">
        <v>100</v>
      </c>
      <c r="CD78" s="79">
        <f t="shared" si="32"/>
        <v>0</v>
      </c>
      <c r="CE78" s="79">
        <f t="shared" si="33"/>
        <v>0</v>
      </c>
      <c r="CF78" s="79">
        <f t="shared" si="34"/>
        <v>0</v>
      </c>
      <c r="CG78" s="79">
        <f t="shared" si="59"/>
        <v>0</v>
      </c>
      <c r="CH78" s="80">
        <f t="shared" si="35"/>
        <v>0</v>
      </c>
      <c r="CI78" s="84">
        <f t="shared" si="36"/>
        <v>0</v>
      </c>
      <c r="CJ78" s="80">
        <f t="shared" si="47"/>
        <v>0</v>
      </c>
      <c r="CN78" s="21" t="str">
        <f t="shared" si="37"/>
        <v/>
      </c>
      <c r="CO78" s="21" t="str">
        <f t="shared" si="38"/>
        <v/>
      </c>
      <c r="CP78" s="22" t="str">
        <f t="shared" si="48"/>
        <v/>
      </c>
      <c r="CQ78" s="22" t="str">
        <f t="shared" si="49"/>
        <v/>
      </c>
      <c r="CR78" s="22" t="str">
        <f t="shared" si="50"/>
        <v/>
      </c>
      <c r="CS78" s="22" t="str">
        <f t="shared" si="51"/>
        <v/>
      </c>
      <c r="CT78" s="22" t="str">
        <f t="shared" si="52"/>
        <v/>
      </c>
      <c r="CU78" s="173" t="str">
        <f t="shared" si="39"/>
        <v/>
      </c>
      <c r="CV78" s="173" t="str">
        <f t="shared" si="40"/>
        <v/>
      </c>
      <c r="CW78" s="22" t="str">
        <f t="shared" si="53"/>
        <v/>
      </c>
      <c r="CX78" s="22" t="str">
        <f t="shared" si="54"/>
        <v/>
      </c>
      <c r="CY78" s="23" t="str">
        <f t="shared" si="55"/>
        <v/>
      </c>
      <c r="CZ78" s="23" t="str">
        <f t="shared" si="56"/>
        <v/>
      </c>
      <c r="DA78" s="207" t="str">
        <f t="shared" si="60"/>
        <v/>
      </c>
      <c r="DB78" s="23">
        <f t="shared" si="41"/>
        <v>0</v>
      </c>
      <c r="DC78" s="16"/>
      <c r="DE78" s="192">
        <f t="shared" si="42"/>
        <v>0</v>
      </c>
      <c r="DF78" s="192">
        <f t="shared" si="43"/>
        <v>0</v>
      </c>
      <c r="DH78" s="192">
        <f t="shared" si="44"/>
        <v>0</v>
      </c>
      <c r="DI78" s="192">
        <f t="shared" si="45"/>
        <v>0</v>
      </c>
      <c r="DK78" s="203">
        <f>IF(Taula43[[#This Row],[Codi del contracte]]&lt;&gt;"",IF(Taula43[[#This Row],[Codi del contracte]]&gt;199,IF(Taula43[[#This Row],[Codi del contracte]]&lt;300,1,0),0),0)</f>
        <v>0</v>
      </c>
      <c r="DL78" s="203">
        <f>IF(Taula43[[#This Row],[Codi del contracte]]&lt;&gt;"",IF(Taula43[[#This Row],[Codi del contracte]]&gt;499,IF(Taula43[[#This Row],[Codi del contracte]]&lt;600,1,0),0),0)</f>
        <v>0</v>
      </c>
      <c r="DM78" s="203">
        <f t="shared" si="57"/>
        <v>0</v>
      </c>
      <c r="DN78" s="203">
        <f>IF(Taula43[[#This Row],[% Jornada (no posar símbol %)]]=100,IF(DM78=1,2,0),0)</f>
        <v>0</v>
      </c>
      <c r="DO78" s="203" t="str">
        <f t="shared" si="61"/>
        <v/>
      </c>
    </row>
    <row r="79" spans="1:119" ht="14.25" customHeight="1">
      <c r="A79" s="260"/>
      <c r="B79" s="83">
        <v>72</v>
      </c>
      <c r="C79" s="210"/>
      <c r="D79" s="226"/>
      <c r="E79" s="210"/>
      <c r="F79" s="224"/>
      <c r="G79" s="224"/>
      <c r="H79" s="210"/>
      <c r="I79" s="225"/>
      <c r="J79" s="210"/>
      <c r="K79" s="155"/>
      <c r="L79" s="156">
        <f t="shared" si="46"/>
        <v>0</v>
      </c>
      <c r="M79" s="340"/>
      <c r="N79" s="182" t="str">
        <f t="shared" si="58"/>
        <v/>
      </c>
      <c r="O79" s="127"/>
      <c r="P79" s="64"/>
      <c r="Q79" s="64"/>
      <c r="R79" s="64"/>
      <c r="CB79" s="78" t="str">
        <f t="shared" si="31"/>
        <v/>
      </c>
      <c r="CC79" s="79">
        <v>100</v>
      </c>
      <c r="CD79" s="79">
        <f t="shared" si="32"/>
        <v>0</v>
      </c>
      <c r="CE79" s="79">
        <f t="shared" si="33"/>
        <v>0</v>
      </c>
      <c r="CF79" s="79">
        <f t="shared" si="34"/>
        <v>0</v>
      </c>
      <c r="CG79" s="79">
        <f t="shared" si="59"/>
        <v>0</v>
      </c>
      <c r="CH79" s="80">
        <f t="shared" si="35"/>
        <v>0</v>
      </c>
      <c r="CI79" s="84">
        <f t="shared" si="36"/>
        <v>0</v>
      </c>
      <c r="CJ79" s="80">
        <f t="shared" si="47"/>
        <v>0</v>
      </c>
      <c r="CN79" s="21" t="str">
        <f t="shared" si="37"/>
        <v/>
      </c>
      <c r="CO79" s="21" t="str">
        <f t="shared" si="38"/>
        <v/>
      </c>
      <c r="CP79" s="22" t="str">
        <f t="shared" si="48"/>
        <v/>
      </c>
      <c r="CQ79" s="22" t="str">
        <f t="shared" si="49"/>
        <v/>
      </c>
      <c r="CR79" s="22" t="str">
        <f t="shared" si="50"/>
        <v/>
      </c>
      <c r="CS79" s="22" t="str">
        <f t="shared" si="51"/>
        <v/>
      </c>
      <c r="CT79" s="22" t="str">
        <f t="shared" si="52"/>
        <v/>
      </c>
      <c r="CU79" s="173" t="str">
        <f t="shared" si="39"/>
        <v/>
      </c>
      <c r="CV79" s="173" t="str">
        <f t="shared" si="40"/>
        <v/>
      </c>
      <c r="CW79" s="22" t="str">
        <f t="shared" si="53"/>
        <v/>
      </c>
      <c r="CX79" s="22" t="str">
        <f t="shared" si="54"/>
        <v/>
      </c>
      <c r="CY79" s="23" t="str">
        <f t="shared" si="55"/>
        <v/>
      </c>
      <c r="CZ79" s="23" t="str">
        <f t="shared" si="56"/>
        <v/>
      </c>
      <c r="DA79" s="207" t="str">
        <f t="shared" si="60"/>
        <v/>
      </c>
      <c r="DB79" s="23">
        <f t="shared" si="41"/>
        <v>0</v>
      </c>
      <c r="DC79" s="16"/>
      <c r="DE79" s="192">
        <f t="shared" si="42"/>
        <v>0</v>
      </c>
      <c r="DF79" s="192">
        <f t="shared" si="43"/>
        <v>0</v>
      </c>
      <c r="DH79" s="192">
        <f t="shared" si="44"/>
        <v>0</v>
      </c>
      <c r="DI79" s="192">
        <f t="shared" si="45"/>
        <v>0</v>
      </c>
      <c r="DK79" s="203">
        <f>IF(Taula43[[#This Row],[Codi del contracte]]&lt;&gt;"",IF(Taula43[[#This Row],[Codi del contracte]]&gt;199,IF(Taula43[[#This Row],[Codi del contracte]]&lt;300,1,0),0),0)</f>
        <v>0</v>
      </c>
      <c r="DL79" s="203">
        <f>IF(Taula43[[#This Row],[Codi del contracte]]&lt;&gt;"",IF(Taula43[[#This Row],[Codi del contracte]]&gt;499,IF(Taula43[[#This Row],[Codi del contracte]]&lt;600,1,0),0),0)</f>
        <v>0</v>
      </c>
      <c r="DM79" s="203">
        <f t="shared" si="57"/>
        <v>0</v>
      </c>
      <c r="DN79" s="203">
        <f>IF(Taula43[[#This Row],[% Jornada (no posar símbol %)]]=100,IF(DM79=1,2,0),0)</f>
        <v>0</v>
      </c>
      <c r="DO79" s="203" t="str">
        <f t="shared" si="61"/>
        <v/>
      </c>
    </row>
    <row r="80" spans="1:119" ht="14.25" customHeight="1">
      <c r="A80" s="260"/>
      <c r="B80" s="83">
        <v>73</v>
      </c>
      <c r="C80" s="210"/>
      <c r="D80" s="226"/>
      <c r="E80" s="210"/>
      <c r="F80" s="224"/>
      <c r="G80" s="224"/>
      <c r="H80" s="210"/>
      <c r="I80" s="225"/>
      <c r="J80" s="210"/>
      <c r="K80" s="155"/>
      <c r="L80" s="156">
        <f t="shared" si="46"/>
        <v>0</v>
      </c>
      <c r="M80" s="340"/>
      <c r="N80" s="182" t="str">
        <f t="shared" si="58"/>
        <v/>
      </c>
      <c r="O80" s="127"/>
      <c r="P80" s="64"/>
      <c r="Q80" s="64"/>
      <c r="R80" s="64"/>
      <c r="CB80" s="78" t="str">
        <f t="shared" si="31"/>
        <v/>
      </c>
      <c r="CC80" s="79">
        <v>100</v>
      </c>
      <c r="CD80" s="79">
        <f t="shared" si="32"/>
        <v>0</v>
      </c>
      <c r="CE80" s="79">
        <f t="shared" si="33"/>
        <v>0</v>
      </c>
      <c r="CF80" s="79">
        <f t="shared" si="34"/>
        <v>0</v>
      </c>
      <c r="CG80" s="79">
        <f t="shared" si="59"/>
        <v>0</v>
      </c>
      <c r="CH80" s="80">
        <f t="shared" si="35"/>
        <v>0</v>
      </c>
      <c r="CI80" s="84">
        <f t="shared" si="36"/>
        <v>0</v>
      </c>
      <c r="CJ80" s="80">
        <f t="shared" si="47"/>
        <v>0</v>
      </c>
      <c r="CN80" s="21" t="str">
        <f t="shared" si="37"/>
        <v/>
      </c>
      <c r="CO80" s="21" t="str">
        <f t="shared" si="38"/>
        <v/>
      </c>
      <c r="CP80" s="22" t="str">
        <f t="shared" si="48"/>
        <v/>
      </c>
      <c r="CQ80" s="22" t="str">
        <f t="shared" si="49"/>
        <v/>
      </c>
      <c r="CR80" s="22" t="str">
        <f t="shared" si="50"/>
        <v/>
      </c>
      <c r="CS80" s="22" t="str">
        <f t="shared" si="51"/>
        <v/>
      </c>
      <c r="CT80" s="22" t="str">
        <f t="shared" si="52"/>
        <v/>
      </c>
      <c r="CU80" s="173" t="str">
        <f t="shared" si="39"/>
        <v/>
      </c>
      <c r="CV80" s="173" t="str">
        <f t="shared" si="40"/>
        <v/>
      </c>
      <c r="CW80" s="22" t="str">
        <f t="shared" si="53"/>
        <v/>
      </c>
      <c r="CX80" s="22" t="str">
        <f t="shared" si="54"/>
        <v/>
      </c>
      <c r="CY80" s="23" t="str">
        <f t="shared" si="55"/>
        <v/>
      </c>
      <c r="CZ80" s="23" t="str">
        <f t="shared" si="56"/>
        <v/>
      </c>
      <c r="DA80" s="207" t="str">
        <f t="shared" si="60"/>
        <v/>
      </c>
      <c r="DB80" s="23">
        <f t="shared" si="41"/>
        <v>0</v>
      </c>
      <c r="DC80" s="16"/>
      <c r="DE80" s="192">
        <f t="shared" si="42"/>
        <v>0</v>
      </c>
      <c r="DF80" s="192">
        <f t="shared" si="43"/>
        <v>0</v>
      </c>
      <c r="DH80" s="192">
        <f t="shared" si="44"/>
        <v>0</v>
      </c>
      <c r="DI80" s="192">
        <f t="shared" si="45"/>
        <v>0</v>
      </c>
      <c r="DK80" s="203">
        <f>IF(Taula43[[#This Row],[Codi del contracte]]&lt;&gt;"",IF(Taula43[[#This Row],[Codi del contracte]]&gt;199,IF(Taula43[[#This Row],[Codi del contracte]]&lt;300,1,0),0),0)</f>
        <v>0</v>
      </c>
      <c r="DL80" s="203">
        <f>IF(Taula43[[#This Row],[Codi del contracte]]&lt;&gt;"",IF(Taula43[[#This Row],[Codi del contracte]]&gt;499,IF(Taula43[[#This Row],[Codi del contracte]]&lt;600,1,0),0),0)</f>
        <v>0</v>
      </c>
      <c r="DM80" s="203">
        <f t="shared" si="57"/>
        <v>0</v>
      </c>
      <c r="DN80" s="203">
        <f>IF(Taula43[[#This Row],[% Jornada (no posar símbol %)]]=100,IF(DM80=1,2,0),0)</f>
        <v>0</v>
      </c>
      <c r="DO80" s="203" t="str">
        <f t="shared" si="61"/>
        <v/>
      </c>
    </row>
    <row r="81" spans="1:119" ht="14.25" customHeight="1">
      <c r="A81" s="260"/>
      <c r="B81" s="83">
        <v>74</v>
      </c>
      <c r="C81" s="210"/>
      <c r="D81" s="226"/>
      <c r="E81" s="210"/>
      <c r="F81" s="224"/>
      <c r="G81" s="224"/>
      <c r="H81" s="210"/>
      <c r="I81" s="225"/>
      <c r="J81" s="210"/>
      <c r="K81" s="155"/>
      <c r="L81" s="156">
        <f t="shared" si="46"/>
        <v>0</v>
      </c>
      <c r="M81" s="340"/>
      <c r="N81" s="182" t="str">
        <f t="shared" si="58"/>
        <v/>
      </c>
      <c r="O81" s="127"/>
      <c r="P81" s="64"/>
      <c r="Q81" s="64"/>
      <c r="R81" s="64"/>
      <c r="CB81" s="78" t="str">
        <f t="shared" si="31"/>
        <v/>
      </c>
      <c r="CC81" s="79">
        <v>100</v>
      </c>
      <c r="CD81" s="79">
        <f t="shared" si="32"/>
        <v>0</v>
      </c>
      <c r="CE81" s="79">
        <f t="shared" si="33"/>
        <v>0</v>
      </c>
      <c r="CF81" s="79">
        <f t="shared" si="34"/>
        <v>0</v>
      </c>
      <c r="CG81" s="79">
        <f t="shared" si="59"/>
        <v>0</v>
      </c>
      <c r="CH81" s="80">
        <f t="shared" si="35"/>
        <v>0</v>
      </c>
      <c r="CI81" s="84">
        <f t="shared" si="36"/>
        <v>0</v>
      </c>
      <c r="CJ81" s="80">
        <f t="shared" si="47"/>
        <v>0</v>
      </c>
      <c r="CN81" s="21" t="str">
        <f t="shared" si="37"/>
        <v/>
      </c>
      <c r="CO81" s="21" t="str">
        <f t="shared" si="38"/>
        <v/>
      </c>
      <c r="CP81" s="22" t="str">
        <f t="shared" si="48"/>
        <v/>
      </c>
      <c r="CQ81" s="22" t="str">
        <f t="shared" si="49"/>
        <v/>
      </c>
      <c r="CR81" s="22" t="str">
        <f t="shared" si="50"/>
        <v/>
      </c>
      <c r="CS81" s="22" t="str">
        <f t="shared" si="51"/>
        <v/>
      </c>
      <c r="CT81" s="22" t="str">
        <f t="shared" si="52"/>
        <v/>
      </c>
      <c r="CU81" s="173" t="str">
        <f t="shared" si="39"/>
        <v/>
      </c>
      <c r="CV81" s="173" t="str">
        <f t="shared" si="40"/>
        <v/>
      </c>
      <c r="CW81" s="22" t="str">
        <f t="shared" si="53"/>
        <v/>
      </c>
      <c r="CX81" s="22" t="str">
        <f t="shared" si="54"/>
        <v/>
      </c>
      <c r="CY81" s="23" t="str">
        <f t="shared" si="55"/>
        <v/>
      </c>
      <c r="CZ81" s="23" t="str">
        <f t="shared" si="56"/>
        <v/>
      </c>
      <c r="DA81" s="207" t="str">
        <f t="shared" si="60"/>
        <v/>
      </c>
      <c r="DB81" s="23">
        <f t="shared" si="41"/>
        <v>0</v>
      </c>
      <c r="DC81" s="16"/>
      <c r="DE81" s="192">
        <f t="shared" si="42"/>
        <v>0</v>
      </c>
      <c r="DF81" s="192">
        <f t="shared" si="43"/>
        <v>0</v>
      </c>
      <c r="DH81" s="192">
        <f t="shared" si="44"/>
        <v>0</v>
      </c>
      <c r="DI81" s="192">
        <f t="shared" si="45"/>
        <v>0</v>
      </c>
      <c r="DK81" s="203">
        <f>IF(Taula43[[#This Row],[Codi del contracte]]&lt;&gt;"",IF(Taula43[[#This Row],[Codi del contracte]]&gt;199,IF(Taula43[[#This Row],[Codi del contracte]]&lt;300,1,0),0),0)</f>
        <v>0</v>
      </c>
      <c r="DL81" s="203">
        <f>IF(Taula43[[#This Row],[Codi del contracte]]&lt;&gt;"",IF(Taula43[[#This Row],[Codi del contracte]]&gt;499,IF(Taula43[[#This Row],[Codi del contracte]]&lt;600,1,0),0),0)</f>
        <v>0</v>
      </c>
      <c r="DM81" s="203">
        <f t="shared" si="57"/>
        <v>0</v>
      </c>
      <c r="DN81" s="203">
        <f>IF(Taula43[[#This Row],[% Jornada (no posar símbol %)]]=100,IF(DM81=1,2,0),0)</f>
        <v>0</v>
      </c>
      <c r="DO81" s="203" t="str">
        <f t="shared" si="61"/>
        <v/>
      </c>
    </row>
    <row r="82" spans="1:119" ht="14.25" customHeight="1">
      <c r="A82" s="260"/>
      <c r="B82" s="83">
        <v>75</v>
      </c>
      <c r="C82" s="210"/>
      <c r="D82" s="226"/>
      <c r="E82" s="210"/>
      <c r="F82" s="224"/>
      <c r="G82" s="224"/>
      <c r="H82" s="210"/>
      <c r="I82" s="225"/>
      <c r="J82" s="210"/>
      <c r="K82" s="155"/>
      <c r="L82" s="156">
        <f t="shared" si="46"/>
        <v>0</v>
      </c>
      <c r="M82" s="340"/>
      <c r="N82" s="182" t="str">
        <f t="shared" si="58"/>
        <v/>
      </c>
      <c r="O82" s="127"/>
      <c r="P82" s="64"/>
      <c r="Q82" s="64"/>
      <c r="R82" s="64"/>
      <c r="CB82" s="78" t="str">
        <f t="shared" si="31"/>
        <v/>
      </c>
      <c r="CC82" s="79">
        <v>100</v>
      </c>
      <c r="CD82" s="79">
        <f t="shared" si="32"/>
        <v>0</v>
      </c>
      <c r="CE82" s="79">
        <f t="shared" si="33"/>
        <v>0</v>
      </c>
      <c r="CF82" s="79">
        <f t="shared" si="34"/>
        <v>0</v>
      </c>
      <c r="CG82" s="79">
        <f t="shared" si="59"/>
        <v>0</v>
      </c>
      <c r="CH82" s="80">
        <f t="shared" si="35"/>
        <v>0</v>
      </c>
      <c r="CI82" s="84">
        <f t="shared" si="36"/>
        <v>0</v>
      </c>
      <c r="CJ82" s="80">
        <f t="shared" si="47"/>
        <v>0</v>
      </c>
      <c r="CN82" s="21" t="str">
        <f t="shared" si="37"/>
        <v/>
      </c>
      <c r="CO82" s="21" t="str">
        <f t="shared" si="38"/>
        <v/>
      </c>
      <c r="CP82" s="22" t="str">
        <f t="shared" si="48"/>
        <v/>
      </c>
      <c r="CQ82" s="22" t="str">
        <f t="shared" si="49"/>
        <v/>
      </c>
      <c r="CR82" s="22" t="str">
        <f t="shared" si="50"/>
        <v/>
      </c>
      <c r="CS82" s="22" t="str">
        <f t="shared" si="51"/>
        <v/>
      </c>
      <c r="CT82" s="22" t="str">
        <f t="shared" si="52"/>
        <v/>
      </c>
      <c r="CU82" s="173" t="str">
        <f t="shared" si="39"/>
        <v/>
      </c>
      <c r="CV82" s="173" t="str">
        <f t="shared" si="40"/>
        <v/>
      </c>
      <c r="CW82" s="22" t="str">
        <f t="shared" si="53"/>
        <v/>
      </c>
      <c r="CX82" s="22" t="str">
        <f t="shared" si="54"/>
        <v/>
      </c>
      <c r="CY82" s="23" t="str">
        <f t="shared" si="55"/>
        <v/>
      </c>
      <c r="CZ82" s="23" t="str">
        <f t="shared" si="56"/>
        <v/>
      </c>
      <c r="DA82" s="207" t="str">
        <f t="shared" si="60"/>
        <v/>
      </c>
      <c r="DB82" s="23">
        <f t="shared" si="41"/>
        <v>0</v>
      </c>
      <c r="DC82" s="16"/>
      <c r="DE82" s="192">
        <f t="shared" si="42"/>
        <v>0</v>
      </c>
      <c r="DF82" s="192">
        <f t="shared" si="43"/>
        <v>0</v>
      </c>
      <c r="DH82" s="192">
        <f t="shared" si="44"/>
        <v>0</v>
      </c>
      <c r="DI82" s="192">
        <f t="shared" si="45"/>
        <v>0</v>
      </c>
      <c r="DK82" s="203">
        <f>IF(Taula43[[#This Row],[Codi del contracte]]&lt;&gt;"",IF(Taula43[[#This Row],[Codi del contracte]]&gt;199,IF(Taula43[[#This Row],[Codi del contracte]]&lt;300,1,0),0),0)</f>
        <v>0</v>
      </c>
      <c r="DL82" s="203">
        <f>IF(Taula43[[#This Row],[Codi del contracte]]&lt;&gt;"",IF(Taula43[[#This Row],[Codi del contracte]]&gt;499,IF(Taula43[[#This Row],[Codi del contracte]]&lt;600,1,0),0),0)</f>
        <v>0</v>
      </c>
      <c r="DM82" s="203">
        <f t="shared" si="57"/>
        <v>0</v>
      </c>
      <c r="DN82" s="203">
        <f>IF(Taula43[[#This Row],[% Jornada (no posar símbol %)]]=100,IF(DM82=1,2,0),0)</f>
        <v>0</v>
      </c>
      <c r="DO82" s="203" t="str">
        <f t="shared" si="61"/>
        <v/>
      </c>
    </row>
    <row r="83" spans="1:119" ht="14.25" customHeight="1">
      <c r="A83" s="260"/>
      <c r="B83" s="83">
        <v>76</v>
      </c>
      <c r="C83" s="210"/>
      <c r="D83" s="226"/>
      <c r="E83" s="210"/>
      <c r="F83" s="224"/>
      <c r="G83" s="224"/>
      <c r="H83" s="210"/>
      <c r="I83" s="225"/>
      <c r="J83" s="210"/>
      <c r="K83" s="155"/>
      <c r="L83" s="156">
        <f t="shared" si="46"/>
        <v>0</v>
      </c>
      <c r="M83" s="340"/>
      <c r="N83" s="182" t="str">
        <f t="shared" si="58"/>
        <v/>
      </c>
      <c r="O83" s="127"/>
      <c r="P83" s="64"/>
      <c r="Q83" s="64"/>
      <c r="R83" s="64"/>
      <c r="CB83" s="78" t="str">
        <f t="shared" si="31"/>
        <v/>
      </c>
      <c r="CC83" s="79">
        <v>100</v>
      </c>
      <c r="CD83" s="79">
        <f t="shared" si="32"/>
        <v>0</v>
      </c>
      <c r="CE83" s="79">
        <f t="shared" si="33"/>
        <v>0</v>
      </c>
      <c r="CF83" s="79">
        <f t="shared" si="34"/>
        <v>0</v>
      </c>
      <c r="CG83" s="79">
        <f t="shared" si="59"/>
        <v>0</v>
      </c>
      <c r="CH83" s="80">
        <f t="shared" si="35"/>
        <v>0</v>
      </c>
      <c r="CI83" s="84">
        <f t="shared" si="36"/>
        <v>0</v>
      </c>
      <c r="CJ83" s="80">
        <f t="shared" si="47"/>
        <v>0</v>
      </c>
      <c r="CN83" s="21" t="str">
        <f t="shared" si="37"/>
        <v/>
      </c>
      <c r="CO83" s="21" t="str">
        <f t="shared" si="38"/>
        <v/>
      </c>
      <c r="CP83" s="22" t="str">
        <f t="shared" si="48"/>
        <v/>
      </c>
      <c r="CQ83" s="22" t="str">
        <f t="shared" si="49"/>
        <v/>
      </c>
      <c r="CR83" s="22" t="str">
        <f t="shared" si="50"/>
        <v/>
      </c>
      <c r="CS83" s="22" t="str">
        <f t="shared" si="51"/>
        <v/>
      </c>
      <c r="CT83" s="22" t="str">
        <f t="shared" si="52"/>
        <v/>
      </c>
      <c r="CU83" s="173" t="str">
        <f t="shared" si="39"/>
        <v/>
      </c>
      <c r="CV83" s="173" t="str">
        <f t="shared" si="40"/>
        <v/>
      </c>
      <c r="CW83" s="22" t="str">
        <f t="shared" si="53"/>
        <v/>
      </c>
      <c r="CX83" s="22" t="str">
        <f t="shared" si="54"/>
        <v/>
      </c>
      <c r="CY83" s="23" t="str">
        <f t="shared" si="55"/>
        <v/>
      </c>
      <c r="CZ83" s="23" t="str">
        <f t="shared" si="56"/>
        <v/>
      </c>
      <c r="DA83" s="207" t="str">
        <f t="shared" si="60"/>
        <v/>
      </c>
      <c r="DB83" s="23">
        <f t="shared" si="41"/>
        <v>0</v>
      </c>
      <c r="DC83" s="16"/>
      <c r="DE83" s="192">
        <f t="shared" si="42"/>
        <v>0</v>
      </c>
      <c r="DF83" s="192">
        <f t="shared" si="43"/>
        <v>0</v>
      </c>
      <c r="DH83" s="192">
        <f t="shared" si="44"/>
        <v>0</v>
      </c>
      <c r="DI83" s="192">
        <f t="shared" si="45"/>
        <v>0</v>
      </c>
      <c r="DK83" s="203">
        <f>IF(Taula43[[#This Row],[Codi del contracte]]&lt;&gt;"",IF(Taula43[[#This Row],[Codi del contracte]]&gt;199,IF(Taula43[[#This Row],[Codi del contracte]]&lt;300,1,0),0),0)</f>
        <v>0</v>
      </c>
      <c r="DL83" s="203">
        <f>IF(Taula43[[#This Row],[Codi del contracte]]&lt;&gt;"",IF(Taula43[[#This Row],[Codi del contracte]]&gt;499,IF(Taula43[[#This Row],[Codi del contracte]]&lt;600,1,0),0),0)</f>
        <v>0</v>
      </c>
      <c r="DM83" s="203">
        <f t="shared" si="57"/>
        <v>0</v>
      </c>
      <c r="DN83" s="203">
        <f>IF(Taula43[[#This Row],[% Jornada (no posar símbol %)]]=100,IF(DM83=1,2,0),0)</f>
        <v>0</v>
      </c>
      <c r="DO83" s="203" t="str">
        <f t="shared" si="61"/>
        <v/>
      </c>
    </row>
    <row r="84" spans="1:119" ht="14.25" customHeight="1">
      <c r="A84" s="260"/>
      <c r="B84" s="83">
        <v>77</v>
      </c>
      <c r="C84" s="210"/>
      <c r="D84" s="226"/>
      <c r="E84" s="210"/>
      <c r="F84" s="224"/>
      <c r="G84" s="224"/>
      <c r="H84" s="210"/>
      <c r="I84" s="225"/>
      <c r="J84" s="210"/>
      <c r="K84" s="155"/>
      <c r="L84" s="156">
        <f t="shared" si="46"/>
        <v>0</v>
      </c>
      <c r="M84" s="340"/>
      <c r="N84" s="182" t="str">
        <f t="shared" si="58"/>
        <v/>
      </c>
      <c r="O84" s="127"/>
      <c r="P84" s="64"/>
      <c r="Q84" s="64"/>
      <c r="R84" s="64"/>
      <c r="CB84" s="78" t="str">
        <f t="shared" si="31"/>
        <v/>
      </c>
      <c r="CC84" s="79">
        <v>100</v>
      </c>
      <c r="CD84" s="79">
        <f t="shared" si="32"/>
        <v>0</v>
      </c>
      <c r="CE84" s="79">
        <f t="shared" si="33"/>
        <v>0</v>
      </c>
      <c r="CF84" s="79">
        <f t="shared" si="34"/>
        <v>0</v>
      </c>
      <c r="CG84" s="79">
        <f t="shared" si="59"/>
        <v>0</v>
      </c>
      <c r="CH84" s="80">
        <f t="shared" si="35"/>
        <v>0</v>
      </c>
      <c r="CI84" s="84">
        <f t="shared" si="36"/>
        <v>0</v>
      </c>
      <c r="CJ84" s="80">
        <f t="shared" si="47"/>
        <v>0</v>
      </c>
      <c r="CN84" s="21" t="str">
        <f t="shared" si="37"/>
        <v/>
      </c>
      <c r="CO84" s="21" t="str">
        <f t="shared" si="38"/>
        <v/>
      </c>
      <c r="CP84" s="22" t="str">
        <f t="shared" si="48"/>
        <v/>
      </c>
      <c r="CQ84" s="22" t="str">
        <f t="shared" si="49"/>
        <v/>
      </c>
      <c r="CR84" s="22" t="str">
        <f t="shared" si="50"/>
        <v/>
      </c>
      <c r="CS84" s="22" t="str">
        <f t="shared" si="51"/>
        <v/>
      </c>
      <c r="CT84" s="22" t="str">
        <f t="shared" si="52"/>
        <v/>
      </c>
      <c r="CU84" s="173" t="str">
        <f t="shared" si="39"/>
        <v/>
      </c>
      <c r="CV84" s="173" t="str">
        <f t="shared" si="40"/>
        <v/>
      </c>
      <c r="CW84" s="22" t="str">
        <f t="shared" si="53"/>
        <v/>
      </c>
      <c r="CX84" s="22" t="str">
        <f t="shared" si="54"/>
        <v/>
      </c>
      <c r="CY84" s="23" t="str">
        <f t="shared" si="55"/>
        <v/>
      </c>
      <c r="CZ84" s="23" t="str">
        <f t="shared" si="56"/>
        <v/>
      </c>
      <c r="DA84" s="207" t="str">
        <f t="shared" si="60"/>
        <v/>
      </c>
      <c r="DB84" s="23">
        <f t="shared" si="41"/>
        <v>0</v>
      </c>
      <c r="DC84" s="16"/>
      <c r="DE84" s="192">
        <f t="shared" si="42"/>
        <v>0</v>
      </c>
      <c r="DF84" s="192">
        <f t="shared" si="43"/>
        <v>0</v>
      </c>
      <c r="DH84" s="192">
        <f t="shared" si="44"/>
        <v>0</v>
      </c>
      <c r="DI84" s="192">
        <f t="shared" si="45"/>
        <v>0</v>
      </c>
      <c r="DK84" s="203">
        <f>IF(Taula43[[#This Row],[Codi del contracte]]&lt;&gt;"",IF(Taula43[[#This Row],[Codi del contracte]]&gt;199,IF(Taula43[[#This Row],[Codi del contracte]]&lt;300,1,0),0),0)</f>
        <v>0</v>
      </c>
      <c r="DL84" s="203">
        <f>IF(Taula43[[#This Row],[Codi del contracte]]&lt;&gt;"",IF(Taula43[[#This Row],[Codi del contracte]]&gt;499,IF(Taula43[[#This Row],[Codi del contracte]]&lt;600,1,0),0),0)</f>
        <v>0</v>
      </c>
      <c r="DM84" s="203">
        <f t="shared" si="57"/>
        <v>0</v>
      </c>
      <c r="DN84" s="203">
        <f>IF(Taula43[[#This Row],[% Jornada (no posar símbol %)]]=100,IF(DM84=1,2,0),0)</f>
        <v>0</v>
      </c>
      <c r="DO84" s="203" t="str">
        <f t="shared" si="61"/>
        <v/>
      </c>
    </row>
    <row r="85" spans="1:119" ht="14.25" customHeight="1">
      <c r="A85" s="260"/>
      <c r="B85" s="83">
        <v>78</v>
      </c>
      <c r="C85" s="210"/>
      <c r="D85" s="226"/>
      <c r="E85" s="210"/>
      <c r="F85" s="224"/>
      <c r="G85" s="224"/>
      <c r="H85" s="210"/>
      <c r="I85" s="225"/>
      <c r="J85" s="210"/>
      <c r="K85" s="155"/>
      <c r="L85" s="156">
        <f t="shared" si="46"/>
        <v>0</v>
      </c>
      <c r="M85" s="340"/>
      <c r="N85" s="182" t="str">
        <f t="shared" si="58"/>
        <v/>
      </c>
      <c r="O85" s="127"/>
      <c r="P85" s="64"/>
      <c r="Q85" s="64"/>
      <c r="R85" s="64"/>
      <c r="CB85" s="78" t="str">
        <f t="shared" si="31"/>
        <v/>
      </c>
      <c r="CC85" s="79">
        <v>100</v>
      </c>
      <c r="CD85" s="79">
        <f t="shared" si="32"/>
        <v>0</v>
      </c>
      <c r="CE85" s="79">
        <f t="shared" si="33"/>
        <v>0</v>
      </c>
      <c r="CF85" s="79">
        <f t="shared" si="34"/>
        <v>0</v>
      </c>
      <c r="CG85" s="79">
        <f t="shared" si="59"/>
        <v>0</v>
      </c>
      <c r="CH85" s="80">
        <f t="shared" si="35"/>
        <v>0</v>
      </c>
      <c r="CI85" s="84">
        <f t="shared" si="36"/>
        <v>0</v>
      </c>
      <c r="CJ85" s="80">
        <f t="shared" si="47"/>
        <v>0</v>
      </c>
      <c r="CN85" s="21" t="str">
        <f t="shared" si="37"/>
        <v/>
      </c>
      <c r="CO85" s="21" t="str">
        <f t="shared" si="38"/>
        <v/>
      </c>
      <c r="CP85" s="22" t="str">
        <f t="shared" si="48"/>
        <v/>
      </c>
      <c r="CQ85" s="22" t="str">
        <f t="shared" si="49"/>
        <v/>
      </c>
      <c r="CR85" s="22" t="str">
        <f t="shared" si="50"/>
        <v/>
      </c>
      <c r="CS85" s="22" t="str">
        <f t="shared" si="51"/>
        <v/>
      </c>
      <c r="CT85" s="22" t="str">
        <f t="shared" si="52"/>
        <v/>
      </c>
      <c r="CU85" s="173" t="str">
        <f t="shared" si="39"/>
        <v/>
      </c>
      <c r="CV85" s="173" t="str">
        <f t="shared" si="40"/>
        <v/>
      </c>
      <c r="CW85" s="22" t="str">
        <f t="shared" si="53"/>
        <v/>
      </c>
      <c r="CX85" s="22" t="str">
        <f t="shared" si="54"/>
        <v/>
      </c>
      <c r="CY85" s="23" t="str">
        <f t="shared" si="55"/>
        <v/>
      </c>
      <c r="CZ85" s="23" t="str">
        <f t="shared" si="56"/>
        <v/>
      </c>
      <c r="DA85" s="207" t="str">
        <f t="shared" si="60"/>
        <v/>
      </c>
      <c r="DB85" s="23">
        <f t="shared" si="41"/>
        <v>0</v>
      </c>
      <c r="DC85" s="16"/>
      <c r="DE85" s="192">
        <f t="shared" si="42"/>
        <v>0</v>
      </c>
      <c r="DF85" s="192">
        <f t="shared" si="43"/>
        <v>0</v>
      </c>
      <c r="DH85" s="192">
        <f t="shared" si="44"/>
        <v>0</v>
      </c>
      <c r="DI85" s="192">
        <f t="shared" si="45"/>
        <v>0</v>
      </c>
      <c r="DK85" s="203">
        <f>IF(Taula43[[#This Row],[Codi del contracte]]&lt;&gt;"",IF(Taula43[[#This Row],[Codi del contracte]]&gt;199,IF(Taula43[[#This Row],[Codi del contracte]]&lt;300,1,0),0),0)</f>
        <v>0</v>
      </c>
      <c r="DL85" s="203">
        <f>IF(Taula43[[#This Row],[Codi del contracte]]&lt;&gt;"",IF(Taula43[[#This Row],[Codi del contracte]]&gt;499,IF(Taula43[[#This Row],[Codi del contracte]]&lt;600,1,0),0),0)</f>
        <v>0</v>
      </c>
      <c r="DM85" s="203">
        <f t="shared" si="57"/>
        <v>0</v>
      </c>
      <c r="DN85" s="203">
        <f>IF(Taula43[[#This Row],[% Jornada (no posar símbol %)]]=100,IF(DM85=1,2,0),0)</f>
        <v>0</v>
      </c>
      <c r="DO85" s="203" t="str">
        <f t="shared" si="61"/>
        <v/>
      </c>
    </row>
    <row r="86" spans="1:119" ht="14.25" customHeight="1">
      <c r="A86" s="260"/>
      <c r="B86" s="83">
        <v>79</v>
      </c>
      <c r="C86" s="210"/>
      <c r="D86" s="226"/>
      <c r="E86" s="210"/>
      <c r="F86" s="224"/>
      <c r="G86" s="224"/>
      <c r="H86" s="210"/>
      <c r="I86" s="225"/>
      <c r="J86" s="210"/>
      <c r="K86" s="155"/>
      <c r="L86" s="156">
        <f t="shared" si="46"/>
        <v>0</v>
      </c>
      <c r="M86" s="340"/>
      <c r="N86" s="182" t="str">
        <f t="shared" si="58"/>
        <v/>
      </c>
      <c r="O86" s="127"/>
      <c r="P86" s="64"/>
      <c r="Q86" s="64"/>
      <c r="R86" s="64"/>
      <c r="CB86" s="78" t="str">
        <f t="shared" si="31"/>
        <v/>
      </c>
      <c r="CC86" s="79">
        <v>100</v>
      </c>
      <c r="CD86" s="79">
        <f t="shared" si="32"/>
        <v>0</v>
      </c>
      <c r="CE86" s="79">
        <f t="shared" si="33"/>
        <v>0</v>
      </c>
      <c r="CF86" s="79">
        <f t="shared" si="34"/>
        <v>0</v>
      </c>
      <c r="CG86" s="79">
        <f t="shared" si="59"/>
        <v>0</v>
      </c>
      <c r="CH86" s="80">
        <f t="shared" si="35"/>
        <v>0</v>
      </c>
      <c r="CI86" s="84">
        <f t="shared" si="36"/>
        <v>0</v>
      </c>
      <c r="CJ86" s="80">
        <f t="shared" si="47"/>
        <v>0</v>
      </c>
      <c r="CN86" s="21" t="str">
        <f t="shared" si="37"/>
        <v/>
      </c>
      <c r="CO86" s="21" t="str">
        <f t="shared" si="38"/>
        <v/>
      </c>
      <c r="CP86" s="22" t="str">
        <f t="shared" si="48"/>
        <v/>
      </c>
      <c r="CQ86" s="22" t="str">
        <f t="shared" si="49"/>
        <v/>
      </c>
      <c r="CR86" s="22" t="str">
        <f t="shared" si="50"/>
        <v/>
      </c>
      <c r="CS86" s="22" t="str">
        <f t="shared" si="51"/>
        <v/>
      </c>
      <c r="CT86" s="22" t="str">
        <f t="shared" si="52"/>
        <v/>
      </c>
      <c r="CU86" s="173" t="str">
        <f t="shared" si="39"/>
        <v/>
      </c>
      <c r="CV86" s="173" t="str">
        <f t="shared" si="40"/>
        <v/>
      </c>
      <c r="CW86" s="22" t="str">
        <f t="shared" si="53"/>
        <v/>
      </c>
      <c r="CX86" s="22" t="str">
        <f t="shared" si="54"/>
        <v/>
      </c>
      <c r="CY86" s="23" t="str">
        <f t="shared" si="55"/>
        <v/>
      </c>
      <c r="CZ86" s="23" t="str">
        <f t="shared" si="56"/>
        <v/>
      </c>
      <c r="DA86" s="207" t="str">
        <f t="shared" si="60"/>
        <v/>
      </c>
      <c r="DB86" s="23">
        <f t="shared" si="41"/>
        <v>0</v>
      </c>
      <c r="DC86" s="16"/>
      <c r="DE86" s="192">
        <f t="shared" si="42"/>
        <v>0</v>
      </c>
      <c r="DF86" s="192">
        <f t="shared" si="43"/>
        <v>0</v>
      </c>
      <c r="DH86" s="192">
        <f t="shared" si="44"/>
        <v>0</v>
      </c>
      <c r="DI86" s="192">
        <f t="shared" si="45"/>
        <v>0</v>
      </c>
      <c r="DK86" s="203">
        <f>IF(Taula43[[#This Row],[Codi del contracte]]&lt;&gt;"",IF(Taula43[[#This Row],[Codi del contracte]]&gt;199,IF(Taula43[[#This Row],[Codi del contracte]]&lt;300,1,0),0),0)</f>
        <v>0</v>
      </c>
      <c r="DL86" s="203">
        <f>IF(Taula43[[#This Row],[Codi del contracte]]&lt;&gt;"",IF(Taula43[[#This Row],[Codi del contracte]]&gt;499,IF(Taula43[[#This Row],[Codi del contracte]]&lt;600,1,0),0),0)</f>
        <v>0</v>
      </c>
      <c r="DM86" s="203">
        <f t="shared" si="57"/>
        <v>0</v>
      </c>
      <c r="DN86" s="203">
        <f>IF(Taula43[[#This Row],[% Jornada (no posar símbol %)]]=100,IF(DM86=1,2,0),0)</f>
        <v>0</v>
      </c>
      <c r="DO86" s="203" t="str">
        <f t="shared" si="61"/>
        <v/>
      </c>
    </row>
    <row r="87" spans="1:119" ht="14.25" customHeight="1">
      <c r="A87" s="260"/>
      <c r="B87" s="83">
        <v>80</v>
      </c>
      <c r="C87" s="210"/>
      <c r="D87" s="226"/>
      <c r="E87" s="210"/>
      <c r="F87" s="224"/>
      <c r="G87" s="224"/>
      <c r="H87" s="210"/>
      <c r="I87" s="225"/>
      <c r="J87" s="210"/>
      <c r="K87" s="155"/>
      <c r="L87" s="156">
        <f t="shared" si="46"/>
        <v>0</v>
      </c>
      <c r="M87" s="340"/>
      <c r="N87" s="182" t="str">
        <f t="shared" si="58"/>
        <v/>
      </c>
      <c r="O87" s="127"/>
      <c r="P87" s="64"/>
      <c r="Q87" s="64"/>
      <c r="R87" s="64"/>
      <c r="CB87" s="78" t="str">
        <f t="shared" si="31"/>
        <v/>
      </c>
      <c r="CC87" s="79">
        <v>100</v>
      </c>
      <c r="CD87" s="79">
        <f t="shared" si="32"/>
        <v>0</v>
      </c>
      <c r="CE87" s="79">
        <f t="shared" si="33"/>
        <v>0</v>
      </c>
      <c r="CF87" s="79">
        <f t="shared" si="34"/>
        <v>0</v>
      </c>
      <c r="CG87" s="79">
        <f t="shared" si="59"/>
        <v>0</v>
      </c>
      <c r="CH87" s="80">
        <f t="shared" si="35"/>
        <v>0</v>
      </c>
      <c r="CI87" s="84">
        <f t="shared" si="36"/>
        <v>0</v>
      </c>
      <c r="CJ87" s="80">
        <f t="shared" si="47"/>
        <v>0</v>
      </c>
      <c r="CN87" s="21" t="str">
        <f t="shared" si="37"/>
        <v/>
      </c>
      <c r="CO87" s="21" t="str">
        <f t="shared" si="38"/>
        <v/>
      </c>
      <c r="CP87" s="22" t="str">
        <f t="shared" si="48"/>
        <v/>
      </c>
      <c r="CQ87" s="22" t="str">
        <f t="shared" si="49"/>
        <v/>
      </c>
      <c r="CR87" s="22" t="str">
        <f t="shared" si="50"/>
        <v/>
      </c>
      <c r="CS87" s="22" t="str">
        <f t="shared" si="51"/>
        <v/>
      </c>
      <c r="CT87" s="22" t="str">
        <f t="shared" si="52"/>
        <v/>
      </c>
      <c r="CU87" s="173" t="str">
        <f t="shared" si="39"/>
        <v/>
      </c>
      <c r="CV87" s="173" t="str">
        <f t="shared" si="40"/>
        <v/>
      </c>
      <c r="CW87" s="22" t="str">
        <f t="shared" si="53"/>
        <v/>
      </c>
      <c r="CX87" s="22" t="str">
        <f t="shared" si="54"/>
        <v/>
      </c>
      <c r="CY87" s="23" t="str">
        <f t="shared" si="55"/>
        <v/>
      </c>
      <c r="CZ87" s="23" t="str">
        <f t="shared" si="56"/>
        <v/>
      </c>
      <c r="DA87" s="207" t="str">
        <f t="shared" si="60"/>
        <v/>
      </c>
      <c r="DB87" s="23">
        <f t="shared" si="41"/>
        <v>0</v>
      </c>
      <c r="DC87" s="16"/>
      <c r="DE87" s="192">
        <f t="shared" si="42"/>
        <v>0</v>
      </c>
      <c r="DF87" s="192">
        <f t="shared" si="43"/>
        <v>0</v>
      </c>
      <c r="DH87" s="192">
        <f t="shared" si="44"/>
        <v>0</v>
      </c>
      <c r="DI87" s="192">
        <f t="shared" si="45"/>
        <v>0</v>
      </c>
      <c r="DK87" s="203">
        <f>IF(Taula43[[#This Row],[Codi del contracte]]&lt;&gt;"",IF(Taula43[[#This Row],[Codi del contracte]]&gt;199,IF(Taula43[[#This Row],[Codi del contracte]]&lt;300,1,0),0),0)</f>
        <v>0</v>
      </c>
      <c r="DL87" s="203">
        <f>IF(Taula43[[#This Row],[Codi del contracte]]&lt;&gt;"",IF(Taula43[[#This Row],[Codi del contracte]]&gt;499,IF(Taula43[[#This Row],[Codi del contracte]]&lt;600,1,0),0),0)</f>
        <v>0</v>
      </c>
      <c r="DM87" s="203">
        <f t="shared" si="57"/>
        <v>0</v>
      </c>
      <c r="DN87" s="203">
        <f>IF(Taula43[[#This Row],[% Jornada (no posar símbol %)]]=100,IF(DM87=1,2,0),0)</f>
        <v>0</v>
      </c>
      <c r="DO87" s="203" t="str">
        <f t="shared" si="61"/>
        <v/>
      </c>
    </row>
    <row r="88" spans="1:119" ht="14.25" customHeight="1">
      <c r="A88" s="260"/>
      <c r="B88" s="83">
        <v>81</v>
      </c>
      <c r="C88" s="210"/>
      <c r="D88" s="226"/>
      <c r="E88" s="210"/>
      <c r="F88" s="224"/>
      <c r="G88" s="224"/>
      <c r="H88" s="210"/>
      <c r="I88" s="225"/>
      <c r="J88" s="210"/>
      <c r="K88" s="155"/>
      <c r="L88" s="156">
        <f t="shared" si="46"/>
        <v>0</v>
      </c>
      <c r="M88" s="340"/>
      <c r="N88" s="182" t="str">
        <f t="shared" si="58"/>
        <v/>
      </c>
      <c r="O88" s="127"/>
      <c r="P88" s="64"/>
      <c r="Q88" s="64"/>
      <c r="R88" s="64"/>
      <c r="CB88" s="78" t="str">
        <f t="shared" si="31"/>
        <v/>
      </c>
      <c r="CC88" s="79">
        <v>100</v>
      </c>
      <c r="CD88" s="79">
        <f t="shared" si="32"/>
        <v>0</v>
      </c>
      <c r="CE88" s="79">
        <f t="shared" si="33"/>
        <v>0</v>
      </c>
      <c r="CF88" s="79">
        <f t="shared" si="34"/>
        <v>0</v>
      </c>
      <c r="CG88" s="79">
        <f t="shared" si="59"/>
        <v>0</v>
      </c>
      <c r="CH88" s="80">
        <f t="shared" si="35"/>
        <v>0</v>
      </c>
      <c r="CI88" s="84">
        <f t="shared" si="36"/>
        <v>0</v>
      </c>
      <c r="CJ88" s="80">
        <f t="shared" si="47"/>
        <v>0</v>
      </c>
      <c r="CN88" s="21" t="str">
        <f t="shared" si="37"/>
        <v/>
      </c>
      <c r="CO88" s="21" t="str">
        <f t="shared" si="38"/>
        <v/>
      </c>
      <c r="CP88" s="22" t="str">
        <f t="shared" si="48"/>
        <v/>
      </c>
      <c r="CQ88" s="22" t="str">
        <f t="shared" si="49"/>
        <v/>
      </c>
      <c r="CR88" s="22" t="str">
        <f t="shared" si="50"/>
        <v/>
      </c>
      <c r="CS88" s="22" t="str">
        <f t="shared" si="51"/>
        <v/>
      </c>
      <c r="CT88" s="22" t="str">
        <f t="shared" si="52"/>
        <v/>
      </c>
      <c r="CU88" s="173" t="str">
        <f t="shared" si="39"/>
        <v/>
      </c>
      <c r="CV88" s="173" t="str">
        <f t="shared" si="40"/>
        <v/>
      </c>
      <c r="CW88" s="22" t="str">
        <f t="shared" si="53"/>
        <v/>
      </c>
      <c r="CX88" s="22" t="str">
        <f t="shared" si="54"/>
        <v/>
      </c>
      <c r="CY88" s="23" t="str">
        <f t="shared" si="55"/>
        <v/>
      </c>
      <c r="CZ88" s="23" t="str">
        <f t="shared" si="56"/>
        <v/>
      </c>
      <c r="DA88" s="207" t="str">
        <f t="shared" si="60"/>
        <v/>
      </c>
      <c r="DB88" s="23">
        <f t="shared" si="41"/>
        <v>0</v>
      </c>
      <c r="DC88" s="16"/>
      <c r="DE88" s="192">
        <f t="shared" si="42"/>
        <v>0</v>
      </c>
      <c r="DF88" s="192">
        <f t="shared" si="43"/>
        <v>0</v>
      </c>
      <c r="DH88" s="192">
        <f t="shared" si="44"/>
        <v>0</v>
      </c>
      <c r="DI88" s="192">
        <f t="shared" si="45"/>
        <v>0</v>
      </c>
      <c r="DK88" s="203">
        <f>IF(Taula43[[#This Row],[Codi del contracte]]&lt;&gt;"",IF(Taula43[[#This Row],[Codi del contracte]]&gt;199,IF(Taula43[[#This Row],[Codi del contracte]]&lt;300,1,0),0),0)</f>
        <v>0</v>
      </c>
      <c r="DL88" s="203">
        <f>IF(Taula43[[#This Row],[Codi del contracte]]&lt;&gt;"",IF(Taula43[[#This Row],[Codi del contracte]]&gt;499,IF(Taula43[[#This Row],[Codi del contracte]]&lt;600,1,0),0),0)</f>
        <v>0</v>
      </c>
      <c r="DM88" s="203">
        <f t="shared" si="57"/>
        <v>0</v>
      </c>
      <c r="DN88" s="203">
        <f>IF(Taula43[[#This Row],[% Jornada (no posar símbol %)]]=100,IF(DM88=1,2,0),0)</f>
        <v>0</v>
      </c>
      <c r="DO88" s="203" t="str">
        <f t="shared" si="61"/>
        <v/>
      </c>
    </row>
    <row r="89" spans="1:119" ht="14.25" customHeight="1">
      <c r="A89" s="260"/>
      <c r="B89" s="83">
        <v>82</v>
      </c>
      <c r="C89" s="210"/>
      <c r="D89" s="226"/>
      <c r="E89" s="210"/>
      <c r="F89" s="224"/>
      <c r="G89" s="224"/>
      <c r="H89" s="210"/>
      <c r="I89" s="225"/>
      <c r="J89" s="210"/>
      <c r="K89" s="155"/>
      <c r="L89" s="156">
        <f t="shared" si="46"/>
        <v>0</v>
      </c>
      <c r="M89" s="340"/>
      <c r="N89" s="182" t="str">
        <f t="shared" si="58"/>
        <v/>
      </c>
      <c r="O89" s="127"/>
      <c r="P89" s="64"/>
      <c r="Q89" s="64"/>
      <c r="R89" s="64"/>
      <c r="CB89" s="78" t="str">
        <f t="shared" si="31"/>
        <v/>
      </c>
      <c r="CC89" s="79">
        <v>100</v>
      </c>
      <c r="CD89" s="79">
        <f t="shared" si="32"/>
        <v>0</v>
      </c>
      <c r="CE89" s="79">
        <f t="shared" si="33"/>
        <v>0</v>
      </c>
      <c r="CF89" s="79">
        <f t="shared" si="34"/>
        <v>0</v>
      </c>
      <c r="CG89" s="79">
        <f t="shared" si="59"/>
        <v>0</v>
      </c>
      <c r="CH89" s="80">
        <f t="shared" si="35"/>
        <v>0</v>
      </c>
      <c r="CI89" s="84">
        <f t="shared" si="36"/>
        <v>0</v>
      </c>
      <c r="CJ89" s="80">
        <f t="shared" si="47"/>
        <v>0</v>
      </c>
      <c r="CN89" s="21" t="str">
        <f t="shared" si="37"/>
        <v/>
      </c>
      <c r="CO89" s="21" t="str">
        <f t="shared" si="38"/>
        <v/>
      </c>
      <c r="CP89" s="22" t="str">
        <f t="shared" si="48"/>
        <v/>
      </c>
      <c r="CQ89" s="22" t="str">
        <f t="shared" si="49"/>
        <v/>
      </c>
      <c r="CR89" s="22" t="str">
        <f t="shared" si="50"/>
        <v/>
      </c>
      <c r="CS89" s="22" t="str">
        <f t="shared" si="51"/>
        <v/>
      </c>
      <c r="CT89" s="22" t="str">
        <f t="shared" si="52"/>
        <v/>
      </c>
      <c r="CU89" s="173" t="str">
        <f t="shared" si="39"/>
        <v/>
      </c>
      <c r="CV89" s="173" t="str">
        <f t="shared" si="40"/>
        <v/>
      </c>
      <c r="CW89" s="22" t="str">
        <f t="shared" si="53"/>
        <v/>
      </c>
      <c r="CX89" s="22" t="str">
        <f t="shared" si="54"/>
        <v/>
      </c>
      <c r="CY89" s="23" t="str">
        <f t="shared" si="55"/>
        <v/>
      </c>
      <c r="CZ89" s="23" t="str">
        <f t="shared" si="56"/>
        <v/>
      </c>
      <c r="DA89" s="207" t="str">
        <f t="shared" si="60"/>
        <v/>
      </c>
      <c r="DB89" s="23">
        <f t="shared" si="41"/>
        <v>0</v>
      </c>
      <c r="DC89" s="16"/>
      <c r="DE89" s="192">
        <f t="shared" si="42"/>
        <v>0</v>
      </c>
      <c r="DF89" s="192">
        <f t="shared" si="43"/>
        <v>0</v>
      </c>
      <c r="DH89" s="192">
        <f t="shared" si="44"/>
        <v>0</v>
      </c>
      <c r="DI89" s="192">
        <f t="shared" si="45"/>
        <v>0</v>
      </c>
      <c r="DK89" s="203">
        <f>IF(Taula43[[#This Row],[Codi del contracte]]&lt;&gt;"",IF(Taula43[[#This Row],[Codi del contracte]]&gt;199,IF(Taula43[[#This Row],[Codi del contracte]]&lt;300,1,0),0),0)</f>
        <v>0</v>
      </c>
      <c r="DL89" s="203">
        <f>IF(Taula43[[#This Row],[Codi del contracte]]&lt;&gt;"",IF(Taula43[[#This Row],[Codi del contracte]]&gt;499,IF(Taula43[[#This Row],[Codi del contracte]]&lt;600,1,0),0),0)</f>
        <v>0</v>
      </c>
      <c r="DM89" s="203">
        <f t="shared" si="57"/>
        <v>0</v>
      </c>
      <c r="DN89" s="203">
        <f>IF(Taula43[[#This Row],[% Jornada (no posar símbol %)]]=100,IF(DM89=1,2,0),0)</f>
        <v>0</v>
      </c>
      <c r="DO89" s="203" t="str">
        <f t="shared" si="61"/>
        <v/>
      </c>
    </row>
    <row r="90" spans="1:119" ht="14.25" customHeight="1">
      <c r="A90" s="260"/>
      <c r="B90" s="83">
        <v>83</v>
      </c>
      <c r="C90" s="210"/>
      <c r="D90" s="226"/>
      <c r="E90" s="210"/>
      <c r="F90" s="224"/>
      <c r="G90" s="224"/>
      <c r="H90" s="210"/>
      <c r="I90" s="225"/>
      <c r="J90" s="210"/>
      <c r="K90" s="155"/>
      <c r="L90" s="156">
        <f t="shared" si="46"/>
        <v>0</v>
      </c>
      <c r="M90" s="340"/>
      <c r="N90" s="182" t="str">
        <f t="shared" si="58"/>
        <v/>
      </c>
      <c r="O90" s="127"/>
      <c r="P90" s="64"/>
      <c r="Q90" s="64"/>
      <c r="R90" s="64"/>
      <c r="CB90" s="78" t="str">
        <f t="shared" si="31"/>
        <v/>
      </c>
      <c r="CC90" s="79">
        <v>100</v>
      </c>
      <c r="CD90" s="79">
        <f t="shared" si="32"/>
        <v>0</v>
      </c>
      <c r="CE90" s="79">
        <f t="shared" si="33"/>
        <v>0</v>
      </c>
      <c r="CF90" s="79">
        <f t="shared" si="34"/>
        <v>0</v>
      </c>
      <c r="CG90" s="79">
        <f t="shared" si="59"/>
        <v>0</v>
      </c>
      <c r="CH90" s="80">
        <f t="shared" si="35"/>
        <v>0</v>
      </c>
      <c r="CI90" s="84">
        <f t="shared" si="36"/>
        <v>0</v>
      </c>
      <c r="CJ90" s="80">
        <f t="shared" si="47"/>
        <v>0</v>
      </c>
      <c r="CN90" s="21" t="str">
        <f t="shared" si="37"/>
        <v/>
      </c>
      <c r="CO90" s="21" t="str">
        <f t="shared" si="38"/>
        <v/>
      </c>
      <c r="CP90" s="22" t="str">
        <f t="shared" si="48"/>
        <v/>
      </c>
      <c r="CQ90" s="22" t="str">
        <f t="shared" si="49"/>
        <v/>
      </c>
      <c r="CR90" s="22" t="str">
        <f t="shared" si="50"/>
        <v/>
      </c>
      <c r="CS90" s="22" t="str">
        <f t="shared" si="51"/>
        <v/>
      </c>
      <c r="CT90" s="22" t="str">
        <f t="shared" si="52"/>
        <v/>
      </c>
      <c r="CU90" s="173" t="str">
        <f t="shared" si="39"/>
        <v/>
      </c>
      <c r="CV90" s="173" t="str">
        <f t="shared" si="40"/>
        <v/>
      </c>
      <c r="CW90" s="22" t="str">
        <f t="shared" si="53"/>
        <v/>
      </c>
      <c r="CX90" s="22" t="str">
        <f t="shared" si="54"/>
        <v/>
      </c>
      <c r="CY90" s="23" t="str">
        <f t="shared" si="55"/>
        <v/>
      </c>
      <c r="CZ90" s="23" t="str">
        <f t="shared" si="56"/>
        <v/>
      </c>
      <c r="DA90" s="207" t="str">
        <f t="shared" si="60"/>
        <v/>
      </c>
      <c r="DB90" s="23">
        <f t="shared" si="41"/>
        <v>0</v>
      </c>
      <c r="DC90" s="16"/>
      <c r="DE90" s="192">
        <f t="shared" si="42"/>
        <v>0</v>
      </c>
      <c r="DF90" s="192">
        <f t="shared" si="43"/>
        <v>0</v>
      </c>
      <c r="DH90" s="192">
        <f t="shared" si="44"/>
        <v>0</v>
      </c>
      <c r="DI90" s="192">
        <f t="shared" si="45"/>
        <v>0</v>
      </c>
      <c r="DK90" s="203">
        <f>IF(Taula43[[#This Row],[Codi del contracte]]&lt;&gt;"",IF(Taula43[[#This Row],[Codi del contracte]]&gt;199,IF(Taula43[[#This Row],[Codi del contracte]]&lt;300,1,0),0),0)</f>
        <v>0</v>
      </c>
      <c r="DL90" s="203">
        <f>IF(Taula43[[#This Row],[Codi del contracte]]&lt;&gt;"",IF(Taula43[[#This Row],[Codi del contracte]]&gt;499,IF(Taula43[[#This Row],[Codi del contracte]]&lt;600,1,0),0),0)</f>
        <v>0</v>
      </c>
      <c r="DM90" s="203">
        <f t="shared" si="57"/>
        <v>0</v>
      </c>
      <c r="DN90" s="203">
        <f>IF(Taula43[[#This Row],[% Jornada (no posar símbol %)]]=100,IF(DM90=1,2,0),0)</f>
        <v>0</v>
      </c>
      <c r="DO90" s="203" t="str">
        <f t="shared" si="61"/>
        <v/>
      </c>
    </row>
    <row r="91" spans="1:119" ht="14.25" customHeight="1">
      <c r="A91" s="260"/>
      <c r="B91" s="83">
        <v>84</v>
      </c>
      <c r="C91" s="210"/>
      <c r="D91" s="226"/>
      <c r="E91" s="210"/>
      <c r="F91" s="224"/>
      <c r="G91" s="224"/>
      <c r="H91" s="210"/>
      <c r="I91" s="225"/>
      <c r="J91" s="210"/>
      <c r="K91" s="155"/>
      <c r="L91" s="156">
        <f t="shared" si="46"/>
        <v>0</v>
      </c>
      <c r="M91" s="340"/>
      <c r="N91" s="182" t="str">
        <f t="shared" si="58"/>
        <v/>
      </c>
      <c r="O91" s="127"/>
      <c r="P91" s="64"/>
      <c r="Q91" s="64"/>
      <c r="R91" s="64"/>
      <c r="CB91" s="78" t="str">
        <f t="shared" si="31"/>
        <v/>
      </c>
      <c r="CC91" s="79">
        <v>100</v>
      </c>
      <c r="CD91" s="79">
        <f t="shared" si="32"/>
        <v>0</v>
      </c>
      <c r="CE91" s="79">
        <f t="shared" si="33"/>
        <v>0</v>
      </c>
      <c r="CF91" s="79">
        <f t="shared" si="34"/>
        <v>0</v>
      </c>
      <c r="CG91" s="79">
        <f t="shared" si="59"/>
        <v>0</v>
      </c>
      <c r="CH91" s="80">
        <f t="shared" si="35"/>
        <v>0</v>
      </c>
      <c r="CI91" s="84">
        <f t="shared" si="36"/>
        <v>0</v>
      </c>
      <c r="CJ91" s="80">
        <f t="shared" si="47"/>
        <v>0</v>
      </c>
      <c r="CN91" s="21" t="str">
        <f t="shared" si="37"/>
        <v/>
      </c>
      <c r="CO91" s="21" t="str">
        <f t="shared" si="38"/>
        <v/>
      </c>
      <c r="CP91" s="22" t="str">
        <f t="shared" si="48"/>
        <v/>
      </c>
      <c r="CQ91" s="22" t="str">
        <f t="shared" si="49"/>
        <v/>
      </c>
      <c r="CR91" s="22" t="str">
        <f t="shared" si="50"/>
        <v/>
      </c>
      <c r="CS91" s="22" t="str">
        <f t="shared" si="51"/>
        <v/>
      </c>
      <c r="CT91" s="22" t="str">
        <f t="shared" si="52"/>
        <v/>
      </c>
      <c r="CU91" s="173" t="str">
        <f t="shared" si="39"/>
        <v/>
      </c>
      <c r="CV91" s="173" t="str">
        <f t="shared" si="40"/>
        <v/>
      </c>
      <c r="CW91" s="22" t="str">
        <f t="shared" si="53"/>
        <v/>
      </c>
      <c r="CX91" s="22" t="str">
        <f t="shared" si="54"/>
        <v/>
      </c>
      <c r="CY91" s="23" t="str">
        <f t="shared" si="55"/>
        <v/>
      </c>
      <c r="CZ91" s="23" t="str">
        <f t="shared" si="56"/>
        <v/>
      </c>
      <c r="DA91" s="207" t="str">
        <f t="shared" si="60"/>
        <v/>
      </c>
      <c r="DB91" s="23">
        <f t="shared" si="41"/>
        <v>0</v>
      </c>
      <c r="DC91" s="16"/>
      <c r="DE91" s="192">
        <f t="shared" si="42"/>
        <v>0</v>
      </c>
      <c r="DF91" s="192">
        <f t="shared" si="43"/>
        <v>0</v>
      </c>
      <c r="DH91" s="192">
        <f t="shared" si="44"/>
        <v>0</v>
      </c>
      <c r="DI91" s="192">
        <f t="shared" si="45"/>
        <v>0</v>
      </c>
      <c r="DK91" s="203">
        <f>IF(Taula43[[#This Row],[Codi del contracte]]&lt;&gt;"",IF(Taula43[[#This Row],[Codi del contracte]]&gt;199,IF(Taula43[[#This Row],[Codi del contracte]]&lt;300,1,0),0),0)</f>
        <v>0</v>
      </c>
      <c r="DL91" s="203">
        <f>IF(Taula43[[#This Row],[Codi del contracte]]&lt;&gt;"",IF(Taula43[[#This Row],[Codi del contracte]]&gt;499,IF(Taula43[[#This Row],[Codi del contracte]]&lt;600,1,0),0),0)</f>
        <v>0</v>
      </c>
      <c r="DM91" s="203">
        <f t="shared" si="57"/>
        <v>0</v>
      </c>
      <c r="DN91" s="203">
        <f>IF(Taula43[[#This Row],[% Jornada (no posar símbol %)]]=100,IF(DM91=1,2,0),0)</f>
        <v>0</v>
      </c>
      <c r="DO91" s="203" t="str">
        <f t="shared" si="61"/>
        <v/>
      </c>
    </row>
    <row r="92" spans="1:119" ht="14.25" customHeight="1">
      <c r="A92" s="260"/>
      <c r="B92" s="83">
        <v>85</v>
      </c>
      <c r="C92" s="210"/>
      <c r="D92" s="226"/>
      <c r="E92" s="210"/>
      <c r="F92" s="224"/>
      <c r="G92" s="224"/>
      <c r="H92" s="210"/>
      <c r="I92" s="225"/>
      <c r="J92" s="210"/>
      <c r="K92" s="155"/>
      <c r="L92" s="156">
        <f t="shared" si="46"/>
        <v>0</v>
      </c>
      <c r="M92" s="340"/>
      <c r="N92" s="182" t="str">
        <f t="shared" si="58"/>
        <v/>
      </c>
      <c r="O92" s="127"/>
      <c r="P92" s="64"/>
      <c r="Q92" s="64"/>
      <c r="R92" s="64"/>
      <c r="CB92" s="78" t="str">
        <f t="shared" si="31"/>
        <v/>
      </c>
      <c r="CC92" s="79">
        <v>100</v>
      </c>
      <c r="CD92" s="79">
        <f t="shared" si="32"/>
        <v>0</v>
      </c>
      <c r="CE92" s="79">
        <f t="shared" si="33"/>
        <v>0</v>
      </c>
      <c r="CF92" s="79">
        <f t="shared" si="34"/>
        <v>0</v>
      </c>
      <c r="CG92" s="79">
        <f t="shared" si="59"/>
        <v>0</v>
      </c>
      <c r="CH92" s="80">
        <f t="shared" si="35"/>
        <v>0</v>
      </c>
      <c r="CI92" s="84">
        <f t="shared" si="36"/>
        <v>0</v>
      </c>
      <c r="CJ92" s="80">
        <f t="shared" si="47"/>
        <v>0</v>
      </c>
      <c r="CN92" s="21" t="str">
        <f t="shared" si="37"/>
        <v/>
      </c>
      <c r="CO92" s="21" t="str">
        <f t="shared" si="38"/>
        <v/>
      </c>
      <c r="CP92" s="22" t="str">
        <f t="shared" si="48"/>
        <v/>
      </c>
      <c r="CQ92" s="22" t="str">
        <f t="shared" si="49"/>
        <v/>
      </c>
      <c r="CR92" s="22" t="str">
        <f t="shared" si="50"/>
        <v/>
      </c>
      <c r="CS92" s="22" t="str">
        <f t="shared" si="51"/>
        <v/>
      </c>
      <c r="CT92" s="22" t="str">
        <f t="shared" si="52"/>
        <v/>
      </c>
      <c r="CU92" s="173" t="str">
        <f t="shared" si="39"/>
        <v/>
      </c>
      <c r="CV92" s="173" t="str">
        <f t="shared" si="40"/>
        <v/>
      </c>
      <c r="CW92" s="22" t="str">
        <f t="shared" si="53"/>
        <v/>
      </c>
      <c r="CX92" s="22" t="str">
        <f t="shared" si="54"/>
        <v/>
      </c>
      <c r="CY92" s="23" t="str">
        <f t="shared" si="55"/>
        <v/>
      </c>
      <c r="CZ92" s="23" t="str">
        <f t="shared" si="56"/>
        <v/>
      </c>
      <c r="DA92" s="207" t="str">
        <f t="shared" si="60"/>
        <v/>
      </c>
      <c r="DB92" s="23">
        <f t="shared" si="41"/>
        <v>0</v>
      </c>
      <c r="DC92" s="16"/>
      <c r="DE92" s="192">
        <f t="shared" si="42"/>
        <v>0</v>
      </c>
      <c r="DF92" s="192">
        <f t="shared" si="43"/>
        <v>0</v>
      </c>
      <c r="DH92" s="192">
        <f t="shared" si="44"/>
        <v>0</v>
      </c>
      <c r="DI92" s="192">
        <f t="shared" si="45"/>
        <v>0</v>
      </c>
      <c r="DK92" s="203">
        <f>IF(Taula43[[#This Row],[Codi del contracte]]&lt;&gt;"",IF(Taula43[[#This Row],[Codi del contracte]]&gt;199,IF(Taula43[[#This Row],[Codi del contracte]]&lt;300,1,0),0),0)</f>
        <v>0</v>
      </c>
      <c r="DL92" s="203">
        <f>IF(Taula43[[#This Row],[Codi del contracte]]&lt;&gt;"",IF(Taula43[[#This Row],[Codi del contracte]]&gt;499,IF(Taula43[[#This Row],[Codi del contracte]]&lt;600,1,0),0),0)</f>
        <v>0</v>
      </c>
      <c r="DM92" s="203">
        <f t="shared" si="57"/>
        <v>0</v>
      </c>
      <c r="DN92" s="203">
        <f>IF(Taula43[[#This Row],[% Jornada (no posar símbol %)]]=100,IF(DM92=1,2,0),0)</f>
        <v>0</v>
      </c>
      <c r="DO92" s="203" t="str">
        <f t="shared" si="61"/>
        <v/>
      </c>
    </row>
    <row r="93" spans="1:119" ht="14.25" customHeight="1">
      <c r="A93" s="260"/>
      <c r="B93" s="83">
        <v>86</v>
      </c>
      <c r="C93" s="210"/>
      <c r="D93" s="226"/>
      <c r="E93" s="210"/>
      <c r="F93" s="224"/>
      <c r="G93" s="224"/>
      <c r="H93" s="210"/>
      <c r="I93" s="225"/>
      <c r="J93" s="210"/>
      <c r="K93" s="155"/>
      <c r="L93" s="156">
        <f t="shared" si="46"/>
        <v>0</v>
      </c>
      <c r="M93" s="340"/>
      <c r="N93" s="182" t="str">
        <f t="shared" si="58"/>
        <v/>
      </c>
      <c r="O93" s="127"/>
      <c r="P93" s="64"/>
      <c r="Q93" s="64"/>
      <c r="R93" s="64"/>
      <c r="CB93" s="78" t="str">
        <f t="shared" si="31"/>
        <v/>
      </c>
      <c r="CC93" s="79">
        <v>100</v>
      </c>
      <c r="CD93" s="79">
        <f t="shared" si="32"/>
        <v>0</v>
      </c>
      <c r="CE93" s="79">
        <f t="shared" si="33"/>
        <v>0</v>
      </c>
      <c r="CF93" s="79">
        <f t="shared" si="34"/>
        <v>0</v>
      </c>
      <c r="CG93" s="79">
        <f t="shared" si="59"/>
        <v>0</v>
      </c>
      <c r="CH93" s="80">
        <f t="shared" si="35"/>
        <v>0</v>
      </c>
      <c r="CI93" s="84">
        <f t="shared" si="36"/>
        <v>0</v>
      </c>
      <c r="CJ93" s="80">
        <f t="shared" si="47"/>
        <v>0</v>
      </c>
      <c r="CN93" s="21" t="str">
        <f t="shared" si="37"/>
        <v/>
      </c>
      <c r="CO93" s="21" t="str">
        <f t="shared" si="38"/>
        <v/>
      </c>
      <c r="CP93" s="22" t="str">
        <f t="shared" si="48"/>
        <v/>
      </c>
      <c r="CQ93" s="22" t="str">
        <f t="shared" si="49"/>
        <v/>
      </c>
      <c r="CR93" s="22" t="str">
        <f t="shared" si="50"/>
        <v/>
      </c>
      <c r="CS93" s="22" t="str">
        <f t="shared" si="51"/>
        <v/>
      </c>
      <c r="CT93" s="22" t="str">
        <f t="shared" si="52"/>
        <v/>
      </c>
      <c r="CU93" s="173" t="str">
        <f t="shared" si="39"/>
        <v/>
      </c>
      <c r="CV93" s="173" t="str">
        <f t="shared" si="40"/>
        <v/>
      </c>
      <c r="CW93" s="22" t="str">
        <f t="shared" si="53"/>
        <v/>
      </c>
      <c r="CX93" s="22" t="str">
        <f t="shared" si="54"/>
        <v/>
      </c>
      <c r="CY93" s="23" t="str">
        <f t="shared" si="55"/>
        <v/>
      </c>
      <c r="CZ93" s="23" t="str">
        <f t="shared" si="56"/>
        <v/>
      </c>
      <c r="DA93" s="207" t="str">
        <f t="shared" si="60"/>
        <v/>
      </c>
      <c r="DB93" s="23">
        <f t="shared" si="41"/>
        <v>0</v>
      </c>
      <c r="DC93" s="16"/>
      <c r="DE93" s="192">
        <f t="shared" si="42"/>
        <v>0</v>
      </c>
      <c r="DF93" s="192">
        <f t="shared" si="43"/>
        <v>0</v>
      </c>
      <c r="DH93" s="192">
        <f t="shared" si="44"/>
        <v>0</v>
      </c>
      <c r="DI93" s="192">
        <f t="shared" si="45"/>
        <v>0</v>
      </c>
      <c r="DK93" s="203">
        <f>IF(Taula43[[#This Row],[Codi del contracte]]&lt;&gt;"",IF(Taula43[[#This Row],[Codi del contracte]]&gt;199,IF(Taula43[[#This Row],[Codi del contracte]]&lt;300,1,0),0),0)</f>
        <v>0</v>
      </c>
      <c r="DL93" s="203">
        <f>IF(Taula43[[#This Row],[Codi del contracte]]&lt;&gt;"",IF(Taula43[[#This Row],[Codi del contracte]]&gt;499,IF(Taula43[[#This Row],[Codi del contracte]]&lt;600,1,0),0),0)</f>
        <v>0</v>
      </c>
      <c r="DM93" s="203">
        <f t="shared" si="57"/>
        <v>0</v>
      </c>
      <c r="DN93" s="203">
        <f>IF(Taula43[[#This Row],[% Jornada (no posar símbol %)]]=100,IF(DM93=1,2,0),0)</f>
        <v>0</v>
      </c>
      <c r="DO93" s="203" t="str">
        <f t="shared" si="61"/>
        <v/>
      </c>
    </row>
    <row r="94" spans="1:119" ht="14.25" customHeight="1">
      <c r="A94" s="260"/>
      <c r="B94" s="83">
        <v>87</v>
      </c>
      <c r="C94" s="210"/>
      <c r="D94" s="226"/>
      <c r="E94" s="210"/>
      <c r="F94" s="224"/>
      <c r="G94" s="224"/>
      <c r="H94" s="210"/>
      <c r="I94" s="225"/>
      <c r="J94" s="210"/>
      <c r="K94" s="155"/>
      <c r="L94" s="156">
        <f t="shared" si="46"/>
        <v>0</v>
      </c>
      <c r="M94" s="340"/>
      <c r="N94" s="182" t="str">
        <f t="shared" si="58"/>
        <v/>
      </c>
      <c r="O94" s="127"/>
      <c r="P94" s="64"/>
      <c r="Q94" s="64"/>
      <c r="R94" s="64"/>
      <c r="CB94" s="78" t="str">
        <f t="shared" si="31"/>
        <v/>
      </c>
      <c r="CC94" s="79">
        <v>100</v>
      </c>
      <c r="CD94" s="79">
        <f t="shared" si="32"/>
        <v>0</v>
      </c>
      <c r="CE94" s="79">
        <f t="shared" si="33"/>
        <v>0</v>
      </c>
      <c r="CF94" s="79">
        <f t="shared" si="34"/>
        <v>0</v>
      </c>
      <c r="CG94" s="79">
        <f t="shared" si="59"/>
        <v>0</v>
      </c>
      <c r="CH94" s="80">
        <f t="shared" si="35"/>
        <v>0</v>
      </c>
      <c r="CI94" s="84">
        <f t="shared" si="36"/>
        <v>0</v>
      </c>
      <c r="CJ94" s="80">
        <f t="shared" si="47"/>
        <v>0</v>
      </c>
      <c r="CN94" s="21" t="str">
        <f t="shared" si="37"/>
        <v/>
      </c>
      <c r="CO94" s="21" t="str">
        <f t="shared" si="38"/>
        <v/>
      </c>
      <c r="CP94" s="22" t="str">
        <f t="shared" si="48"/>
        <v/>
      </c>
      <c r="CQ94" s="22" t="str">
        <f t="shared" si="49"/>
        <v/>
      </c>
      <c r="CR94" s="22" t="str">
        <f t="shared" si="50"/>
        <v/>
      </c>
      <c r="CS94" s="22" t="str">
        <f t="shared" si="51"/>
        <v/>
      </c>
      <c r="CT94" s="22" t="str">
        <f t="shared" si="52"/>
        <v/>
      </c>
      <c r="CU94" s="173" t="str">
        <f t="shared" si="39"/>
        <v/>
      </c>
      <c r="CV94" s="173" t="str">
        <f t="shared" si="40"/>
        <v/>
      </c>
      <c r="CW94" s="22" t="str">
        <f t="shared" si="53"/>
        <v/>
      </c>
      <c r="CX94" s="22" t="str">
        <f t="shared" si="54"/>
        <v/>
      </c>
      <c r="CY94" s="23" t="str">
        <f t="shared" si="55"/>
        <v/>
      </c>
      <c r="CZ94" s="23" t="str">
        <f t="shared" si="56"/>
        <v/>
      </c>
      <c r="DA94" s="207" t="str">
        <f t="shared" si="60"/>
        <v/>
      </c>
      <c r="DB94" s="23">
        <f t="shared" si="41"/>
        <v>0</v>
      </c>
      <c r="DC94" s="16"/>
      <c r="DE94" s="192">
        <f t="shared" si="42"/>
        <v>0</v>
      </c>
      <c r="DF94" s="192">
        <f t="shared" si="43"/>
        <v>0</v>
      </c>
      <c r="DH94" s="192">
        <f t="shared" si="44"/>
        <v>0</v>
      </c>
      <c r="DI94" s="192">
        <f t="shared" si="45"/>
        <v>0</v>
      </c>
      <c r="DK94" s="203">
        <f>IF(Taula43[[#This Row],[Codi del contracte]]&lt;&gt;"",IF(Taula43[[#This Row],[Codi del contracte]]&gt;199,IF(Taula43[[#This Row],[Codi del contracte]]&lt;300,1,0),0),0)</f>
        <v>0</v>
      </c>
      <c r="DL94" s="203">
        <f>IF(Taula43[[#This Row],[Codi del contracte]]&lt;&gt;"",IF(Taula43[[#This Row],[Codi del contracte]]&gt;499,IF(Taula43[[#This Row],[Codi del contracte]]&lt;600,1,0),0),0)</f>
        <v>0</v>
      </c>
      <c r="DM94" s="203">
        <f t="shared" si="57"/>
        <v>0</v>
      </c>
      <c r="DN94" s="203">
        <f>IF(Taula43[[#This Row],[% Jornada (no posar símbol %)]]=100,IF(DM94=1,2,0),0)</f>
        <v>0</v>
      </c>
      <c r="DO94" s="203" t="str">
        <f t="shared" si="61"/>
        <v/>
      </c>
    </row>
    <row r="95" spans="1:119" ht="14.25" customHeight="1">
      <c r="A95" s="260"/>
      <c r="B95" s="83">
        <v>88</v>
      </c>
      <c r="C95" s="210"/>
      <c r="D95" s="226"/>
      <c r="E95" s="210"/>
      <c r="F95" s="224"/>
      <c r="G95" s="224"/>
      <c r="H95" s="210"/>
      <c r="I95" s="225"/>
      <c r="J95" s="210"/>
      <c r="K95" s="155"/>
      <c r="L95" s="156">
        <f t="shared" si="46"/>
        <v>0</v>
      </c>
      <c r="M95" s="340"/>
      <c r="N95" s="182" t="str">
        <f t="shared" si="58"/>
        <v/>
      </c>
      <c r="O95" s="127"/>
      <c r="P95" s="64"/>
      <c r="Q95" s="64"/>
      <c r="R95" s="64"/>
      <c r="CB95" s="78" t="str">
        <f t="shared" si="31"/>
        <v/>
      </c>
      <c r="CC95" s="79">
        <v>100</v>
      </c>
      <c r="CD95" s="79">
        <f t="shared" si="32"/>
        <v>0</v>
      </c>
      <c r="CE95" s="79">
        <f t="shared" si="33"/>
        <v>0</v>
      </c>
      <c r="CF95" s="79">
        <f t="shared" si="34"/>
        <v>0</v>
      </c>
      <c r="CG95" s="79">
        <f t="shared" si="59"/>
        <v>0</v>
      </c>
      <c r="CH95" s="80">
        <f t="shared" si="35"/>
        <v>0</v>
      </c>
      <c r="CI95" s="84">
        <f t="shared" si="36"/>
        <v>0</v>
      </c>
      <c r="CJ95" s="80">
        <f t="shared" si="47"/>
        <v>0</v>
      </c>
      <c r="CN95" s="21" t="str">
        <f t="shared" si="37"/>
        <v/>
      </c>
      <c r="CO95" s="21" t="str">
        <f t="shared" si="38"/>
        <v/>
      </c>
      <c r="CP95" s="22" t="str">
        <f t="shared" si="48"/>
        <v/>
      </c>
      <c r="CQ95" s="22" t="str">
        <f t="shared" si="49"/>
        <v/>
      </c>
      <c r="CR95" s="22" t="str">
        <f t="shared" si="50"/>
        <v/>
      </c>
      <c r="CS95" s="22" t="str">
        <f t="shared" si="51"/>
        <v/>
      </c>
      <c r="CT95" s="22" t="str">
        <f t="shared" si="52"/>
        <v/>
      </c>
      <c r="CU95" s="173" t="str">
        <f t="shared" si="39"/>
        <v/>
      </c>
      <c r="CV95" s="173" t="str">
        <f t="shared" si="40"/>
        <v/>
      </c>
      <c r="CW95" s="22" t="str">
        <f t="shared" si="53"/>
        <v/>
      </c>
      <c r="CX95" s="22" t="str">
        <f t="shared" si="54"/>
        <v/>
      </c>
      <c r="CY95" s="23" t="str">
        <f t="shared" si="55"/>
        <v/>
      </c>
      <c r="CZ95" s="23" t="str">
        <f t="shared" si="56"/>
        <v/>
      </c>
      <c r="DA95" s="207" t="str">
        <f t="shared" si="60"/>
        <v/>
      </c>
      <c r="DB95" s="23">
        <f t="shared" si="41"/>
        <v>0</v>
      </c>
      <c r="DC95" s="16"/>
      <c r="DE95" s="192">
        <f t="shared" si="42"/>
        <v>0</v>
      </c>
      <c r="DF95" s="192">
        <f t="shared" si="43"/>
        <v>0</v>
      </c>
      <c r="DH95" s="192">
        <f t="shared" si="44"/>
        <v>0</v>
      </c>
      <c r="DI95" s="192">
        <f t="shared" si="45"/>
        <v>0</v>
      </c>
      <c r="DK95" s="203">
        <f>IF(Taula43[[#This Row],[Codi del contracte]]&lt;&gt;"",IF(Taula43[[#This Row],[Codi del contracte]]&gt;199,IF(Taula43[[#This Row],[Codi del contracte]]&lt;300,1,0),0),0)</f>
        <v>0</v>
      </c>
      <c r="DL95" s="203">
        <f>IF(Taula43[[#This Row],[Codi del contracte]]&lt;&gt;"",IF(Taula43[[#This Row],[Codi del contracte]]&gt;499,IF(Taula43[[#This Row],[Codi del contracte]]&lt;600,1,0),0),0)</f>
        <v>0</v>
      </c>
      <c r="DM95" s="203">
        <f t="shared" si="57"/>
        <v>0</v>
      </c>
      <c r="DN95" s="203">
        <f>IF(Taula43[[#This Row],[% Jornada (no posar símbol %)]]=100,IF(DM95=1,2,0),0)</f>
        <v>0</v>
      </c>
      <c r="DO95" s="203" t="str">
        <f t="shared" si="61"/>
        <v/>
      </c>
    </row>
    <row r="96" spans="1:119" ht="14.25" customHeight="1">
      <c r="A96" s="260"/>
      <c r="B96" s="83">
        <v>89</v>
      </c>
      <c r="C96" s="210"/>
      <c r="D96" s="226"/>
      <c r="E96" s="210"/>
      <c r="F96" s="224"/>
      <c r="G96" s="224"/>
      <c r="H96" s="210"/>
      <c r="I96" s="225"/>
      <c r="J96" s="210"/>
      <c r="K96" s="155"/>
      <c r="L96" s="156">
        <f t="shared" si="46"/>
        <v>0</v>
      </c>
      <c r="M96" s="340"/>
      <c r="N96" s="182" t="str">
        <f t="shared" si="58"/>
        <v/>
      </c>
      <c r="O96" s="127"/>
      <c r="P96" s="64"/>
      <c r="Q96" s="64"/>
      <c r="R96" s="64"/>
      <c r="CB96" s="78" t="str">
        <f t="shared" si="31"/>
        <v/>
      </c>
      <c r="CC96" s="79">
        <v>100</v>
      </c>
      <c r="CD96" s="79">
        <f t="shared" si="32"/>
        <v>0</v>
      </c>
      <c r="CE96" s="79">
        <f t="shared" si="33"/>
        <v>0</v>
      </c>
      <c r="CF96" s="79">
        <f t="shared" si="34"/>
        <v>0</v>
      </c>
      <c r="CG96" s="79">
        <f t="shared" si="59"/>
        <v>0</v>
      </c>
      <c r="CH96" s="80">
        <f t="shared" si="35"/>
        <v>0</v>
      </c>
      <c r="CI96" s="84">
        <f t="shared" si="36"/>
        <v>0</v>
      </c>
      <c r="CJ96" s="80">
        <f t="shared" si="47"/>
        <v>0</v>
      </c>
      <c r="CN96" s="21" t="str">
        <f t="shared" si="37"/>
        <v/>
      </c>
      <c r="CO96" s="21" t="str">
        <f t="shared" si="38"/>
        <v/>
      </c>
      <c r="CP96" s="22" t="str">
        <f t="shared" si="48"/>
        <v/>
      </c>
      <c r="CQ96" s="22" t="str">
        <f t="shared" si="49"/>
        <v/>
      </c>
      <c r="CR96" s="22" t="str">
        <f t="shared" si="50"/>
        <v/>
      </c>
      <c r="CS96" s="22" t="str">
        <f t="shared" si="51"/>
        <v/>
      </c>
      <c r="CT96" s="22" t="str">
        <f t="shared" si="52"/>
        <v/>
      </c>
      <c r="CU96" s="173" t="str">
        <f t="shared" si="39"/>
        <v/>
      </c>
      <c r="CV96" s="173" t="str">
        <f t="shared" si="40"/>
        <v/>
      </c>
      <c r="CW96" s="22" t="str">
        <f t="shared" si="53"/>
        <v/>
      </c>
      <c r="CX96" s="22" t="str">
        <f t="shared" si="54"/>
        <v/>
      </c>
      <c r="CY96" s="23" t="str">
        <f t="shared" si="55"/>
        <v/>
      </c>
      <c r="CZ96" s="23" t="str">
        <f t="shared" si="56"/>
        <v/>
      </c>
      <c r="DA96" s="207" t="str">
        <f t="shared" si="60"/>
        <v/>
      </c>
      <c r="DB96" s="23">
        <f t="shared" si="41"/>
        <v>0</v>
      </c>
      <c r="DC96" s="16"/>
      <c r="DE96" s="192">
        <f t="shared" si="42"/>
        <v>0</v>
      </c>
      <c r="DF96" s="192">
        <f t="shared" si="43"/>
        <v>0</v>
      </c>
      <c r="DH96" s="192">
        <f t="shared" si="44"/>
        <v>0</v>
      </c>
      <c r="DI96" s="192">
        <f t="shared" si="45"/>
        <v>0</v>
      </c>
      <c r="DK96" s="203">
        <f>IF(Taula43[[#This Row],[Codi del contracte]]&lt;&gt;"",IF(Taula43[[#This Row],[Codi del contracte]]&gt;199,IF(Taula43[[#This Row],[Codi del contracte]]&lt;300,1,0),0),0)</f>
        <v>0</v>
      </c>
      <c r="DL96" s="203">
        <f>IF(Taula43[[#This Row],[Codi del contracte]]&lt;&gt;"",IF(Taula43[[#This Row],[Codi del contracte]]&gt;499,IF(Taula43[[#This Row],[Codi del contracte]]&lt;600,1,0),0),0)</f>
        <v>0</v>
      </c>
      <c r="DM96" s="203">
        <f t="shared" si="57"/>
        <v>0</v>
      </c>
      <c r="DN96" s="203">
        <f>IF(Taula43[[#This Row],[% Jornada (no posar símbol %)]]=100,IF(DM96=1,2,0),0)</f>
        <v>0</v>
      </c>
      <c r="DO96" s="203" t="str">
        <f t="shared" si="61"/>
        <v/>
      </c>
    </row>
    <row r="97" spans="1:119" ht="14.25" customHeight="1">
      <c r="A97" s="260"/>
      <c r="B97" s="83">
        <v>90</v>
      </c>
      <c r="C97" s="210"/>
      <c r="D97" s="226"/>
      <c r="E97" s="210"/>
      <c r="F97" s="224"/>
      <c r="G97" s="224"/>
      <c r="H97" s="210"/>
      <c r="I97" s="225"/>
      <c r="J97" s="210"/>
      <c r="K97" s="155"/>
      <c r="L97" s="156">
        <f t="shared" si="46"/>
        <v>0</v>
      </c>
      <c r="M97" s="340"/>
      <c r="N97" s="182" t="str">
        <f t="shared" si="58"/>
        <v/>
      </c>
      <c r="O97" s="127"/>
      <c r="P97" s="64"/>
      <c r="Q97" s="64"/>
      <c r="R97" s="64"/>
      <c r="CB97" s="78" t="str">
        <f t="shared" si="31"/>
        <v/>
      </c>
      <c r="CC97" s="79">
        <v>100</v>
      </c>
      <c r="CD97" s="79">
        <f t="shared" si="32"/>
        <v>0</v>
      </c>
      <c r="CE97" s="79">
        <f t="shared" si="33"/>
        <v>0</v>
      </c>
      <c r="CF97" s="79">
        <f t="shared" si="34"/>
        <v>0</v>
      </c>
      <c r="CG97" s="79">
        <f t="shared" si="59"/>
        <v>0</v>
      </c>
      <c r="CH97" s="80">
        <f t="shared" si="35"/>
        <v>0</v>
      </c>
      <c r="CI97" s="84">
        <f t="shared" si="36"/>
        <v>0</v>
      </c>
      <c r="CJ97" s="80">
        <f t="shared" si="47"/>
        <v>0</v>
      </c>
      <c r="CN97" s="21" t="str">
        <f t="shared" si="37"/>
        <v/>
      </c>
      <c r="CO97" s="21" t="str">
        <f t="shared" si="38"/>
        <v/>
      </c>
      <c r="CP97" s="22" t="str">
        <f t="shared" si="48"/>
        <v/>
      </c>
      <c r="CQ97" s="22" t="str">
        <f t="shared" si="49"/>
        <v/>
      </c>
      <c r="CR97" s="22" t="str">
        <f t="shared" si="50"/>
        <v/>
      </c>
      <c r="CS97" s="22" t="str">
        <f t="shared" si="51"/>
        <v/>
      </c>
      <c r="CT97" s="22" t="str">
        <f t="shared" si="52"/>
        <v/>
      </c>
      <c r="CU97" s="173" t="str">
        <f t="shared" si="39"/>
        <v/>
      </c>
      <c r="CV97" s="173" t="str">
        <f t="shared" si="40"/>
        <v/>
      </c>
      <c r="CW97" s="22" t="str">
        <f t="shared" si="53"/>
        <v/>
      </c>
      <c r="CX97" s="22" t="str">
        <f t="shared" si="54"/>
        <v/>
      </c>
      <c r="CY97" s="23" t="str">
        <f t="shared" si="55"/>
        <v/>
      </c>
      <c r="CZ97" s="23" t="str">
        <f t="shared" si="56"/>
        <v/>
      </c>
      <c r="DA97" s="207" t="str">
        <f t="shared" si="60"/>
        <v/>
      </c>
      <c r="DB97" s="23">
        <f t="shared" si="41"/>
        <v>0</v>
      </c>
      <c r="DC97" s="16"/>
      <c r="DE97" s="192">
        <f t="shared" si="42"/>
        <v>0</v>
      </c>
      <c r="DF97" s="192">
        <f t="shared" si="43"/>
        <v>0</v>
      </c>
      <c r="DH97" s="192">
        <f t="shared" si="44"/>
        <v>0</v>
      </c>
      <c r="DI97" s="192">
        <f t="shared" si="45"/>
        <v>0</v>
      </c>
      <c r="DK97" s="203">
        <f>IF(Taula43[[#This Row],[Codi del contracte]]&lt;&gt;"",IF(Taula43[[#This Row],[Codi del contracte]]&gt;199,IF(Taula43[[#This Row],[Codi del contracte]]&lt;300,1,0),0),0)</f>
        <v>0</v>
      </c>
      <c r="DL97" s="203">
        <f>IF(Taula43[[#This Row],[Codi del contracte]]&lt;&gt;"",IF(Taula43[[#This Row],[Codi del contracte]]&gt;499,IF(Taula43[[#This Row],[Codi del contracte]]&lt;600,1,0),0),0)</f>
        <v>0</v>
      </c>
      <c r="DM97" s="203">
        <f t="shared" si="57"/>
        <v>0</v>
      </c>
      <c r="DN97" s="203">
        <f>IF(Taula43[[#This Row],[% Jornada (no posar símbol %)]]=100,IF(DM97=1,2,0),0)</f>
        <v>0</v>
      </c>
      <c r="DO97" s="203" t="str">
        <f t="shared" si="61"/>
        <v/>
      </c>
    </row>
    <row r="98" spans="1:119" ht="14.25" customHeight="1">
      <c r="A98" s="260"/>
      <c r="B98" s="83">
        <v>91</v>
      </c>
      <c r="C98" s="210"/>
      <c r="D98" s="226"/>
      <c r="E98" s="210"/>
      <c r="F98" s="224"/>
      <c r="G98" s="224"/>
      <c r="H98" s="210"/>
      <c r="I98" s="225"/>
      <c r="J98" s="210"/>
      <c r="K98" s="155"/>
      <c r="L98" s="156">
        <f t="shared" si="46"/>
        <v>0</v>
      </c>
      <c r="M98" s="340"/>
      <c r="N98" s="182" t="str">
        <f t="shared" si="58"/>
        <v/>
      </c>
      <c r="O98" s="127"/>
      <c r="P98" s="64"/>
      <c r="Q98" s="64"/>
      <c r="R98" s="64"/>
      <c r="CB98" s="78" t="str">
        <f t="shared" si="31"/>
        <v/>
      </c>
      <c r="CC98" s="79">
        <v>100</v>
      </c>
      <c r="CD98" s="79">
        <f t="shared" si="32"/>
        <v>0</v>
      </c>
      <c r="CE98" s="79">
        <f t="shared" si="33"/>
        <v>0</v>
      </c>
      <c r="CF98" s="79">
        <f t="shared" si="34"/>
        <v>0</v>
      </c>
      <c r="CG98" s="79">
        <f t="shared" si="59"/>
        <v>0</v>
      </c>
      <c r="CH98" s="80">
        <f t="shared" si="35"/>
        <v>0</v>
      </c>
      <c r="CI98" s="84">
        <f t="shared" si="36"/>
        <v>0</v>
      </c>
      <c r="CJ98" s="80">
        <f t="shared" si="47"/>
        <v>0</v>
      </c>
      <c r="CN98" s="21" t="str">
        <f t="shared" si="37"/>
        <v/>
      </c>
      <c r="CO98" s="21" t="str">
        <f t="shared" si="38"/>
        <v/>
      </c>
      <c r="CP98" s="22" t="str">
        <f t="shared" si="48"/>
        <v/>
      </c>
      <c r="CQ98" s="22" t="str">
        <f t="shared" si="49"/>
        <v/>
      </c>
      <c r="CR98" s="22" t="str">
        <f t="shared" si="50"/>
        <v/>
      </c>
      <c r="CS98" s="22" t="str">
        <f t="shared" si="51"/>
        <v/>
      </c>
      <c r="CT98" s="22" t="str">
        <f t="shared" si="52"/>
        <v/>
      </c>
      <c r="CU98" s="173" t="str">
        <f t="shared" si="39"/>
        <v/>
      </c>
      <c r="CV98" s="173" t="str">
        <f t="shared" si="40"/>
        <v/>
      </c>
      <c r="CW98" s="22" t="str">
        <f t="shared" si="53"/>
        <v/>
      </c>
      <c r="CX98" s="22" t="str">
        <f t="shared" si="54"/>
        <v/>
      </c>
      <c r="CY98" s="23" t="str">
        <f t="shared" si="55"/>
        <v/>
      </c>
      <c r="CZ98" s="23" t="str">
        <f t="shared" si="56"/>
        <v/>
      </c>
      <c r="DA98" s="207" t="str">
        <f t="shared" si="60"/>
        <v/>
      </c>
      <c r="DB98" s="23">
        <f t="shared" si="41"/>
        <v>0</v>
      </c>
      <c r="DC98" s="16"/>
      <c r="DE98" s="192">
        <f t="shared" si="42"/>
        <v>0</v>
      </c>
      <c r="DF98" s="192">
        <f t="shared" si="43"/>
        <v>0</v>
      </c>
      <c r="DH98" s="192">
        <f t="shared" si="44"/>
        <v>0</v>
      </c>
      <c r="DI98" s="192">
        <f t="shared" si="45"/>
        <v>0</v>
      </c>
      <c r="DK98" s="203">
        <f>IF(Taula43[[#This Row],[Codi del contracte]]&lt;&gt;"",IF(Taula43[[#This Row],[Codi del contracte]]&gt;199,IF(Taula43[[#This Row],[Codi del contracte]]&lt;300,1,0),0),0)</f>
        <v>0</v>
      </c>
      <c r="DL98" s="203">
        <f>IF(Taula43[[#This Row],[Codi del contracte]]&lt;&gt;"",IF(Taula43[[#This Row],[Codi del contracte]]&gt;499,IF(Taula43[[#This Row],[Codi del contracte]]&lt;600,1,0),0),0)</f>
        <v>0</v>
      </c>
      <c r="DM98" s="203">
        <f t="shared" si="57"/>
        <v>0</v>
      </c>
      <c r="DN98" s="203">
        <f>IF(Taula43[[#This Row],[% Jornada (no posar símbol %)]]=100,IF(DM98=1,2,0),0)</f>
        <v>0</v>
      </c>
      <c r="DO98" s="203" t="str">
        <f t="shared" si="61"/>
        <v/>
      </c>
    </row>
    <row r="99" spans="1:119" ht="14.25" customHeight="1">
      <c r="A99" s="260"/>
      <c r="B99" s="83">
        <v>92</v>
      </c>
      <c r="C99" s="210"/>
      <c r="D99" s="226"/>
      <c r="E99" s="210"/>
      <c r="F99" s="224"/>
      <c r="G99" s="224"/>
      <c r="H99" s="210"/>
      <c r="I99" s="225"/>
      <c r="J99" s="210"/>
      <c r="K99" s="155"/>
      <c r="L99" s="156">
        <f t="shared" si="46"/>
        <v>0</v>
      </c>
      <c r="M99" s="340"/>
      <c r="N99" s="182" t="str">
        <f t="shared" si="58"/>
        <v/>
      </c>
      <c r="O99" s="127"/>
      <c r="P99" s="64"/>
      <c r="Q99" s="64"/>
      <c r="R99" s="64"/>
      <c r="CB99" s="78" t="str">
        <f t="shared" si="31"/>
        <v/>
      </c>
      <c r="CC99" s="79">
        <v>100</v>
      </c>
      <c r="CD99" s="79">
        <f t="shared" si="32"/>
        <v>0</v>
      </c>
      <c r="CE99" s="79">
        <f t="shared" si="33"/>
        <v>0</v>
      </c>
      <c r="CF99" s="79">
        <f t="shared" si="34"/>
        <v>0</v>
      </c>
      <c r="CG99" s="79">
        <f t="shared" si="59"/>
        <v>0</v>
      </c>
      <c r="CH99" s="80">
        <f t="shared" si="35"/>
        <v>0</v>
      </c>
      <c r="CI99" s="84">
        <f t="shared" si="36"/>
        <v>0</v>
      </c>
      <c r="CJ99" s="80">
        <f t="shared" si="47"/>
        <v>0</v>
      </c>
      <c r="CN99" s="21" t="str">
        <f t="shared" si="37"/>
        <v/>
      </c>
      <c r="CO99" s="21" t="str">
        <f t="shared" si="38"/>
        <v/>
      </c>
      <c r="CP99" s="22" t="str">
        <f t="shared" si="48"/>
        <v/>
      </c>
      <c r="CQ99" s="22" t="str">
        <f t="shared" si="49"/>
        <v/>
      </c>
      <c r="CR99" s="22" t="str">
        <f t="shared" si="50"/>
        <v/>
      </c>
      <c r="CS99" s="22" t="str">
        <f t="shared" si="51"/>
        <v/>
      </c>
      <c r="CT99" s="22" t="str">
        <f t="shared" si="52"/>
        <v/>
      </c>
      <c r="CU99" s="173" t="str">
        <f t="shared" si="39"/>
        <v/>
      </c>
      <c r="CV99" s="173" t="str">
        <f t="shared" si="40"/>
        <v/>
      </c>
      <c r="CW99" s="22" t="str">
        <f t="shared" si="53"/>
        <v/>
      </c>
      <c r="CX99" s="22" t="str">
        <f t="shared" si="54"/>
        <v/>
      </c>
      <c r="CY99" s="23" t="str">
        <f t="shared" si="55"/>
        <v/>
      </c>
      <c r="CZ99" s="23" t="str">
        <f t="shared" si="56"/>
        <v/>
      </c>
      <c r="DA99" s="207" t="str">
        <f t="shared" si="60"/>
        <v/>
      </c>
      <c r="DB99" s="23">
        <f t="shared" si="41"/>
        <v>0</v>
      </c>
      <c r="DC99" s="16"/>
      <c r="DE99" s="192">
        <f t="shared" si="42"/>
        <v>0</v>
      </c>
      <c r="DF99" s="192">
        <f t="shared" si="43"/>
        <v>0</v>
      </c>
      <c r="DH99" s="192">
        <f t="shared" si="44"/>
        <v>0</v>
      </c>
      <c r="DI99" s="192">
        <f t="shared" si="45"/>
        <v>0</v>
      </c>
      <c r="DK99" s="203">
        <f>IF(Taula43[[#This Row],[Codi del contracte]]&lt;&gt;"",IF(Taula43[[#This Row],[Codi del contracte]]&gt;199,IF(Taula43[[#This Row],[Codi del contracte]]&lt;300,1,0),0),0)</f>
        <v>0</v>
      </c>
      <c r="DL99" s="203">
        <f>IF(Taula43[[#This Row],[Codi del contracte]]&lt;&gt;"",IF(Taula43[[#This Row],[Codi del contracte]]&gt;499,IF(Taula43[[#This Row],[Codi del contracte]]&lt;600,1,0),0),0)</f>
        <v>0</v>
      </c>
      <c r="DM99" s="203">
        <f t="shared" si="57"/>
        <v>0</v>
      </c>
      <c r="DN99" s="203">
        <f>IF(Taula43[[#This Row],[% Jornada (no posar símbol %)]]=100,IF(DM99=1,2,0),0)</f>
        <v>0</v>
      </c>
      <c r="DO99" s="203" t="str">
        <f t="shared" si="61"/>
        <v/>
      </c>
    </row>
    <row r="100" spans="1:119" ht="14.25" customHeight="1">
      <c r="A100" s="260"/>
      <c r="B100" s="83">
        <v>93</v>
      </c>
      <c r="C100" s="210"/>
      <c r="D100" s="226"/>
      <c r="E100" s="210"/>
      <c r="F100" s="224"/>
      <c r="G100" s="224"/>
      <c r="H100" s="210"/>
      <c r="I100" s="225"/>
      <c r="J100" s="210"/>
      <c r="K100" s="155"/>
      <c r="L100" s="156">
        <f t="shared" si="46"/>
        <v>0</v>
      </c>
      <c r="M100" s="340"/>
      <c r="N100" s="182" t="str">
        <f t="shared" si="58"/>
        <v/>
      </c>
      <c r="O100" s="127"/>
      <c r="P100" s="64"/>
      <c r="Q100" s="64"/>
      <c r="R100" s="64"/>
      <c r="CB100" s="78" t="str">
        <f t="shared" si="31"/>
        <v/>
      </c>
      <c r="CC100" s="79">
        <v>100</v>
      </c>
      <c r="CD100" s="79">
        <f t="shared" si="32"/>
        <v>0</v>
      </c>
      <c r="CE100" s="79">
        <f t="shared" si="33"/>
        <v>0</v>
      </c>
      <c r="CF100" s="79">
        <f t="shared" si="34"/>
        <v>0</v>
      </c>
      <c r="CG100" s="79">
        <f t="shared" si="59"/>
        <v>0</v>
      </c>
      <c r="CH100" s="80">
        <f t="shared" si="35"/>
        <v>0</v>
      </c>
      <c r="CI100" s="84">
        <f t="shared" si="36"/>
        <v>0</v>
      </c>
      <c r="CJ100" s="80">
        <f t="shared" si="47"/>
        <v>0</v>
      </c>
      <c r="CN100" s="21" t="str">
        <f t="shared" si="37"/>
        <v/>
      </c>
      <c r="CO100" s="21" t="str">
        <f t="shared" si="38"/>
        <v/>
      </c>
      <c r="CP100" s="22" t="str">
        <f t="shared" si="48"/>
        <v/>
      </c>
      <c r="CQ100" s="22" t="str">
        <f t="shared" si="49"/>
        <v/>
      </c>
      <c r="CR100" s="22" t="str">
        <f t="shared" si="50"/>
        <v/>
      </c>
      <c r="CS100" s="22" t="str">
        <f t="shared" si="51"/>
        <v/>
      </c>
      <c r="CT100" s="22" t="str">
        <f t="shared" si="52"/>
        <v/>
      </c>
      <c r="CU100" s="173" t="str">
        <f t="shared" si="39"/>
        <v/>
      </c>
      <c r="CV100" s="173" t="str">
        <f t="shared" si="40"/>
        <v/>
      </c>
      <c r="CW100" s="22" t="str">
        <f t="shared" si="53"/>
        <v/>
      </c>
      <c r="CX100" s="22" t="str">
        <f t="shared" si="54"/>
        <v/>
      </c>
      <c r="CY100" s="23" t="str">
        <f t="shared" si="55"/>
        <v/>
      </c>
      <c r="CZ100" s="23" t="str">
        <f t="shared" si="56"/>
        <v/>
      </c>
      <c r="DA100" s="207" t="str">
        <f t="shared" si="60"/>
        <v/>
      </c>
      <c r="DB100" s="23">
        <f t="shared" si="41"/>
        <v>0</v>
      </c>
      <c r="DC100" s="16"/>
      <c r="DE100" s="192">
        <f t="shared" si="42"/>
        <v>0</v>
      </c>
      <c r="DF100" s="192">
        <f t="shared" si="43"/>
        <v>0</v>
      </c>
      <c r="DH100" s="192">
        <f t="shared" si="44"/>
        <v>0</v>
      </c>
      <c r="DI100" s="192">
        <f t="shared" si="45"/>
        <v>0</v>
      </c>
      <c r="DK100" s="203">
        <f>IF(Taula43[[#This Row],[Codi del contracte]]&lt;&gt;"",IF(Taula43[[#This Row],[Codi del contracte]]&gt;199,IF(Taula43[[#This Row],[Codi del contracte]]&lt;300,1,0),0),0)</f>
        <v>0</v>
      </c>
      <c r="DL100" s="203">
        <f>IF(Taula43[[#This Row],[Codi del contracte]]&lt;&gt;"",IF(Taula43[[#This Row],[Codi del contracte]]&gt;499,IF(Taula43[[#This Row],[Codi del contracte]]&lt;600,1,0),0),0)</f>
        <v>0</v>
      </c>
      <c r="DM100" s="203">
        <f t="shared" si="57"/>
        <v>0</v>
      </c>
      <c r="DN100" s="203">
        <f>IF(Taula43[[#This Row],[% Jornada (no posar símbol %)]]=100,IF(DM100=1,2,0),0)</f>
        <v>0</v>
      </c>
      <c r="DO100" s="203" t="str">
        <f t="shared" si="61"/>
        <v/>
      </c>
    </row>
    <row r="101" spans="1:119" ht="14.25" customHeight="1">
      <c r="A101" s="260"/>
      <c r="B101" s="83">
        <v>94</v>
      </c>
      <c r="C101" s="210"/>
      <c r="D101" s="226"/>
      <c r="E101" s="210"/>
      <c r="F101" s="224"/>
      <c r="G101" s="224"/>
      <c r="H101" s="210"/>
      <c r="I101" s="225"/>
      <c r="J101" s="210"/>
      <c r="K101" s="155"/>
      <c r="L101" s="156">
        <f t="shared" si="46"/>
        <v>0</v>
      </c>
      <c r="M101" s="340"/>
      <c r="N101" s="182" t="str">
        <f t="shared" si="58"/>
        <v/>
      </c>
      <c r="O101" s="127"/>
      <c r="P101" s="64"/>
      <c r="Q101" s="64"/>
      <c r="R101" s="64"/>
      <c r="CB101" s="78" t="str">
        <f t="shared" si="31"/>
        <v/>
      </c>
      <c r="CC101" s="79">
        <v>100</v>
      </c>
      <c r="CD101" s="79">
        <f t="shared" si="32"/>
        <v>0</v>
      </c>
      <c r="CE101" s="79">
        <f t="shared" si="33"/>
        <v>0</v>
      </c>
      <c r="CF101" s="79">
        <f t="shared" si="34"/>
        <v>0</v>
      </c>
      <c r="CG101" s="79">
        <f t="shared" si="59"/>
        <v>0</v>
      </c>
      <c r="CH101" s="80">
        <f t="shared" si="35"/>
        <v>0</v>
      </c>
      <c r="CI101" s="84">
        <f t="shared" si="36"/>
        <v>0</v>
      </c>
      <c r="CJ101" s="80">
        <f t="shared" si="47"/>
        <v>0</v>
      </c>
      <c r="CN101" s="21" t="str">
        <f t="shared" si="37"/>
        <v/>
      </c>
      <c r="CO101" s="21" t="str">
        <f t="shared" si="38"/>
        <v/>
      </c>
      <c r="CP101" s="22" t="str">
        <f t="shared" si="48"/>
        <v/>
      </c>
      <c r="CQ101" s="22" t="str">
        <f t="shared" si="49"/>
        <v/>
      </c>
      <c r="CR101" s="22" t="str">
        <f t="shared" si="50"/>
        <v/>
      </c>
      <c r="CS101" s="22" t="str">
        <f t="shared" si="51"/>
        <v/>
      </c>
      <c r="CT101" s="22" t="str">
        <f t="shared" si="52"/>
        <v/>
      </c>
      <c r="CU101" s="173" t="str">
        <f t="shared" si="39"/>
        <v/>
      </c>
      <c r="CV101" s="173" t="str">
        <f t="shared" si="40"/>
        <v/>
      </c>
      <c r="CW101" s="22" t="str">
        <f t="shared" si="53"/>
        <v/>
      </c>
      <c r="CX101" s="22" t="str">
        <f t="shared" si="54"/>
        <v/>
      </c>
      <c r="CY101" s="23" t="str">
        <f t="shared" si="55"/>
        <v/>
      </c>
      <c r="CZ101" s="23" t="str">
        <f t="shared" si="56"/>
        <v/>
      </c>
      <c r="DA101" s="207" t="str">
        <f t="shared" si="60"/>
        <v/>
      </c>
      <c r="DB101" s="23">
        <f t="shared" si="41"/>
        <v>0</v>
      </c>
      <c r="DC101" s="16"/>
      <c r="DE101" s="192">
        <f t="shared" si="42"/>
        <v>0</v>
      </c>
      <c r="DF101" s="192">
        <f t="shared" si="43"/>
        <v>0</v>
      </c>
      <c r="DH101" s="192">
        <f t="shared" si="44"/>
        <v>0</v>
      </c>
      <c r="DI101" s="192">
        <f t="shared" si="45"/>
        <v>0</v>
      </c>
      <c r="DK101" s="203">
        <f>IF(Taula43[[#This Row],[Codi del contracte]]&lt;&gt;"",IF(Taula43[[#This Row],[Codi del contracte]]&gt;199,IF(Taula43[[#This Row],[Codi del contracte]]&lt;300,1,0),0),0)</f>
        <v>0</v>
      </c>
      <c r="DL101" s="203">
        <f>IF(Taula43[[#This Row],[Codi del contracte]]&lt;&gt;"",IF(Taula43[[#This Row],[Codi del contracte]]&gt;499,IF(Taula43[[#This Row],[Codi del contracte]]&lt;600,1,0),0),0)</f>
        <v>0</v>
      </c>
      <c r="DM101" s="203">
        <f t="shared" si="57"/>
        <v>0</v>
      </c>
      <c r="DN101" s="203">
        <f>IF(Taula43[[#This Row],[% Jornada (no posar símbol %)]]=100,IF(DM101=1,2,0),0)</f>
        <v>0</v>
      </c>
      <c r="DO101" s="203" t="str">
        <f t="shared" si="61"/>
        <v/>
      </c>
    </row>
    <row r="102" spans="1:119" ht="14.25" customHeight="1">
      <c r="A102" s="260"/>
      <c r="B102" s="83">
        <v>95</v>
      </c>
      <c r="C102" s="210"/>
      <c r="D102" s="226"/>
      <c r="E102" s="210"/>
      <c r="F102" s="224"/>
      <c r="G102" s="224"/>
      <c r="H102" s="210"/>
      <c r="I102" s="225"/>
      <c r="J102" s="210"/>
      <c r="K102" s="155"/>
      <c r="L102" s="156">
        <f t="shared" si="46"/>
        <v>0</v>
      </c>
      <c r="M102" s="340"/>
      <c r="N102" s="182" t="str">
        <f t="shared" si="58"/>
        <v/>
      </c>
      <c r="O102" s="127"/>
      <c r="P102" s="64"/>
      <c r="Q102" s="64"/>
      <c r="R102" s="64"/>
      <c r="CB102" s="78" t="str">
        <f t="shared" si="31"/>
        <v/>
      </c>
      <c r="CC102" s="79">
        <v>100</v>
      </c>
      <c r="CD102" s="79">
        <f t="shared" si="32"/>
        <v>0</v>
      </c>
      <c r="CE102" s="79">
        <f t="shared" si="33"/>
        <v>0</v>
      </c>
      <c r="CF102" s="79">
        <f t="shared" si="34"/>
        <v>0</v>
      </c>
      <c r="CG102" s="79">
        <f t="shared" si="59"/>
        <v>0</v>
      </c>
      <c r="CH102" s="80">
        <f t="shared" si="35"/>
        <v>0</v>
      </c>
      <c r="CI102" s="84">
        <f t="shared" si="36"/>
        <v>0</v>
      </c>
      <c r="CJ102" s="80">
        <f t="shared" si="47"/>
        <v>0</v>
      </c>
      <c r="CN102" s="21" t="str">
        <f t="shared" si="37"/>
        <v/>
      </c>
      <c r="CO102" s="21" t="str">
        <f t="shared" si="38"/>
        <v/>
      </c>
      <c r="CP102" s="22" t="str">
        <f t="shared" si="48"/>
        <v/>
      </c>
      <c r="CQ102" s="22" t="str">
        <f t="shared" si="49"/>
        <v/>
      </c>
      <c r="CR102" s="22" t="str">
        <f t="shared" si="50"/>
        <v/>
      </c>
      <c r="CS102" s="22" t="str">
        <f t="shared" si="51"/>
        <v/>
      </c>
      <c r="CT102" s="22" t="str">
        <f t="shared" si="52"/>
        <v/>
      </c>
      <c r="CU102" s="173" t="str">
        <f t="shared" si="39"/>
        <v/>
      </c>
      <c r="CV102" s="173" t="str">
        <f t="shared" si="40"/>
        <v/>
      </c>
      <c r="CW102" s="22" t="str">
        <f t="shared" si="53"/>
        <v/>
      </c>
      <c r="CX102" s="22" t="str">
        <f t="shared" si="54"/>
        <v/>
      </c>
      <c r="CY102" s="23" t="str">
        <f t="shared" si="55"/>
        <v/>
      </c>
      <c r="CZ102" s="23" t="str">
        <f t="shared" si="56"/>
        <v/>
      </c>
      <c r="DA102" s="207" t="str">
        <f t="shared" si="60"/>
        <v/>
      </c>
      <c r="DB102" s="23">
        <f t="shared" si="41"/>
        <v>0</v>
      </c>
      <c r="DC102" s="16"/>
      <c r="DE102" s="192">
        <f t="shared" si="42"/>
        <v>0</v>
      </c>
      <c r="DF102" s="192">
        <f t="shared" si="43"/>
        <v>0</v>
      </c>
      <c r="DH102" s="192">
        <f t="shared" si="44"/>
        <v>0</v>
      </c>
      <c r="DI102" s="192">
        <f t="shared" si="45"/>
        <v>0</v>
      </c>
      <c r="DK102" s="203">
        <f>IF(Taula43[[#This Row],[Codi del contracte]]&lt;&gt;"",IF(Taula43[[#This Row],[Codi del contracte]]&gt;199,IF(Taula43[[#This Row],[Codi del contracte]]&lt;300,1,0),0),0)</f>
        <v>0</v>
      </c>
      <c r="DL102" s="203">
        <f>IF(Taula43[[#This Row],[Codi del contracte]]&lt;&gt;"",IF(Taula43[[#This Row],[Codi del contracte]]&gt;499,IF(Taula43[[#This Row],[Codi del contracte]]&lt;600,1,0),0),0)</f>
        <v>0</v>
      </c>
      <c r="DM102" s="203">
        <f t="shared" si="57"/>
        <v>0</v>
      </c>
      <c r="DN102" s="203">
        <f>IF(Taula43[[#This Row],[% Jornada (no posar símbol %)]]=100,IF(DM102=1,2,0),0)</f>
        <v>0</v>
      </c>
      <c r="DO102" s="203" t="str">
        <f t="shared" si="61"/>
        <v/>
      </c>
    </row>
    <row r="103" spans="1:119" ht="14.25" customHeight="1">
      <c r="A103" s="260"/>
      <c r="B103" s="83">
        <v>96</v>
      </c>
      <c r="C103" s="210"/>
      <c r="D103" s="226"/>
      <c r="E103" s="210"/>
      <c r="F103" s="224"/>
      <c r="G103" s="224"/>
      <c r="H103" s="210"/>
      <c r="I103" s="225"/>
      <c r="J103" s="210"/>
      <c r="K103" s="155"/>
      <c r="L103" s="156">
        <f t="shared" si="46"/>
        <v>0</v>
      </c>
      <c r="M103" s="340"/>
      <c r="N103" s="182" t="str">
        <f t="shared" si="58"/>
        <v/>
      </c>
      <c r="O103" s="127"/>
      <c r="P103" s="64"/>
      <c r="Q103" s="64"/>
      <c r="R103" s="64"/>
      <c r="CB103" s="78" t="str">
        <f t="shared" si="31"/>
        <v/>
      </c>
      <c r="CC103" s="79">
        <v>100</v>
      </c>
      <c r="CD103" s="79">
        <f t="shared" si="32"/>
        <v>0</v>
      </c>
      <c r="CE103" s="79">
        <f t="shared" si="33"/>
        <v>0</v>
      </c>
      <c r="CF103" s="79">
        <f t="shared" si="34"/>
        <v>0</v>
      </c>
      <c r="CG103" s="79">
        <f t="shared" si="59"/>
        <v>0</v>
      </c>
      <c r="CH103" s="80">
        <f t="shared" si="35"/>
        <v>0</v>
      </c>
      <c r="CI103" s="84">
        <f t="shared" si="36"/>
        <v>0</v>
      </c>
      <c r="CJ103" s="80">
        <f t="shared" si="47"/>
        <v>0</v>
      </c>
      <c r="CN103" s="21" t="str">
        <f t="shared" si="37"/>
        <v/>
      </c>
      <c r="CO103" s="21" t="str">
        <f t="shared" si="38"/>
        <v/>
      </c>
      <c r="CP103" s="22" t="str">
        <f t="shared" si="48"/>
        <v/>
      </c>
      <c r="CQ103" s="22" t="str">
        <f t="shared" si="49"/>
        <v/>
      </c>
      <c r="CR103" s="22" t="str">
        <f t="shared" si="50"/>
        <v/>
      </c>
      <c r="CS103" s="22" t="str">
        <f t="shared" si="51"/>
        <v/>
      </c>
      <c r="CT103" s="22" t="str">
        <f t="shared" si="52"/>
        <v/>
      </c>
      <c r="CU103" s="173" t="str">
        <f t="shared" si="39"/>
        <v/>
      </c>
      <c r="CV103" s="173" t="str">
        <f t="shared" si="40"/>
        <v/>
      </c>
      <c r="CW103" s="22" t="str">
        <f t="shared" si="53"/>
        <v/>
      </c>
      <c r="CX103" s="22" t="str">
        <f t="shared" si="54"/>
        <v/>
      </c>
      <c r="CY103" s="23" t="str">
        <f t="shared" si="55"/>
        <v/>
      </c>
      <c r="CZ103" s="23" t="str">
        <f t="shared" si="56"/>
        <v/>
      </c>
      <c r="DA103" s="207" t="str">
        <f t="shared" si="60"/>
        <v/>
      </c>
      <c r="DB103" s="23">
        <f t="shared" si="41"/>
        <v>0</v>
      </c>
      <c r="DC103" s="16"/>
      <c r="DE103" s="192">
        <f t="shared" si="42"/>
        <v>0</v>
      </c>
      <c r="DF103" s="192">
        <f t="shared" si="43"/>
        <v>0</v>
      </c>
      <c r="DH103" s="192">
        <f t="shared" si="44"/>
        <v>0</v>
      </c>
      <c r="DI103" s="192">
        <f t="shared" si="45"/>
        <v>0</v>
      </c>
      <c r="DK103" s="203">
        <f>IF(Taula43[[#This Row],[Codi del contracte]]&lt;&gt;"",IF(Taula43[[#This Row],[Codi del contracte]]&gt;199,IF(Taula43[[#This Row],[Codi del contracte]]&lt;300,1,0),0),0)</f>
        <v>0</v>
      </c>
      <c r="DL103" s="203">
        <f>IF(Taula43[[#This Row],[Codi del contracte]]&lt;&gt;"",IF(Taula43[[#This Row],[Codi del contracte]]&gt;499,IF(Taula43[[#This Row],[Codi del contracte]]&lt;600,1,0),0),0)</f>
        <v>0</v>
      </c>
      <c r="DM103" s="203">
        <f t="shared" si="57"/>
        <v>0</v>
      </c>
      <c r="DN103" s="203">
        <f>IF(Taula43[[#This Row],[% Jornada (no posar símbol %)]]=100,IF(DM103=1,2,0),0)</f>
        <v>0</v>
      </c>
      <c r="DO103" s="203" t="str">
        <f t="shared" si="61"/>
        <v/>
      </c>
    </row>
    <row r="104" spans="1:119" ht="14.25" customHeight="1">
      <c r="A104" s="260"/>
      <c r="B104" s="83">
        <v>97</v>
      </c>
      <c r="C104" s="210"/>
      <c r="D104" s="226"/>
      <c r="E104" s="210"/>
      <c r="F104" s="224"/>
      <c r="G104" s="224"/>
      <c r="H104" s="210"/>
      <c r="I104" s="225"/>
      <c r="J104" s="210"/>
      <c r="K104" s="155"/>
      <c r="L104" s="156">
        <f t="shared" si="46"/>
        <v>0</v>
      </c>
      <c r="M104" s="340"/>
      <c r="N104" s="182" t="str">
        <f t="shared" si="58"/>
        <v/>
      </c>
      <c r="O104" s="127"/>
      <c r="P104" s="64"/>
      <c r="Q104" s="64"/>
      <c r="R104" s="64"/>
      <c r="CB104" s="78" t="str">
        <f t="shared" si="31"/>
        <v/>
      </c>
      <c r="CC104" s="79">
        <v>100</v>
      </c>
      <c r="CD104" s="79">
        <f t="shared" si="32"/>
        <v>0</v>
      </c>
      <c r="CE104" s="79">
        <f t="shared" si="33"/>
        <v>0</v>
      </c>
      <c r="CF104" s="79">
        <f t="shared" si="34"/>
        <v>0</v>
      </c>
      <c r="CG104" s="79">
        <f t="shared" si="59"/>
        <v>0</v>
      </c>
      <c r="CH104" s="80">
        <f t="shared" si="35"/>
        <v>0</v>
      </c>
      <c r="CI104" s="84">
        <f t="shared" si="36"/>
        <v>0</v>
      </c>
      <c r="CJ104" s="80">
        <f t="shared" si="47"/>
        <v>0</v>
      </c>
      <c r="CN104" s="21" t="str">
        <f t="shared" si="37"/>
        <v/>
      </c>
      <c r="CO104" s="21" t="str">
        <f t="shared" si="38"/>
        <v/>
      </c>
      <c r="CP104" s="22" t="str">
        <f t="shared" si="48"/>
        <v/>
      </c>
      <c r="CQ104" s="22" t="str">
        <f t="shared" si="49"/>
        <v/>
      </c>
      <c r="CR104" s="22" t="str">
        <f t="shared" si="50"/>
        <v/>
      </c>
      <c r="CS104" s="22" t="str">
        <f t="shared" si="51"/>
        <v/>
      </c>
      <c r="CT104" s="22" t="str">
        <f t="shared" si="52"/>
        <v/>
      </c>
      <c r="CU104" s="173" t="str">
        <f t="shared" si="39"/>
        <v/>
      </c>
      <c r="CV104" s="173" t="str">
        <f t="shared" si="40"/>
        <v/>
      </c>
      <c r="CW104" s="22" t="str">
        <f t="shared" si="53"/>
        <v/>
      </c>
      <c r="CX104" s="22" t="str">
        <f t="shared" si="54"/>
        <v/>
      </c>
      <c r="CY104" s="23" t="str">
        <f t="shared" si="55"/>
        <v/>
      </c>
      <c r="CZ104" s="23" t="str">
        <f t="shared" si="56"/>
        <v/>
      </c>
      <c r="DA104" s="207" t="str">
        <f t="shared" si="60"/>
        <v/>
      </c>
      <c r="DB104" s="23">
        <f t="shared" si="41"/>
        <v>0</v>
      </c>
      <c r="DC104" s="16"/>
      <c r="DE104" s="192">
        <f t="shared" si="42"/>
        <v>0</v>
      </c>
      <c r="DF104" s="192">
        <f t="shared" si="43"/>
        <v>0</v>
      </c>
      <c r="DH104" s="192">
        <f t="shared" si="44"/>
        <v>0</v>
      </c>
      <c r="DI104" s="192">
        <f t="shared" si="45"/>
        <v>0</v>
      </c>
      <c r="DK104" s="203">
        <f>IF(Taula43[[#This Row],[Codi del contracte]]&lt;&gt;"",IF(Taula43[[#This Row],[Codi del contracte]]&gt;199,IF(Taula43[[#This Row],[Codi del contracte]]&lt;300,1,0),0),0)</f>
        <v>0</v>
      </c>
      <c r="DL104" s="203">
        <f>IF(Taula43[[#This Row],[Codi del contracte]]&lt;&gt;"",IF(Taula43[[#This Row],[Codi del contracte]]&gt;499,IF(Taula43[[#This Row],[Codi del contracte]]&lt;600,1,0),0),0)</f>
        <v>0</v>
      </c>
      <c r="DM104" s="203">
        <f t="shared" si="57"/>
        <v>0</v>
      </c>
      <c r="DN104" s="203">
        <f>IF(Taula43[[#This Row],[% Jornada (no posar símbol %)]]=100,IF(DM104=1,2,0),0)</f>
        <v>0</v>
      </c>
      <c r="DO104" s="203" t="str">
        <f t="shared" si="61"/>
        <v/>
      </c>
    </row>
    <row r="105" spans="1:119" ht="14.25" customHeight="1">
      <c r="A105" s="260"/>
      <c r="B105" s="83">
        <v>98</v>
      </c>
      <c r="C105" s="210"/>
      <c r="D105" s="226"/>
      <c r="E105" s="210"/>
      <c r="F105" s="224"/>
      <c r="G105" s="224"/>
      <c r="H105" s="210"/>
      <c r="I105" s="225"/>
      <c r="J105" s="210"/>
      <c r="K105" s="155"/>
      <c r="L105" s="156">
        <f t="shared" si="46"/>
        <v>0</v>
      </c>
      <c r="M105" s="340"/>
      <c r="N105" s="182" t="str">
        <f t="shared" si="58"/>
        <v/>
      </c>
      <c r="O105" s="127"/>
      <c r="P105" s="64"/>
      <c r="Q105" s="64"/>
      <c r="R105" s="64"/>
      <c r="CB105" s="78" t="str">
        <f t="shared" si="31"/>
        <v/>
      </c>
      <c r="CC105" s="79">
        <v>100</v>
      </c>
      <c r="CD105" s="79">
        <f t="shared" si="32"/>
        <v>0</v>
      </c>
      <c r="CE105" s="79">
        <f t="shared" si="33"/>
        <v>0</v>
      </c>
      <c r="CF105" s="79">
        <f t="shared" si="34"/>
        <v>0</v>
      </c>
      <c r="CG105" s="79">
        <f t="shared" si="59"/>
        <v>0</v>
      </c>
      <c r="CH105" s="80">
        <f t="shared" si="35"/>
        <v>0</v>
      </c>
      <c r="CI105" s="84">
        <f t="shared" si="36"/>
        <v>0</v>
      </c>
      <c r="CJ105" s="80">
        <f t="shared" si="47"/>
        <v>0</v>
      </c>
      <c r="CN105" s="21" t="str">
        <f t="shared" si="37"/>
        <v/>
      </c>
      <c r="CO105" s="21" t="str">
        <f t="shared" si="38"/>
        <v/>
      </c>
      <c r="CP105" s="22" t="str">
        <f t="shared" si="48"/>
        <v/>
      </c>
      <c r="CQ105" s="22" t="str">
        <f t="shared" si="49"/>
        <v/>
      </c>
      <c r="CR105" s="22" t="str">
        <f t="shared" si="50"/>
        <v/>
      </c>
      <c r="CS105" s="22" t="str">
        <f t="shared" si="51"/>
        <v/>
      </c>
      <c r="CT105" s="22" t="str">
        <f t="shared" si="52"/>
        <v/>
      </c>
      <c r="CU105" s="173" t="str">
        <f t="shared" si="39"/>
        <v/>
      </c>
      <c r="CV105" s="173" t="str">
        <f t="shared" si="40"/>
        <v/>
      </c>
      <c r="CW105" s="22" t="str">
        <f t="shared" si="53"/>
        <v/>
      </c>
      <c r="CX105" s="22" t="str">
        <f t="shared" si="54"/>
        <v/>
      </c>
      <c r="CY105" s="23" t="str">
        <f t="shared" si="55"/>
        <v/>
      </c>
      <c r="CZ105" s="23" t="str">
        <f t="shared" si="56"/>
        <v/>
      </c>
      <c r="DA105" s="207" t="str">
        <f t="shared" si="60"/>
        <v/>
      </c>
      <c r="DB105" s="23">
        <f t="shared" si="41"/>
        <v>0</v>
      </c>
      <c r="DC105" s="16"/>
      <c r="DE105" s="192">
        <f t="shared" si="42"/>
        <v>0</v>
      </c>
      <c r="DF105" s="192">
        <f t="shared" si="43"/>
        <v>0</v>
      </c>
      <c r="DH105" s="192">
        <f t="shared" si="44"/>
        <v>0</v>
      </c>
      <c r="DI105" s="192">
        <f t="shared" si="45"/>
        <v>0</v>
      </c>
      <c r="DK105" s="203">
        <f>IF(Taula43[[#This Row],[Codi del contracte]]&lt;&gt;"",IF(Taula43[[#This Row],[Codi del contracte]]&gt;199,IF(Taula43[[#This Row],[Codi del contracte]]&lt;300,1,0),0),0)</f>
        <v>0</v>
      </c>
      <c r="DL105" s="203">
        <f>IF(Taula43[[#This Row],[Codi del contracte]]&lt;&gt;"",IF(Taula43[[#This Row],[Codi del contracte]]&gt;499,IF(Taula43[[#This Row],[Codi del contracte]]&lt;600,1,0),0),0)</f>
        <v>0</v>
      </c>
      <c r="DM105" s="203">
        <f t="shared" si="57"/>
        <v>0</v>
      </c>
      <c r="DN105" s="203">
        <f>IF(Taula43[[#This Row],[% Jornada (no posar símbol %)]]=100,IF(DM105=1,2,0),0)</f>
        <v>0</v>
      </c>
      <c r="DO105" s="203" t="str">
        <f t="shared" si="61"/>
        <v/>
      </c>
    </row>
    <row r="106" spans="1:119" ht="14.25" customHeight="1">
      <c r="A106" s="260"/>
      <c r="B106" s="83">
        <v>99</v>
      </c>
      <c r="C106" s="210"/>
      <c r="D106" s="226"/>
      <c r="E106" s="210"/>
      <c r="F106" s="224"/>
      <c r="G106" s="224"/>
      <c r="H106" s="210"/>
      <c r="I106" s="225"/>
      <c r="J106" s="210"/>
      <c r="K106" s="155"/>
      <c r="L106" s="156">
        <f t="shared" si="46"/>
        <v>0</v>
      </c>
      <c r="M106" s="340"/>
      <c r="N106" s="182" t="str">
        <f t="shared" si="58"/>
        <v/>
      </c>
      <c r="O106" s="127"/>
      <c r="P106" s="64"/>
      <c r="Q106" s="64"/>
      <c r="R106" s="64"/>
      <c r="CB106" s="78" t="str">
        <f t="shared" si="31"/>
        <v/>
      </c>
      <c r="CC106" s="79">
        <v>100</v>
      </c>
      <c r="CD106" s="79">
        <f t="shared" si="32"/>
        <v>0</v>
      </c>
      <c r="CE106" s="79">
        <f t="shared" si="33"/>
        <v>0</v>
      </c>
      <c r="CF106" s="79">
        <f t="shared" si="34"/>
        <v>0</v>
      </c>
      <c r="CG106" s="79">
        <f t="shared" si="59"/>
        <v>0</v>
      </c>
      <c r="CH106" s="80">
        <f t="shared" si="35"/>
        <v>0</v>
      </c>
      <c r="CI106" s="84">
        <f t="shared" si="36"/>
        <v>0</v>
      </c>
      <c r="CJ106" s="80">
        <f t="shared" si="47"/>
        <v>0</v>
      </c>
      <c r="CN106" s="21" t="str">
        <f t="shared" si="37"/>
        <v/>
      </c>
      <c r="CO106" s="21" t="str">
        <f t="shared" si="38"/>
        <v/>
      </c>
      <c r="CP106" s="22" t="str">
        <f t="shared" si="48"/>
        <v/>
      </c>
      <c r="CQ106" s="22" t="str">
        <f t="shared" si="49"/>
        <v/>
      </c>
      <c r="CR106" s="22" t="str">
        <f t="shared" si="50"/>
        <v/>
      </c>
      <c r="CS106" s="22" t="str">
        <f t="shared" si="51"/>
        <v/>
      </c>
      <c r="CT106" s="22" t="str">
        <f t="shared" si="52"/>
        <v/>
      </c>
      <c r="CU106" s="173" t="str">
        <f t="shared" si="39"/>
        <v/>
      </c>
      <c r="CV106" s="173" t="str">
        <f t="shared" si="40"/>
        <v/>
      </c>
      <c r="CW106" s="22" t="str">
        <f t="shared" si="53"/>
        <v/>
      </c>
      <c r="CX106" s="22" t="str">
        <f t="shared" si="54"/>
        <v/>
      </c>
      <c r="CY106" s="23" t="str">
        <f t="shared" si="55"/>
        <v/>
      </c>
      <c r="CZ106" s="23" t="str">
        <f t="shared" si="56"/>
        <v/>
      </c>
      <c r="DA106" s="207" t="str">
        <f t="shared" si="60"/>
        <v/>
      </c>
      <c r="DB106" s="23">
        <f t="shared" si="41"/>
        <v>0</v>
      </c>
      <c r="DC106" s="16"/>
      <c r="DE106" s="192">
        <f t="shared" si="42"/>
        <v>0</v>
      </c>
      <c r="DF106" s="192">
        <f t="shared" si="43"/>
        <v>0</v>
      </c>
      <c r="DH106" s="192">
        <f t="shared" si="44"/>
        <v>0</v>
      </c>
      <c r="DI106" s="192">
        <f t="shared" si="45"/>
        <v>0</v>
      </c>
      <c r="DK106" s="203">
        <f>IF(Taula43[[#This Row],[Codi del contracte]]&lt;&gt;"",IF(Taula43[[#This Row],[Codi del contracte]]&gt;199,IF(Taula43[[#This Row],[Codi del contracte]]&lt;300,1,0),0),0)</f>
        <v>0</v>
      </c>
      <c r="DL106" s="203">
        <f>IF(Taula43[[#This Row],[Codi del contracte]]&lt;&gt;"",IF(Taula43[[#This Row],[Codi del contracte]]&gt;499,IF(Taula43[[#This Row],[Codi del contracte]]&lt;600,1,0),0),0)</f>
        <v>0</v>
      </c>
      <c r="DM106" s="203">
        <f t="shared" si="57"/>
        <v>0</v>
      </c>
      <c r="DN106" s="203">
        <f>IF(Taula43[[#This Row],[% Jornada (no posar símbol %)]]=100,IF(DM106=1,2,0),0)</f>
        <v>0</v>
      </c>
      <c r="DO106" s="203" t="str">
        <f t="shared" si="61"/>
        <v/>
      </c>
    </row>
    <row r="107" spans="1:119" ht="14.25" customHeight="1">
      <c r="A107" s="260"/>
      <c r="B107" s="83">
        <v>100</v>
      </c>
      <c r="C107" s="210"/>
      <c r="D107" s="226"/>
      <c r="E107" s="210"/>
      <c r="F107" s="224"/>
      <c r="G107" s="224"/>
      <c r="H107" s="210"/>
      <c r="I107" s="225"/>
      <c r="J107" s="210"/>
      <c r="K107" s="155"/>
      <c r="L107" s="156">
        <f t="shared" si="46"/>
        <v>0</v>
      </c>
      <c r="M107" s="340"/>
      <c r="N107" s="182" t="str">
        <f t="shared" si="58"/>
        <v/>
      </c>
      <c r="O107" s="127"/>
      <c r="P107" s="64"/>
      <c r="Q107" s="64"/>
      <c r="R107" s="64"/>
      <c r="CB107" s="78" t="str">
        <f t="shared" si="31"/>
        <v/>
      </c>
      <c r="CC107" s="79">
        <v>100</v>
      </c>
      <c r="CD107" s="79">
        <f t="shared" si="32"/>
        <v>0</v>
      </c>
      <c r="CE107" s="79">
        <f t="shared" si="33"/>
        <v>0</v>
      </c>
      <c r="CF107" s="79">
        <f t="shared" si="34"/>
        <v>0</v>
      </c>
      <c r="CG107" s="79">
        <f t="shared" si="59"/>
        <v>0</v>
      </c>
      <c r="CH107" s="80">
        <f t="shared" si="35"/>
        <v>0</v>
      </c>
      <c r="CI107" s="84">
        <f t="shared" si="36"/>
        <v>0</v>
      </c>
      <c r="CJ107" s="80">
        <f t="shared" si="47"/>
        <v>0</v>
      </c>
      <c r="CN107" s="21" t="str">
        <f t="shared" si="37"/>
        <v/>
      </c>
      <c r="CO107" s="21" t="str">
        <f t="shared" si="38"/>
        <v/>
      </c>
      <c r="CP107" s="22" t="str">
        <f t="shared" si="48"/>
        <v/>
      </c>
      <c r="CQ107" s="22" t="str">
        <f t="shared" si="49"/>
        <v/>
      </c>
      <c r="CR107" s="22" t="str">
        <f t="shared" si="50"/>
        <v/>
      </c>
      <c r="CS107" s="22" t="str">
        <f t="shared" si="51"/>
        <v/>
      </c>
      <c r="CT107" s="22" t="str">
        <f t="shared" si="52"/>
        <v/>
      </c>
      <c r="CU107" s="173" t="str">
        <f t="shared" si="39"/>
        <v/>
      </c>
      <c r="CV107" s="173" t="str">
        <f t="shared" si="40"/>
        <v/>
      </c>
      <c r="CW107" s="22" t="str">
        <f t="shared" si="53"/>
        <v/>
      </c>
      <c r="CX107" s="22" t="str">
        <f t="shared" si="54"/>
        <v/>
      </c>
      <c r="CY107" s="23" t="str">
        <f t="shared" si="55"/>
        <v/>
      </c>
      <c r="CZ107" s="23" t="str">
        <f t="shared" si="56"/>
        <v/>
      </c>
      <c r="DA107" s="207" t="str">
        <f t="shared" si="60"/>
        <v/>
      </c>
      <c r="DB107" s="23">
        <f t="shared" si="41"/>
        <v>0</v>
      </c>
      <c r="DC107" s="16"/>
      <c r="DE107" s="192">
        <f t="shared" si="42"/>
        <v>0</v>
      </c>
      <c r="DF107" s="192">
        <f t="shared" si="43"/>
        <v>0</v>
      </c>
      <c r="DH107" s="192">
        <f t="shared" si="44"/>
        <v>0</v>
      </c>
      <c r="DI107" s="192">
        <f t="shared" si="45"/>
        <v>0</v>
      </c>
      <c r="DK107" s="203">
        <f>IF(Taula43[[#This Row],[Codi del contracte]]&lt;&gt;"",IF(Taula43[[#This Row],[Codi del contracte]]&gt;199,IF(Taula43[[#This Row],[Codi del contracte]]&lt;300,1,0),0),0)</f>
        <v>0</v>
      </c>
      <c r="DL107" s="203">
        <f>IF(Taula43[[#This Row],[Codi del contracte]]&lt;&gt;"",IF(Taula43[[#This Row],[Codi del contracte]]&gt;499,IF(Taula43[[#This Row],[Codi del contracte]]&lt;600,1,0),0),0)</f>
        <v>0</v>
      </c>
      <c r="DM107" s="203">
        <f t="shared" si="57"/>
        <v>0</v>
      </c>
      <c r="DN107" s="203">
        <f>IF(Taula43[[#This Row],[% Jornada (no posar símbol %)]]=100,IF(DM107=1,2,0),0)</f>
        <v>0</v>
      </c>
      <c r="DO107" s="203" t="str">
        <f t="shared" si="61"/>
        <v/>
      </c>
    </row>
    <row r="108" spans="1:119" ht="14.25" customHeight="1">
      <c r="A108" s="260"/>
      <c r="B108" s="83">
        <v>101</v>
      </c>
      <c r="C108" s="210"/>
      <c r="D108" s="226"/>
      <c r="E108" s="210"/>
      <c r="F108" s="224"/>
      <c r="G108" s="224"/>
      <c r="H108" s="210"/>
      <c r="I108" s="225"/>
      <c r="J108" s="210"/>
      <c r="K108" s="155"/>
      <c r="L108" s="156">
        <f t="shared" si="46"/>
        <v>0</v>
      </c>
      <c r="M108" s="340"/>
      <c r="N108" s="182" t="str">
        <f t="shared" si="58"/>
        <v/>
      </c>
      <c r="O108" s="127"/>
      <c r="P108" s="64"/>
      <c r="Q108" s="64"/>
      <c r="R108" s="64"/>
      <c r="CB108" s="78" t="str">
        <f t="shared" si="31"/>
        <v/>
      </c>
      <c r="CC108" s="79">
        <v>100</v>
      </c>
      <c r="CD108" s="79">
        <f t="shared" si="32"/>
        <v>0</v>
      </c>
      <c r="CE108" s="79">
        <f t="shared" si="33"/>
        <v>0</v>
      </c>
      <c r="CF108" s="79">
        <f t="shared" si="34"/>
        <v>0</v>
      </c>
      <c r="CG108" s="79">
        <f t="shared" si="59"/>
        <v>0</v>
      </c>
      <c r="CH108" s="80">
        <f t="shared" si="35"/>
        <v>0</v>
      </c>
      <c r="CI108" s="84">
        <f t="shared" si="36"/>
        <v>0</v>
      </c>
      <c r="CJ108" s="80">
        <f t="shared" si="47"/>
        <v>0</v>
      </c>
      <c r="CN108" s="21" t="str">
        <f t="shared" si="37"/>
        <v/>
      </c>
      <c r="CO108" s="21" t="str">
        <f t="shared" si="38"/>
        <v/>
      </c>
      <c r="CP108" s="22" t="str">
        <f t="shared" si="48"/>
        <v/>
      </c>
      <c r="CQ108" s="22" t="str">
        <f t="shared" si="49"/>
        <v/>
      </c>
      <c r="CR108" s="22" t="str">
        <f t="shared" si="50"/>
        <v/>
      </c>
      <c r="CS108" s="22" t="str">
        <f t="shared" si="51"/>
        <v/>
      </c>
      <c r="CT108" s="22" t="str">
        <f t="shared" si="52"/>
        <v/>
      </c>
      <c r="CU108" s="173" t="str">
        <f t="shared" si="39"/>
        <v/>
      </c>
      <c r="CV108" s="173" t="str">
        <f t="shared" si="40"/>
        <v/>
      </c>
      <c r="CW108" s="22" t="str">
        <f t="shared" si="53"/>
        <v/>
      </c>
      <c r="CX108" s="22" t="str">
        <f t="shared" si="54"/>
        <v/>
      </c>
      <c r="CY108" s="23" t="str">
        <f t="shared" si="55"/>
        <v/>
      </c>
      <c r="CZ108" s="23" t="str">
        <f t="shared" si="56"/>
        <v/>
      </c>
      <c r="DA108" s="207" t="str">
        <f t="shared" si="60"/>
        <v/>
      </c>
      <c r="DB108" s="23">
        <f t="shared" si="41"/>
        <v>0</v>
      </c>
      <c r="DC108" s="16"/>
      <c r="DE108" s="192">
        <f t="shared" si="42"/>
        <v>0</v>
      </c>
      <c r="DF108" s="192">
        <f t="shared" si="43"/>
        <v>0</v>
      </c>
      <c r="DH108" s="192">
        <f t="shared" si="44"/>
        <v>0</v>
      </c>
      <c r="DI108" s="192">
        <f t="shared" si="45"/>
        <v>0</v>
      </c>
      <c r="DK108" s="203">
        <f>IF(Taula43[[#This Row],[Codi del contracte]]&lt;&gt;"",IF(Taula43[[#This Row],[Codi del contracte]]&gt;199,IF(Taula43[[#This Row],[Codi del contracte]]&lt;300,1,0),0),0)</f>
        <v>0</v>
      </c>
      <c r="DL108" s="203">
        <f>IF(Taula43[[#This Row],[Codi del contracte]]&lt;&gt;"",IF(Taula43[[#This Row],[Codi del contracte]]&gt;499,IF(Taula43[[#This Row],[Codi del contracte]]&lt;600,1,0),0),0)</f>
        <v>0</v>
      </c>
      <c r="DM108" s="203">
        <f t="shared" si="57"/>
        <v>0</v>
      </c>
      <c r="DN108" s="203">
        <f>IF(Taula43[[#This Row],[% Jornada (no posar símbol %)]]=100,IF(DM108=1,2,0),0)</f>
        <v>0</v>
      </c>
      <c r="DO108" s="203" t="str">
        <f t="shared" si="61"/>
        <v/>
      </c>
    </row>
    <row r="109" spans="1:119" ht="14.25" customHeight="1">
      <c r="A109" s="260"/>
      <c r="B109" s="83">
        <v>102</v>
      </c>
      <c r="C109" s="210"/>
      <c r="D109" s="226"/>
      <c r="E109" s="210"/>
      <c r="F109" s="224"/>
      <c r="G109" s="224"/>
      <c r="H109" s="210"/>
      <c r="I109" s="225"/>
      <c r="J109" s="210"/>
      <c r="K109" s="155"/>
      <c r="L109" s="156">
        <f t="shared" si="46"/>
        <v>0</v>
      </c>
      <c r="M109" s="340"/>
      <c r="N109" s="182" t="str">
        <f t="shared" si="58"/>
        <v/>
      </c>
      <c r="O109" s="127"/>
      <c r="P109" s="64"/>
      <c r="Q109" s="64"/>
      <c r="R109" s="64"/>
      <c r="CB109" s="78" t="str">
        <f t="shared" si="31"/>
        <v/>
      </c>
      <c r="CC109" s="79">
        <v>100</v>
      </c>
      <c r="CD109" s="79">
        <f t="shared" si="32"/>
        <v>0</v>
      </c>
      <c r="CE109" s="79">
        <f t="shared" si="33"/>
        <v>0</v>
      </c>
      <c r="CF109" s="79">
        <f t="shared" si="34"/>
        <v>0</v>
      </c>
      <c r="CG109" s="79">
        <f t="shared" si="59"/>
        <v>0</v>
      </c>
      <c r="CH109" s="80">
        <f t="shared" si="35"/>
        <v>0</v>
      </c>
      <c r="CI109" s="84">
        <f t="shared" si="36"/>
        <v>0</v>
      </c>
      <c r="CJ109" s="80">
        <f t="shared" si="47"/>
        <v>0</v>
      </c>
      <c r="CN109" s="21" t="str">
        <f t="shared" si="37"/>
        <v/>
      </c>
      <c r="CO109" s="21" t="str">
        <f t="shared" si="38"/>
        <v/>
      </c>
      <c r="CP109" s="22" t="str">
        <f t="shared" si="48"/>
        <v/>
      </c>
      <c r="CQ109" s="22" t="str">
        <f t="shared" si="49"/>
        <v/>
      </c>
      <c r="CR109" s="22" t="str">
        <f t="shared" si="50"/>
        <v/>
      </c>
      <c r="CS109" s="22" t="str">
        <f t="shared" si="51"/>
        <v/>
      </c>
      <c r="CT109" s="22" t="str">
        <f t="shared" si="52"/>
        <v/>
      </c>
      <c r="CU109" s="173" t="str">
        <f t="shared" si="39"/>
        <v/>
      </c>
      <c r="CV109" s="173" t="str">
        <f t="shared" si="40"/>
        <v/>
      </c>
      <c r="CW109" s="22" t="str">
        <f t="shared" si="53"/>
        <v/>
      </c>
      <c r="CX109" s="22" t="str">
        <f t="shared" si="54"/>
        <v/>
      </c>
      <c r="CY109" s="23" t="str">
        <f t="shared" si="55"/>
        <v/>
      </c>
      <c r="CZ109" s="23" t="str">
        <f t="shared" si="56"/>
        <v/>
      </c>
      <c r="DA109" s="207" t="str">
        <f t="shared" si="60"/>
        <v/>
      </c>
      <c r="DB109" s="23">
        <f t="shared" si="41"/>
        <v>0</v>
      </c>
      <c r="DC109" s="16"/>
      <c r="DE109" s="192">
        <f t="shared" si="42"/>
        <v>0</v>
      </c>
      <c r="DF109" s="192">
        <f t="shared" si="43"/>
        <v>0</v>
      </c>
      <c r="DH109" s="192">
        <f t="shared" si="44"/>
        <v>0</v>
      </c>
      <c r="DI109" s="192">
        <f t="shared" si="45"/>
        <v>0</v>
      </c>
      <c r="DK109" s="203">
        <f>IF(Taula43[[#This Row],[Codi del contracte]]&lt;&gt;"",IF(Taula43[[#This Row],[Codi del contracte]]&gt;199,IF(Taula43[[#This Row],[Codi del contracte]]&lt;300,1,0),0),0)</f>
        <v>0</v>
      </c>
      <c r="DL109" s="203">
        <f>IF(Taula43[[#This Row],[Codi del contracte]]&lt;&gt;"",IF(Taula43[[#This Row],[Codi del contracte]]&gt;499,IF(Taula43[[#This Row],[Codi del contracte]]&lt;600,1,0),0),0)</f>
        <v>0</v>
      </c>
      <c r="DM109" s="203">
        <f t="shared" si="57"/>
        <v>0</v>
      </c>
      <c r="DN109" s="203">
        <f>IF(Taula43[[#This Row],[% Jornada (no posar símbol %)]]=100,IF(DM109=1,2,0),0)</f>
        <v>0</v>
      </c>
      <c r="DO109" s="203" t="str">
        <f t="shared" si="61"/>
        <v/>
      </c>
    </row>
    <row r="110" spans="1:119" ht="14.25" customHeight="1">
      <c r="A110" s="260"/>
      <c r="B110" s="83">
        <v>103</v>
      </c>
      <c r="C110" s="210"/>
      <c r="D110" s="226"/>
      <c r="E110" s="210"/>
      <c r="F110" s="224"/>
      <c r="G110" s="224"/>
      <c r="H110" s="210"/>
      <c r="I110" s="225"/>
      <c r="J110" s="210"/>
      <c r="K110" s="155"/>
      <c r="L110" s="156">
        <f t="shared" si="46"/>
        <v>0</v>
      </c>
      <c r="M110" s="340"/>
      <c r="N110" s="182" t="str">
        <f t="shared" si="58"/>
        <v/>
      </c>
      <c r="O110" s="127"/>
      <c r="P110" s="64"/>
      <c r="Q110" s="64"/>
      <c r="R110" s="64"/>
      <c r="CB110" s="78" t="str">
        <f t="shared" si="31"/>
        <v/>
      </c>
      <c r="CC110" s="79">
        <v>100</v>
      </c>
      <c r="CD110" s="79">
        <f t="shared" si="32"/>
        <v>0</v>
      </c>
      <c r="CE110" s="79">
        <f t="shared" si="33"/>
        <v>0</v>
      </c>
      <c r="CF110" s="79">
        <f t="shared" si="34"/>
        <v>0</v>
      </c>
      <c r="CG110" s="79">
        <f t="shared" si="59"/>
        <v>0</v>
      </c>
      <c r="CH110" s="80">
        <f t="shared" si="35"/>
        <v>0</v>
      </c>
      <c r="CI110" s="84">
        <f t="shared" si="36"/>
        <v>0</v>
      </c>
      <c r="CJ110" s="80">
        <f t="shared" si="47"/>
        <v>0</v>
      </c>
      <c r="CN110" s="21" t="str">
        <f t="shared" si="37"/>
        <v/>
      </c>
      <c r="CO110" s="21" t="str">
        <f t="shared" si="38"/>
        <v/>
      </c>
      <c r="CP110" s="22" t="str">
        <f t="shared" si="48"/>
        <v/>
      </c>
      <c r="CQ110" s="22" t="str">
        <f t="shared" si="49"/>
        <v/>
      </c>
      <c r="CR110" s="22" t="str">
        <f t="shared" si="50"/>
        <v/>
      </c>
      <c r="CS110" s="22" t="str">
        <f t="shared" si="51"/>
        <v/>
      </c>
      <c r="CT110" s="22" t="str">
        <f t="shared" si="52"/>
        <v/>
      </c>
      <c r="CU110" s="173" t="str">
        <f t="shared" si="39"/>
        <v/>
      </c>
      <c r="CV110" s="173" t="str">
        <f t="shared" si="40"/>
        <v/>
      </c>
      <c r="CW110" s="22" t="str">
        <f t="shared" si="53"/>
        <v/>
      </c>
      <c r="CX110" s="22" t="str">
        <f t="shared" si="54"/>
        <v/>
      </c>
      <c r="CY110" s="23" t="str">
        <f t="shared" si="55"/>
        <v/>
      </c>
      <c r="CZ110" s="23" t="str">
        <f t="shared" si="56"/>
        <v/>
      </c>
      <c r="DA110" s="207" t="str">
        <f t="shared" si="60"/>
        <v/>
      </c>
      <c r="DB110" s="23">
        <f t="shared" si="41"/>
        <v>0</v>
      </c>
      <c r="DC110" s="16"/>
      <c r="DE110" s="192">
        <f t="shared" si="42"/>
        <v>0</v>
      </c>
      <c r="DF110" s="192">
        <f t="shared" si="43"/>
        <v>0</v>
      </c>
      <c r="DH110" s="192">
        <f t="shared" si="44"/>
        <v>0</v>
      </c>
      <c r="DI110" s="192">
        <f t="shared" si="45"/>
        <v>0</v>
      </c>
      <c r="DK110" s="203">
        <f>IF(Taula43[[#This Row],[Codi del contracte]]&lt;&gt;"",IF(Taula43[[#This Row],[Codi del contracte]]&gt;199,IF(Taula43[[#This Row],[Codi del contracte]]&lt;300,1,0),0),0)</f>
        <v>0</v>
      </c>
      <c r="DL110" s="203">
        <f>IF(Taula43[[#This Row],[Codi del contracte]]&lt;&gt;"",IF(Taula43[[#This Row],[Codi del contracte]]&gt;499,IF(Taula43[[#This Row],[Codi del contracte]]&lt;600,1,0),0),0)</f>
        <v>0</v>
      </c>
      <c r="DM110" s="203">
        <f t="shared" si="57"/>
        <v>0</v>
      </c>
      <c r="DN110" s="203">
        <f>IF(Taula43[[#This Row],[% Jornada (no posar símbol %)]]=100,IF(DM110=1,2,0),0)</f>
        <v>0</v>
      </c>
      <c r="DO110" s="203" t="str">
        <f t="shared" si="61"/>
        <v/>
      </c>
    </row>
    <row r="111" spans="1:119" ht="14.25" customHeight="1">
      <c r="A111" s="260"/>
      <c r="B111" s="83">
        <v>104</v>
      </c>
      <c r="C111" s="210"/>
      <c r="D111" s="226"/>
      <c r="E111" s="210"/>
      <c r="F111" s="224"/>
      <c r="G111" s="224"/>
      <c r="H111" s="210"/>
      <c r="I111" s="225"/>
      <c r="J111" s="210"/>
      <c r="K111" s="155"/>
      <c r="L111" s="156">
        <f t="shared" si="46"/>
        <v>0</v>
      </c>
      <c r="M111" s="340"/>
      <c r="N111" s="182" t="str">
        <f t="shared" si="58"/>
        <v/>
      </c>
      <c r="O111" s="127"/>
      <c r="P111" s="64"/>
      <c r="Q111" s="64"/>
      <c r="R111" s="64"/>
      <c r="CB111" s="78" t="str">
        <f t="shared" si="31"/>
        <v/>
      </c>
      <c r="CC111" s="79">
        <v>100</v>
      </c>
      <c r="CD111" s="79">
        <f t="shared" si="32"/>
        <v>0</v>
      </c>
      <c r="CE111" s="79">
        <f t="shared" si="33"/>
        <v>0</v>
      </c>
      <c r="CF111" s="79">
        <f t="shared" si="34"/>
        <v>0</v>
      </c>
      <c r="CG111" s="79">
        <f t="shared" si="59"/>
        <v>0</v>
      </c>
      <c r="CH111" s="80">
        <f t="shared" si="35"/>
        <v>0</v>
      </c>
      <c r="CI111" s="84">
        <f t="shared" si="36"/>
        <v>0</v>
      </c>
      <c r="CJ111" s="80">
        <f t="shared" si="47"/>
        <v>0</v>
      </c>
      <c r="CN111" s="21" t="str">
        <f t="shared" si="37"/>
        <v/>
      </c>
      <c r="CO111" s="21" t="str">
        <f t="shared" si="38"/>
        <v/>
      </c>
      <c r="CP111" s="22" t="str">
        <f t="shared" si="48"/>
        <v/>
      </c>
      <c r="CQ111" s="22" t="str">
        <f t="shared" si="49"/>
        <v/>
      </c>
      <c r="CR111" s="22" t="str">
        <f t="shared" si="50"/>
        <v/>
      </c>
      <c r="CS111" s="22" t="str">
        <f t="shared" si="51"/>
        <v/>
      </c>
      <c r="CT111" s="22" t="str">
        <f t="shared" si="52"/>
        <v/>
      </c>
      <c r="CU111" s="173" t="str">
        <f t="shared" si="39"/>
        <v/>
      </c>
      <c r="CV111" s="173" t="str">
        <f t="shared" si="40"/>
        <v/>
      </c>
      <c r="CW111" s="22" t="str">
        <f t="shared" si="53"/>
        <v/>
      </c>
      <c r="CX111" s="22" t="str">
        <f t="shared" si="54"/>
        <v/>
      </c>
      <c r="CY111" s="23" t="str">
        <f t="shared" si="55"/>
        <v/>
      </c>
      <c r="CZ111" s="23" t="str">
        <f t="shared" si="56"/>
        <v/>
      </c>
      <c r="DA111" s="207" t="str">
        <f t="shared" si="60"/>
        <v/>
      </c>
      <c r="DB111" s="23">
        <f t="shared" si="41"/>
        <v>0</v>
      </c>
      <c r="DC111" s="16"/>
      <c r="DE111" s="192">
        <f t="shared" si="42"/>
        <v>0</v>
      </c>
      <c r="DF111" s="192">
        <f t="shared" si="43"/>
        <v>0</v>
      </c>
      <c r="DH111" s="192">
        <f t="shared" si="44"/>
        <v>0</v>
      </c>
      <c r="DI111" s="192">
        <f t="shared" si="45"/>
        <v>0</v>
      </c>
      <c r="DK111" s="203">
        <f>IF(Taula43[[#This Row],[Codi del contracte]]&lt;&gt;"",IF(Taula43[[#This Row],[Codi del contracte]]&gt;199,IF(Taula43[[#This Row],[Codi del contracte]]&lt;300,1,0),0),0)</f>
        <v>0</v>
      </c>
      <c r="DL111" s="203">
        <f>IF(Taula43[[#This Row],[Codi del contracte]]&lt;&gt;"",IF(Taula43[[#This Row],[Codi del contracte]]&gt;499,IF(Taula43[[#This Row],[Codi del contracte]]&lt;600,1,0),0),0)</f>
        <v>0</v>
      </c>
      <c r="DM111" s="203">
        <f t="shared" si="57"/>
        <v>0</v>
      </c>
      <c r="DN111" s="203">
        <f>IF(Taula43[[#This Row],[% Jornada (no posar símbol %)]]=100,IF(DM111=1,2,0),0)</f>
        <v>0</v>
      </c>
      <c r="DO111" s="203" t="str">
        <f t="shared" si="61"/>
        <v/>
      </c>
    </row>
    <row r="112" spans="1:119" ht="14.25" customHeight="1">
      <c r="A112" s="260"/>
      <c r="B112" s="83">
        <v>105</v>
      </c>
      <c r="C112" s="210"/>
      <c r="D112" s="226"/>
      <c r="E112" s="210"/>
      <c r="F112" s="224"/>
      <c r="G112" s="224"/>
      <c r="H112" s="210"/>
      <c r="I112" s="225"/>
      <c r="J112" s="210"/>
      <c r="K112" s="155"/>
      <c r="L112" s="156">
        <f t="shared" si="46"/>
        <v>0</v>
      </c>
      <c r="M112" s="340"/>
      <c r="N112" s="182" t="str">
        <f t="shared" si="58"/>
        <v/>
      </c>
      <c r="O112" s="127"/>
      <c r="P112" s="64"/>
      <c r="Q112" s="64"/>
      <c r="R112" s="64"/>
      <c r="CB112" s="78" t="str">
        <f t="shared" si="31"/>
        <v/>
      </c>
      <c r="CC112" s="79">
        <v>100</v>
      </c>
      <c r="CD112" s="79">
        <f t="shared" si="32"/>
        <v>0</v>
      </c>
      <c r="CE112" s="79">
        <f t="shared" si="33"/>
        <v>0</v>
      </c>
      <c r="CF112" s="79">
        <f t="shared" si="34"/>
        <v>0</v>
      </c>
      <c r="CG112" s="79">
        <f t="shared" si="59"/>
        <v>0</v>
      </c>
      <c r="CH112" s="80">
        <f t="shared" si="35"/>
        <v>0</v>
      </c>
      <c r="CI112" s="84">
        <f t="shared" si="36"/>
        <v>0</v>
      </c>
      <c r="CJ112" s="80">
        <f t="shared" si="47"/>
        <v>0</v>
      </c>
      <c r="CN112" s="21" t="str">
        <f t="shared" si="37"/>
        <v/>
      </c>
      <c r="CO112" s="21" t="str">
        <f t="shared" si="38"/>
        <v/>
      </c>
      <c r="CP112" s="22" t="str">
        <f t="shared" si="48"/>
        <v/>
      </c>
      <c r="CQ112" s="22" t="str">
        <f t="shared" si="49"/>
        <v/>
      </c>
      <c r="CR112" s="22" t="str">
        <f t="shared" si="50"/>
        <v/>
      </c>
      <c r="CS112" s="22" t="str">
        <f t="shared" si="51"/>
        <v/>
      </c>
      <c r="CT112" s="22" t="str">
        <f t="shared" si="52"/>
        <v/>
      </c>
      <c r="CU112" s="173" t="str">
        <f t="shared" si="39"/>
        <v/>
      </c>
      <c r="CV112" s="173" t="str">
        <f t="shared" si="40"/>
        <v/>
      </c>
      <c r="CW112" s="22" t="str">
        <f t="shared" si="53"/>
        <v/>
      </c>
      <c r="CX112" s="22" t="str">
        <f t="shared" si="54"/>
        <v/>
      </c>
      <c r="CY112" s="23" t="str">
        <f t="shared" si="55"/>
        <v/>
      </c>
      <c r="CZ112" s="23" t="str">
        <f t="shared" si="56"/>
        <v/>
      </c>
      <c r="DA112" s="207" t="str">
        <f t="shared" si="60"/>
        <v/>
      </c>
      <c r="DB112" s="23">
        <f t="shared" si="41"/>
        <v>0</v>
      </c>
      <c r="DC112" s="16"/>
      <c r="DE112" s="192">
        <f t="shared" si="42"/>
        <v>0</v>
      </c>
      <c r="DF112" s="192">
        <f t="shared" si="43"/>
        <v>0</v>
      </c>
      <c r="DH112" s="192">
        <f t="shared" si="44"/>
        <v>0</v>
      </c>
      <c r="DI112" s="192">
        <f t="shared" si="45"/>
        <v>0</v>
      </c>
      <c r="DK112" s="203">
        <f>IF(Taula43[[#This Row],[Codi del contracte]]&lt;&gt;"",IF(Taula43[[#This Row],[Codi del contracte]]&gt;199,IF(Taula43[[#This Row],[Codi del contracte]]&lt;300,1,0),0),0)</f>
        <v>0</v>
      </c>
      <c r="DL112" s="203">
        <f>IF(Taula43[[#This Row],[Codi del contracte]]&lt;&gt;"",IF(Taula43[[#This Row],[Codi del contracte]]&gt;499,IF(Taula43[[#This Row],[Codi del contracte]]&lt;600,1,0),0),0)</f>
        <v>0</v>
      </c>
      <c r="DM112" s="203">
        <f t="shared" si="57"/>
        <v>0</v>
      </c>
      <c r="DN112" s="203">
        <f>IF(Taula43[[#This Row],[% Jornada (no posar símbol %)]]=100,IF(DM112=1,2,0),0)</f>
        <v>0</v>
      </c>
      <c r="DO112" s="203" t="str">
        <f t="shared" si="61"/>
        <v/>
      </c>
    </row>
    <row r="113" spans="1:119" ht="14.25" customHeight="1">
      <c r="A113" s="260"/>
      <c r="B113" s="83">
        <v>106</v>
      </c>
      <c r="C113" s="210"/>
      <c r="D113" s="226"/>
      <c r="E113" s="210"/>
      <c r="F113" s="224"/>
      <c r="G113" s="224"/>
      <c r="H113" s="210"/>
      <c r="I113" s="225"/>
      <c r="J113" s="210"/>
      <c r="K113" s="155"/>
      <c r="L113" s="156">
        <f t="shared" si="46"/>
        <v>0</v>
      </c>
      <c r="M113" s="340"/>
      <c r="N113" s="182" t="str">
        <f t="shared" si="58"/>
        <v/>
      </c>
      <c r="O113" s="127"/>
      <c r="P113" s="64"/>
      <c r="Q113" s="64"/>
      <c r="R113" s="64"/>
      <c r="CB113" s="78" t="str">
        <f t="shared" si="31"/>
        <v/>
      </c>
      <c r="CC113" s="79">
        <v>100</v>
      </c>
      <c r="CD113" s="79">
        <f t="shared" si="32"/>
        <v>0</v>
      </c>
      <c r="CE113" s="79">
        <f t="shared" si="33"/>
        <v>0</v>
      </c>
      <c r="CF113" s="79">
        <f t="shared" si="34"/>
        <v>0</v>
      </c>
      <c r="CG113" s="79">
        <f t="shared" si="59"/>
        <v>0</v>
      </c>
      <c r="CH113" s="80">
        <f t="shared" si="35"/>
        <v>0</v>
      </c>
      <c r="CI113" s="84">
        <f t="shared" si="36"/>
        <v>0</v>
      </c>
      <c r="CJ113" s="80">
        <f t="shared" si="47"/>
        <v>0</v>
      </c>
      <c r="CN113" s="21" t="str">
        <f t="shared" si="37"/>
        <v/>
      </c>
      <c r="CO113" s="21" t="str">
        <f t="shared" si="38"/>
        <v/>
      </c>
      <c r="CP113" s="22" t="str">
        <f t="shared" si="48"/>
        <v/>
      </c>
      <c r="CQ113" s="22" t="str">
        <f t="shared" si="49"/>
        <v/>
      </c>
      <c r="CR113" s="22" t="str">
        <f t="shared" si="50"/>
        <v/>
      </c>
      <c r="CS113" s="22" t="str">
        <f t="shared" si="51"/>
        <v/>
      </c>
      <c r="CT113" s="22" t="str">
        <f t="shared" si="52"/>
        <v/>
      </c>
      <c r="CU113" s="173" t="str">
        <f t="shared" si="39"/>
        <v/>
      </c>
      <c r="CV113" s="173" t="str">
        <f t="shared" si="40"/>
        <v/>
      </c>
      <c r="CW113" s="22" t="str">
        <f t="shared" si="53"/>
        <v/>
      </c>
      <c r="CX113" s="22" t="str">
        <f t="shared" si="54"/>
        <v/>
      </c>
      <c r="CY113" s="23" t="str">
        <f t="shared" si="55"/>
        <v/>
      </c>
      <c r="CZ113" s="23" t="str">
        <f t="shared" si="56"/>
        <v/>
      </c>
      <c r="DA113" s="207" t="str">
        <f t="shared" si="60"/>
        <v/>
      </c>
      <c r="DB113" s="23">
        <f t="shared" si="41"/>
        <v>0</v>
      </c>
      <c r="DC113" s="16"/>
      <c r="DE113" s="192">
        <f t="shared" si="42"/>
        <v>0</v>
      </c>
      <c r="DF113" s="192">
        <f t="shared" si="43"/>
        <v>0</v>
      </c>
      <c r="DH113" s="192">
        <f t="shared" si="44"/>
        <v>0</v>
      </c>
      <c r="DI113" s="192">
        <f t="shared" si="45"/>
        <v>0</v>
      </c>
      <c r="DK113" s="203">
        <f>IF(Taula43[[#This Row],[Codi del contracte]]&lt;&gt;"",IF(Taula43[[#This Row],[Codi del contracte]]&gt;199,IF(Taula43[[#This Row],[Codi del contracte]]&lt;300,1,0),0),0)</f>
        <v>0</v>
      </c>
      <c r="DL113" s="203">
        <f>IF(Taula43[[#This Row],[Codi del contracte]]&lt;&gt;"",IF(Taula43[[#This Row],[Codi del contracte]]&gt;499,IF(Taula43[[#This Row],[Codi del contracte]]&lt;600,1,0),0),0)</f>
        <v>0</v>
      </c>
      <c r="DM113" s="203">
        <f t="shared" si="57"/>
        <v>0</v>
      </c>
      <c r="DN113" s="203">
        <f>IF(Taula43[[#This Row],[% Jornada (no posar símbol %)]]=100,IF(DM113=1,2,0),0)</f>
        <v>0</v>
      </c>
      <c r="DO113" s="203" t="str">
        <f t="shared" si="61"/>
        <v/>
      </c>
    </row>
    <row r="114" spans="1:119" ht="14.25" customHeight="1">
      <c r="A114" s="260"/>
      <c r="B114" s="83">
        <v>107</v>
      </c>
      <c r="C114" s="210"/>
      <c r="D114" s="226"/>
      <c r="E114" s="210"/>
      <c r="F114" s="224"/>
      <c r="G114" s="224"/>
      <c r="H114" s="210"/>
      <c r="I114" s="225"/>
      <c r="J114" s="210"/>
      <c r="K114" s="155"/>
      <c r="L114" s="156">
        <f t="shared" si="46"/>
        <v>0</v>
      </c>
      <c r="M114" s="340"/>
      <c r="N114" s="182" t="str">
        <f t="shared" si="58"/>
        <v/>
      </c>
      <c r="O114" s="127"/>
      <c r="P114" s="64"/>
      <c r="Q114" s="64"/>
      <c r="R114" s="64"/>
      <c r="CB114" s="78" t="str">
        <f t="shared" si="31"/>
        <v/>
      </c>
      <c r="CC114" s="79">
        <v>100</v>
      </c>
      <c r="CD114" s="79">
        <f t="shared" si="32"/>
        <v>0</v>
      </c>
      <c r="CE114" s="79">
        <f t="shared" si="33"/>
        <v>0</v>
      </c>
      <c r="CF114" s="79">
        <f t="shared" si="34"/>
        <v>0</v>
      </c>
      <c r="CG114" s="79">
        <f t="shared" si="59"/>
        <v>0</v>
      </c>
      <c r="CH114" s="80">
        <f t="shared" si="35"/>
        <v>0</v>
      </c>
      <c r="CI114" s="84">
        <f t="shared" si="36"/>
        <v>0</v>
      </c>
      <c r="CJ114" s="80">
        <f t="shared" si="47"/>
        <v>0</v>
      </c>
      <c r="CN114" s="21" t="str">
        <f t="shared" si="37"/>
        <v/>
      </c>
      <c r="CO114" s="21" t="str">
        <f t="shared" si="38"/>
        <v/>
      </c>
      <c r="CP114" s="22" t="str">
        <f t="shared" si="48"/>
        <v/>
      </c>
      <c r="CQ114" s="22" t="str">
        <f t="shared" si="49"/>
        <v/>
      </c>
      <c r="CR114" s="22" t="str">
        <f t="shared" si="50"/>
        <v/>
      </c>
      <c r="CS114" s="22" t="str">
        <f t="shared" si="51"/>
        <v/>
      </c>
      <c r="CT114" s="22" t="str">
        <f t="shared" si="52"/>
        <v/>
      </c>
      <c r="CU114" s="173" t="str">
        <f t="shared" si="39"/>
        <v/>
      </c>
      <c r="CV114" s="173" t="str">
        <f t="shared" si="40"/>
        <v/>
      </c>
      <c r="CW114" s="22" t="str">
        <f t="shared" si="53"/>
        <v/>
      </c>
      <c r="CX114" s="22" t="str">
        <f t="shared" si="54"/>
        <v/>
      </c>
      <c r="CY114" s="23" t="str">
        <f t="shared" si="55"/>
        <v/>
      </c>
      <c r="CZ114" s="23" t="str">
        <f t="shared" si="56"/>
        <v/>
      </c>
      <c r="DA114" s="207" t="str">
        <f t="shared" si="60"/>
        <v/>
      </c>
      <c r="DB114" s="23">
        <f t="shared" si="41"/>
        <v>0</v>
      </c>
      <c r="DC114" s="16"/>
      <c r="DE114" s="192">
        <f t="shared" si="42"/>
        <v>0</v>
      </c>
      <c r="DF114" s="192">
        <f t="shared" si="43"/>
        <v>0</v>
      </c>
      <c r="DH114" s="192">
        <f t="shared" si="44"/>
        <v>0</v>
      </c>
      <c r="DI114" s="192">
        <f t="shared" si="45"/>
        <v>0</v>
      </c>
      <c r="DK114" s="203">
        <f>IF(Taula43[[#This Row],[Codi del contracte]]&lt;&gt;"",IF(Taula43[[#This Row],[Codi del contracte]]&gt;199,IF(Taula43[[#This Row],[Codi del contracte]]&lt;300,1,0),0),0)</f>
        <v>0</v>
      </c>
      <c r="DL114" s="203">
        <f>IF(Taula43[[#This Row],[Codi del contracte]]&lt;&gt;"",IF(Taula43[[#This Row],[Codi del contracte]]&gt;499,IF(Taula43[[#This Row],[Codi del contracte]]&lt;600,1,0),0),0)</f>
        <v>0</v>
      </c>
      <c r="DM114" s="203">
        <f t="shared" si="57"/>
        <v>0</v>
      </c>
      <c r="DN114" s="203">
        <f>IF(Taula43[[#This Row],[% Jornada (no posar símbol %)]]=100,IF(DM114=1,2,0),0)</f>
        <v>0</v>
      </c>
      <c r="DO114" s="203" t="str">
        <f t="shared" si="61"/>
        <v/>
      </c>
    </row>
    <row r="115" spans="1:119" ht="14.25" customHeight="1">
      <c r="A115" s="260"/>
      <c r="B115" s="83">
        <v>108</v>
      </c>
      <c r="C115" s="210"/>
      <c r="D115" s="226"/>
      <c r="E115" s="210"/>
      <c r="F115" s="224"/>
      <c r="G115" s="224"/>
      <c r="H115" s="210"/>
      <c r="I115" s="225"/>
      <c r="J115" s="210"/>
      <c r="K115" s="155"/>
      <c r="L115" s="156">
        <f t="shared" si="46"/>
        <v>0</v>
      </c>
      <c r="M115" s="340"/>
      <c r="N115" s="182" t="str">
        <f t="shared" si="58"/>
        <v/>
      </c>
      <c r="O115" s="127"/>
      <c r="P115" s="64"/>
      <c r="Q115" s="64"/>
      <c r="R115" s="64"/>
      <c r="CB115" s="78" t="str">
        <f t="shared" si="31"/>
        <v/>
      </c>
      <c r="CC115" s="79">
        <v>100</v>
      </c>
      <c r="CD115" s="79">
        <f t="shared" si="32"/>
        <v>0</v>
      </c>
      <c r="CE115" s="79">
        <f t="shared" si="33"/>
        <v>0</v>
      </c>
      <c r="CF115" s="79">
        <f t="shared" si="34"/>
        <v>0</v>
      </c>
      <c r="CG115" s="79">
        <f t="shared" si="59"/>
        <v>0</v>
      </c>
      <c r="CH115" s="80">
        <f t="shared" si="35"/>
        <v>0</v>
      </c>
      <c r="CI115" s="84">
        <f t="shared" si="36"/>
        <v>0</v>
      </c>
      <c r="CJ115" s="80">
        <f t="shared" si="47"/>
        <v>0</v>
      </c>
      <c r="CN115" s="21" t="str">
        <f t="shared" si="37"/>
        <v/>
      </c>
      <c r="CO115" s="21" t="str">
        <f t="shared" si="38"/>
        <v/>
      </c>
      <c r="CP115" s="22" t="str">
        <f t="shared" si="48"/>
        <v/>
      </c>
      <c r="CQ115" s="22" t="str">
        <f t="shared" si="49"/>
        <v/>
      </c>
      <c r="CR115" s="22" t="str">
        <f t="shared" si="50"/>
        <v/>
      </c>
      <c r="CS115" s="22" t="str">
        <f t="shared" si="51"/>
        <v/>
      </c>
      <c r="CT115" s="22" t="str">
        <f t="shared" si="52"/>
        <v/>
      </c>
      <c r="CU115" s="173" t="str">
        <f t="shared" si="39"/>
        <v/>
      </c>
      <c r="CV115" s="173" t="str">
        <f t="shared" si="40"/>
        <v/>
      </c>
      <c r="CW115" s="22" t="str">
        <f t="shared" si="53"/>
        <v/>
      </c>
      <c r="CX115" s="22" t="str">
        <f t="shared" si="54"/>
        <v/>
      </c>
      <c r="CY115" s="23" t="str">
        <f t="shared" si="55"/>
        <v/>
      </c>
      <c r="CZ115" s="23" t="str">
        <f t="shared" si="56"/>
        <v/>
      </c>
      <c r="DA115" s="207" t="str">
        <f t="shared" si="60"/>
        <v/>
      </c>
      <c r="DB115" s="23">
        <f t="shared" si="41"/>
        <v>0</v>
      </c>
      <c r="DC115" s="16"/>
      <c r="DE115" s="192">
        <f t="shared" si="42"/>
        <v>0</v>
      </c>
      <c r="DF115" s="192">
        <f t="shared" si="43"/>
        <v>0</v>
      </c>
      <c r="DH115" s="192">
        <f t="shared" si="44"/>
        <v>0</v>
      </c>
      <c r="DI115" s="192">
        <f t="shared" si="45"/>
        <v>0</v>
      </c>
      <c r="DK115" s="203">
        <f>IF(Taula43[[#This Row],[Codi del contracte]]&lt;&gt;"",IF(Taula43[[#This Row],[Codi del contracte]]&gt;199,IF(Taula43[[#This Row],[Codi del contracte]]&lt;300,1,0),0),0)</f>
        <v>0</v>
      </c>
      <c r="DL115" s="203">
        <f>IF(Taula43[[#This Row],[Codi del contracte]]&lt;&gt;"",IF(Taula43[[#This Row],[Codi del contracte]]&gt;499,IF(Taula43[[#This Row],[Codi del contracte]]&lt;600,1,0),0),0)</f>
        <v>0</v>
      </c>
      <c r="DM115" s="203">
        <f t="shared" si="57"/>
        <v>0</v>
      </c>
      <c r="DN115" s="203">
        <f>IF(Taula43[[#This Row],[% Jornada (no posar símbol %)]]=100,IF(DM115=1,2,0),0)</f>
        <v>0</v>
      </c>
      <c r="DO115" s="203" t="str">
        <f t="shared" si="61"/>
        <v/>
      </c>
    </row>
    <row r="116" spans="1:119" ht="14.25" customHeight="1">
      <c r="A116" s="260"/>
      <c r="B116" s="83">
        <v>109</v>
      </c>
      <c r="C116" s="210"/>
      <c r="D116" s="226"/>
      <c r="E116" s="210"/>
      <c r="F116" s="224"/>
      <c r="G116" s="224"/>
      <c r="H116" s="210"/>
      <c r="I116" s="225"/>
      <c r="J116" s="210"/>
      <c r="K116" s="155"/>
      <c r="L116" s="156">
        <f t="shared" si="46"/>
        <v>0</v>
      </c>
      <c r="M116" s="340"/>
      <c r="N116" s="182" t="str">
        <f t="shared" si="58"/>
        <v/>
      </c>
      <c r="O116" s="127"/>
      <c r="P116" s="64"/>
      <c r="Q116" s="64"/>
      <c r="R116" s="64"/>
      <c r="CB116" s="78" t="str">
        <f t="shared" si="31"/>
        <v/>
      </c>
      <c r="CC116" s="79">
        <v>100</v>
      </c>
      <c r="CD116" s="79">
        <f t="shared" si="32"/>
        <v>0</v>
      </c>
      <c r="CE116" s="79">
        <f t="shared" si="33"/>
        <v>0</v>
      </c>
      <c r="CF116" s="79">
        <f t="shared" si="34"/>
        <v>0</v>
      </c>
      <c r="CG116" s="79">
        <f t="shared" si="59"/>
        <v>0</v>
      </c>
      <c r="CH116" s="80">
        <f t="shared" si="35"/>
        <v>0</v>
      </c>
      <c r="CI116" s="84">
        <f t="shared" si="36"/>
        <v>0</v>
      </c>
      <c r="CJ116" s="80">
        <f t="shared" si="47"/>
        <v>0</v>
      </c>
      <c r="CN116" s="21" t="str">
        <f t="shared" si="37"/>
        <v/>
      </c>
      <c r="CO116" s="21" t="str">
        <f t="shared" si="38"/>
        <v/>
      </c>
      <c r="CP116" s="22" t="str">
        <f t="shared" si="48"/>
        <v/>
      </c>
      <c r="CQ116" s="22" t="str">
        <f t="shared" si="49"/>
        <v/>
      </c>
      <c r="CR116" s="22" t="str">
        <f t="shared" si="50"/>
        <v/>
      </c>
      <c r="CS116" s="22" t="str">
        <f t="shared" si="51"/>
        <v/>
      </c>
      <c r="CT116" s="22" t="str">
        <f t="shared" si="52"/>
        <v/>
      </c>
      <c r="CU116" s="173" t="str">
        <f t="shared" si="39"/>
        <v/>
      </c>
      <c r="CV116" s="173" t="str">
        <f t="shared" si="40"/>
        <v/>
      </c>
      <c r="CW116" s="22" t="str">
        <f t="shared" si="53"/>
        <v/>
      </c>
      <c r="CX116" s="22" t="str">
        <f t="shared" si="54"/>
        <v/>
      </c>
      <c r="CY116" s="23" t="str">
        <f t="shared" si="55"/>
        <v/>
      </c>
      <c r="CZ116" s="23" t="str">
        <f t="shared" si="56"/>
        <v/>
      </c>
      <c r="DA116" s="207" t="str">
        <f t="shared" si="60"/>
        <v/>
      </c>
      <c r="DB116" s="23">
        <f t="shared" si="41"/>
        <v>0</v>
      </c>
      <c r="DC116" s="16"/>
      <c r="DE116" s="192">
        <f t="shared" si="42"/>
        <v>0</v>
      </c>
      <c r="DF116" s="192">
        <f t="shared" si="43"/>
        <v>0</v>
      </c>
      <c r="DH116" s="192">
        <f t="shared" si="44"/>
        <v>0</v>
      </c>
      <c r="DI116" s="192">
        <f t="shared" si="45"/>
        <v>0</v>
      </c>
      <c r="DK116" s="203">
        <f>IF(Taula43[[#This Row],[Codi del contracte]]&lt;&gt;"",IF(Taula43[[#This Row],[Codi del contracte]]&gt;199,IF(Taula43[[#This Row],[Codi del contracte]]&lt;300,1,0),0),0)</f>
        <v>0</v>
      </c>
      <c r="DL116" s="203">
        <f>IF(Taula43[[#This Row],[Codi del contracte]]&lt;&gt;"",IF(Taula43[[#This Row],[Codi del contracte]]&gt;499,IF(Taula43[[#This Row],[Codi del contracte]]&lt;600,1,0),0),0)</f>
        <v>0</v>
      </c>
      <c r="DM116" s="203">
        <f t="shared" si="57"/>
        <v>0</v>
      </c>
      <c r="DN116" s="203">
        <f>IF(Taula43[[#This Row],[% Jornada (no posar símbol %)]]=100,IF(DM116=1,2,0),0)</f>
        <v>0</v>
      </c>
      <c r="DO116" s="203" t="str">
        <f t="shared" si="61"/>
        <v/>
      </c>
    </row>
    <row r="117" spans="1:119" ht="14.25" customHeight="1">
      <c r="A117" s="260"/>
      <c r="B117" s="83">
        <v>110</v>
      </c>
      <c r="C117" s="210"/>
      <c r="D117" s="226"/>
      <c r="E117" s="210"/>
      <c r="F117" s="224"/>
      <c r="G117" s="224"/>
      <c r="H117" s="210"/>
      <c r="I117" s="225"/>
      <c r="J117" s="210"/>
      <c r="K117" s="155"/>
      <c r="L117" s="156">
        <f t="shared" si="46"/>
        <v>0</v>
      </c>
      <c r="M117" s="340"/>
      <c r="N117" s="182" t="str">
        <f t="shared" si="58"/>
        <v/>
      </c>
      <c r="O117" s="127"/>
      <c r="P117" s="64"/>
      <c r="Q117" s="64"/>
      <c r="R117" s="64"/>
      <c r="CB117" s="78" t="str">
        <f t="shared" si="31"/>
        <v/>
      </c>
      <c r="CC117" s="79">
        <v>100</v>
      </c>
      <c r="CD117" s="79">
        <f t="shared" si="32"/>
        <v>0</v>
      </c>
      <c r="CE117" s="79">
        <f t="shared" si="33"/>
        <v>0</v>
      </c>
      <c r="CF117" s="79">
        <f t="shared" si="34"/>
        <v>0</v>
      </c>
      <c r="CG117" s="79">
        <f t="shared" si="59"/>
        <v>0</v>
      </c>
      <c r="CH117" s="80">
        <f t="shared" si="35"/>
        <v>0</v>
      </c>
      <c r="CI117" s="84">
        <f t="shared" si="36"/>
        <v>0</v>
      </c>
      <c r="CJ117" s="80">
        <f t="shared" si="47"/>
        <v>0</v>
      </c>
      <c r="CN117" s="21" t="str">
        <f t="shared" si="37"/>
        <v/>
      </c>
      <c r="CO117" s="21" t="str">
        <f t="shared" si="38"/>
        <v/>
      </c>
      <c r="CP117" s="22" t="str">
        <f t="shared" si="48"/>
        <v/>
      </c>
      <c r="CQ117" s="22" t="str">
        <f t="shared" si="49"/>
        <v/>
      </c>
      <c r="CR117" s="22" t="str">
        <f t="shared" si="50"/>
        <v/>
      </c>
      <c r="CS117" s="22" t="str">
        <f t="shared" si="51"/>
        <v/>
      </c>
      <c r="CT117" s="22" t="str">
        <f t="shared" si="52"/>
        <v/>
      </c>
      <c r="CU117" s="173" t="str">
        <f t="shared" si="39"/>
        <v/>
      </c>
      <c r="CV117" s="173" t="str">
        <f t="shared" si="40"/>
        <v/>
      </c>
      <c r="CW117" s="22" t="str">
        <f t="shared" si="53"/>
        <v/>
      </c>
      <c r="CX117" s="22" t="str">
        <f t="shared" si="54"/>
        <v/>
      </c>
      <c r="CY117" s="23" t="str">
        <f t="shared" si="55"/>
        <v/>
      </c>
      <c r="CZ117" s="23" t="str">
        <f t="shared" si="56"/>
        <v/>
      </c>
      <c r="DA117" s="207" t="str">
        <f t="shared" si="60"/>
        <v/>
      </c>
      <c r="DB117" s="23">
        <f t="shared" si="41"/>
        <v>0</v>
      </c>
      <c r="DC117" s="16"/>
      <c r="DE117" s="192">
        <f t="shared" si="42"/>
        <v>0</v>
      </c>
      <c r="DF117" s="192">
        <f t="shared" si="43"/>
        <v>0</v>
      </c>
      <c r="DH117" s="192">
        <f t="shared" si="44"/>
        <v>0</v>
      </c>
      <c r="DI117" s="192">
        <f t="shared" si="45"/>
        <v>0</v>
      </c>
      <c r="DK117" s="203">
        <f>IF(Taula43[[#This Row],[Codi del contracte]]&lt;&gt;"",IF(Taula43[[#This Row],[Codi del contracte]]&gt;199,IF(Taula43[[#This Row],[Codi del contracte]]&lt;300,1,0),0),0)</f>
        <v>0</v>
      </c>
      <c r="DL117" s="203">
        <f>IF(Taula43[[#This Row],[Codi del contracte]]&lt;&gt;"",IF(Taula43[[#This Row],[Codi del contracte]]&gt;499,IF(Taula43[[#This Row],[Codi del contracte]]&lt;600,1,0),0),0)</f>
        <v>0</v>
      </c>
      <c r="DM117" s="203">
        <f t="shared" si="57"/>
        <v>0</v>
      </c>
      <c r="DN117" s="203">
        <f>IF(Taula43[[#This Row],[% Jornada (no posar símbol %)]]=100,IF(DM117=1,2,0),0)</f>
        <v>0</v>
      </c>
      <c r="DO117" s="203" t="str">
        <f t="shared" si="61"/>
        <v/>
      </c>
    </row>
    <row r="118" spans="1:119" ht="14.25" customHeight="1">
      <c r="A118" s="260"/>
      <c r="B118" s="83">
        <v>111</v>
      </c>
      <c r="C118" s="210"/>
      <c r="D118" s="226"/>
      <c r="E118" s="210"/>
      <c r="F118" s="224"/>
      <c r="G118" s="224"/>
      <c r="H118" s="210"/>
      <c r="I118" s="225"/>
      <c r="J118" s="210"/>
      <c r="K118" s="155"/>
      <c r="L118" s="156">
        <f t="shared" si="46"/>
        <v>0</v>
      </c>
      <c r="M118" s="340"/>
      <c r="N118" s="182" t="str">
        <f t="shared" si="58"/>
        <v/>
      </c>
      <c r="O118" s="127"/>
      <c r="P118" s="64"/>
      <c r="Q118" s="64"/>
      <c r="R118" s="64"/>
      <c r="CB118" s="78" t="str">
        <f t="shared" si="31"/>
        <v/>
      </c>
      <c r="CC118" s="79">
        <v>100</v>
      </c>
      <c r="CD118" s="79">
        <f t="shared" si="32"/>
        <v>0</v>
      </c>
      <c r="CE118" s="79">
        <f t="shared" si="33"/>
        <v>0</v>
      </c>
      <c r="CF118" s="79">
        <f t="shared" si="34"/>
        <v>0</v>
      </c>
      <c r="CG118" s="79">
        <f t="shared" si="59"/>
        <v>0</v>
      </c>
      <c r="CH118" s="80">
        <f t="shared" si="35"/>
        <v>0</v>
      </c>
      <c r="CI118" s="84">
        <f t="shared" si="36"/>
        <v>0</v>
      </c>
      <c r="CJ118" s="80">
        <f t="shared" si="47"/>
        <v>0</v>
      </c>
      <c r="CN118" s="21" t="str">
        <f t="shared" si="37"/>
        <v/>
      </c>
      <c r="CO118" s="21" t="str">
        <f t="shared" si="38"/>
        <v/>
      </c>
      <c r="CP118" s="22" t="str">
        <f t="shared" si="48"/>
        <v/>
      </c>
      <c r="CQ118" s="22" t="str">
        <f t="shared" si="49"/>
        <v/>
      </c>
      <c r="CR118" s="22" t="str">
        <f t="shared" si="50"/>
        <v/>
      </c>
      <c r="CS118" s="22" t="str">
        <f t="shared" si="51"/>
        <v/>
      </c>
      <c r="CT118" s="22" t="str">
        <f t="shared" si="52"/>
        <v/>
      </c>
      <c r="CU118" s="173" t="str">
        <f t="shared" si="39"/>
        <v/>
      </c>
      <c r="CV118" s="173" t="str">
        <f t="shared" si="40"/>
        <v/>
      </c>
      <c r="CW118" s="22" t="str">
        <f t="shared" si="53"/>
        <v/>
      </c>
      <c r="CX118" s="22" t="str">
        <f t="shared" si="54"/>
        <v/>
      </c>
      <c r="CY118" s="23" t="str">
        <f t="shared" si="55"/>
        <v/>
      </c>
      <c r="CZ118" s="23" t="str">
        <f t="shared" si="56"/>
        <v/>
      </c>
      <c r="DA118" s="207" t="str">
        <f t="shared" si="60"/>
        <v/>
      </c>
      <c r="DB118" s="23">
        <f t="shared" si="41"/>
        <v>0</v>
      </c>
      <c r="DC118" s="16"/>
      <c r="DE118" s="192">
        <f t="shared" si="42"/>
        <v>0</v>
      </c>
      <c r="DF118" s="192">
        <f t="shared" si="43"/>
        <v>0</v>
      </c>
      <c r="DH118" s="192">
        <f t="shared" si="44"/>
        <v>0</v>
      </c>
      <c r="DI118" s="192">
        <f t="shared" si="45"/>
        <v>0</v>
      </c>
      <c r="DK118" s="203">
        <f>IF(Taula43[[#This Row],[Codi del contracte]]&lt;&gt;"",IF(Taula43[[#This Row],[Codi del contracte]]&gt;199,IF(Taula43[[#This Row],[Codi del contracte]]&lt;300,1,0),0),0)</f>
        <v>0</v>
      </c>
      <c r="DL118" s="203">
        <f>IF(Taula43[[#This Row],[Codi del contracte]]&lt;&gt;"",IF(Taula43[[#This Row],[Codi del contracte]]&gt;499,IF(Taula43[[#This Row],[Codi del contracte]]&lt;600,1,0),0),0)</f>
        <v>0</v>
      </c>
      <c r="DM118" s="203">
        <f t="shared" si="57"/>
        <v>0</v>
      </c>
      <c r="DN118" s="203">
        <f>IF(Taula43[[#This Row],[% Jornada (no posar símbol %)]]=100,IF(DM118=1,2,0),0)</f>
        <v>0</v>
      </c>
      <c r="DO118" s="203" t="str">
        <f t="shared" si="61"/>
        <v/>
      </c>
    </row>
    <row r="119" spans="1:119" ht="14.25" customHeight="1">
      <c r="A119" s="260"/>
      <c r="B119" s="83">
        <v>112</v>
      </c>
      <c r="C119" s="210"/>
      <c r="D119" s="226"/>
      <c r="E119" s="210"/>
      <c r="F119" s="224"/>
      <c r="G119" s="224"/>
      <c r="H119" s="210"/>
      <c r="I119" s="225"/>
      <c r="J119" s="210"/>
      <c r="K119" s="155"/>
      <c r="L119" s="156">
        <f t="shared" si="46"/>
        <v>0</v>
      </c>
      <c r="M119" s="340"/>
      <c r="N119" s="182" t="str">
        <f t="shared" si="58"/>
        <v/>
      </c>
      <c r="O119" s="127"/>
      <c r="P119" s="64"/>
      <c r="Q119" s="64"/>
      <c r="R119" s="64"/>
      <c r="CB119" s="78" t="str">
        <f t="shared" si="31"/>
        <v/>
      </c>
      <c r="CC119" s="79">
        <v>100</v>
      </c>
      <c r="CD119" s="79">
        <f t="shared" si="32"/>
        <v>0</v>
      </c>
      <c r="CE119" s="79">
        <f t="shared" si="33"/>
        <v>0</v>
      </c>
      <c r="CF119" s="79">
        <f t="shared" si="34"/>
        <v>0</v>
      </c>
      <c r="CG119" s="79">
        <f t="shared" si="59"/>
        <v>0</v>
      </c>
      <c r="CH119" s="80">
        <f t="shared" si="35"/>
        <v>0</v>
      </c>
      <c r="CI119" s="84">
        <f t="shared" si="36"/>
        <v>0</v>
      </c>
      <c r="CJ119" s="80">
        <f t="shared" si="47"/>
        <v>0</v>
      </c>
      <c r="CN119" s="21" t="str">
        <f t="shared" si="37"/>
        <v/>
      </c>
      <c r="CO119" s="21" t="str">
        <f t="shared" si="38"/>
        <v/>
      </c>
      <c r="CP119" s="22" t="str">
        <f t="shared" si="48"/>
        <v/>
      </c>
      <c r="CQ119" s="22" t="str">
        <f t="shared" si="49"/>
        <v/>
      </c>
      <c r="CR119" s="22" t="str">
        <f t="shared" si="50"/>
        <v/>
      </c>
      <c r="CS119" s="22" t="str">
        <f t="shared" si="51"/>
        <v/>
      </c>
      <c r="CT119" s="22" t="str">
        <f t="shared" si="52"/>
        <v/>
      </c>
      <c r="CU119" s="173" t="str">
        <f t="shared" si="39"/>
        <v/>
      </c>
      <c r="CV119" s="173" t="str">
        <f t="shared" si="40"/>
        <v/>
      </c>
      <c r="CW119" s="22" t="str">
        <f t="shared" si="53"/>
        <v/>
      </c>
      <c r="CX119" s="22" t="str">
        <f t="shared" si="54"/>
        <v/>
      </c>
      <c r="CY119" s="23" t="str">
        <f t="shared" si="55"/>
        <v/>
      </c>
      <c r="CZ119" s="23" t="str">
        <f t="shared" si="56"/>
        <v/>
      </c>
      <c r="DA119" s="207" t="str">
        <f t="shared" si="60"/>
        <v/>
      </c>
      <c r="DB119" s="23">
        <f t="shared" si="41"/>
        <v>0</v>
      </c>
      <c r="DC119" s="16"/>
      <c r="DE119" s="192">
        <f t="shared" si="42"/>
        <v>0</v>
      </c>
      <c r="DF119" s="192">
        <f t="shared" si="43"/>
        <v>0</v>
      </c>
      <c r="DH119" s="192">
        <f t="shared" si="44"/>
        <v>0</v>
      </c>
      <c r="DI119" s="192">
        <f t="shared" si="45"/>
        <v>0</v>
      </c>
      <c r="DK119" s="203">
        <f>IF(Taula43[[#This Row],[Codi del contracte]]&lt;&gt;"",IF(Taula43[[#This Row],[Codi del contracte]]&gt;199,IF(Taula43[[#This Row],[Codi del contracte]]&lt;300,1,0),0),0)</f>
        <v>0</v>
      </c>
      <c r="DL119" s="203">
        <f>IF(Taula43[[#This Row],[Codi del contracte]]&lt;&gt;"",IF(Taula43[[#This Row],[Codi del contracte]]&gt;499,IF(Taula43[[#This Row],[Codi del contracte]]&lt;600,1,0),0),0)</f>
        <v>0</v>
      </c>
      <c r="DM119" s="203">
        <f t="shared" si="57"/>
        <v>0</v>
      </c>
      <c r="DN119" s="203">
        <f>IF(Taula43[[#This Row],[% Jornada (no posar símbol %)]]=100,IF(DM119=1,2,0),0)</f>
        <v>0</v>
      </c>
      <c r="DO119" s="203" t="str">
        <f t="shared" si="61"/>
        <v/>
      </c>
    </row>
    <row r="120" spans="1:119" ht="14.25" customHeight="1">
      <c r="A120" s="260"/>
      <c r="B120" s="83">
        <v>113</v>
      </c>
      <c r="C120" s="210"/>
      <c r="D120" s="226"/>
      <c r="E120" s="210"/>
      <c r="F120" s="224"/>
      <c r="G120" s="224"/>
      <c r="H120" s="210"/>
      <c r="I120" s="225"/>
      <c r="J120" s="210"/>
      <c r="K120" s="155"/>
      <c r="L120" s="156">
        <f t="shared" si="46"/>
        <v>0</v>
      </c>
      <c r="M120" s="340"/>
      <c r="N120" s="182" t="str">
        <f t="shared" si="58"/>
        <v/>
      </c>
      <c r="O120" s="127"/>
      <c r="P120" s="64"/>
      <c r="Q120" s="64"/>
      <c r="R120" s="64"/>
      <c r="CB120" s="78" t="str">
        <f t="shared" si="31"/>
        <v/>
      </c>
      <c r="CC120" s="79">
        <v>100</v>
      </c>
      <c r="CD120" s="79">
        <f t="shared" si="32"/>
        <v>0</v>
      </c>
      <c r="CE120" s="79">
        <f t="shared" si="33"/>
        <v>0</v>
      </c>
      <c r="CF120" s="79">
        <f t="shared" si="34"/>
        <v>0</v>
      </c>
      <c r="CG120" s="79">
        <f t="shared" si="59"/>
        <v>0</v>
      </c>
      <c r="CH120" s="80">
        <f t="shared" si="35"/>
        <v>0</v>
      </c>
      <c r="CI120" s="84">
        <f t="shared" si="36"/>
        <v>0</v>
      </c>
      <c r="CJ120" s="80">
        <f t="shared" si="47"/>
        <v>0</v>
      </c>
      <c r="CN120" s="21" t="str">
        <f t="shared" si="37"/>
        <v/>
      </c>
      <c r="CO120" s="21" t="str">
        <f t="shared" si="38"/>
        <v/>
      </c>
      <c r="CP120" s="22" t="str">
        <f t="shared" si="48"/>
        <v/>
      </c>
      <c r="CQ120" s="22" t="str">
        <f t="shared" si="49"/>
        <v/>
      </c>
      <c r="CR120" s="22" t="str">
        <f t="shared" si="50"/>
        <v/>
      </c>
      <c r="CS120" s="22" t="str">
        <f t="shared" si="51"/>
        <v/>
      </c>
      <c r="CT120" s="22" t="str">
        <f t="shared" si="52"/>
        <v/>
      </c>
      <c r="CU120" s="173" t="str">
        <f t="shared" si="39"/>
        <v/>
      </c>
      <c r="CV120" s="173" t="str">
        <f t="shared" si="40"/>
        <v/>
      </c>
      <c r="CW120" s="22" t="str">
        <f t="shared" si="53"/>
        <v/>
      </c>
      <c r="CX120" s="22" t="str">
        <f t="shared" si="54"/>
        <v/>
      </c>
      <c r="CY120" s="23" t="str">
        <f t="shared" si="55"/>
        <v/>
      </c>
      <c r="CZ120" s="23" t="str">
        <f t="shared" si="56"/>
        <v/>
      </c>
      <c r="DA120" s="207" t="str">
        <f t="shared" si="60"/>
        <v/>
      </c>
      <c r="DB120" s="23">
        <f t="shared" si="41"/>
        <v>0</v>
      </c>
      <c r="DC120" s="16"/>
      <c r="DE120" s="192">
        <f t="shared" si="42"/>
        <v>0</v>
      </c>
      <c r="DF120" s="192">
        <f t="shared" si="43"/>
        <v>0</v>
      </c>
      <c r="DH120" s="192">
        <f t="shared" si="44"/>
        <v>0</v>
      </c>
      <c r="DI120" s="192">
        <f t="shared" si="45"/>
        <v>0</v>
      </c>
      <c r="DK120" s="203">
        <f>IF(Taula43[[#This Row],[Codi del contracte]]&lt;&gt;"",IF(Taula43[[#This Row],[Codi del contracte]]&gt;199,IF(Taula43[[#This Row],[Codi del contracte]]&lt;300,1,0),0),0)</f>
        <v>0</v>
      </c>
      <c r="DL120" s="203">
        <f>IF(Taula43[[#This Row],[Codi del contracte]]&lt;&gt;"",IF(Taula43[[#This Row],[Codi del contracte]]&gt;499,IF(Taula43[[#This Row],[Codi del contracte]]&lt;600,1,0),0),0)</f>
        <v>0</v>
      </c>
      <c r="DM120" s="203">
        <f t="shared" si="57"/>
        <v>0</v>
      </c>
      <c r="DN120" s="203">
        <f>IF(Taula43[[#This Row],[% Jornada (no posar símbol %)]]=100,IF(DM120=1,2,0),0)</f>
        <v>0</v>
      </c>
      <c r="DO120" s="203" t="str">
        <f t="shared" si="61"/>
        <v/>
      </c>
    </row>
    <row r="121" spans="1:119" ht="14.25" customHeight="1">
      <c r="A121" s="260"/>
      <c r="B121" s="83">
        <v>114</v>
      </c>
      <c r="C121" s="210"/>
      <c r="D121" s="226"/>
      <c r="E121" s="210"/>
      <c r="F121" s="224"/>
      <c r="G121" s="224"/>
      <c r="H121" s="210"/>
      <c r="I121" s="225"/>
      <c r="J121" s="210"/>
      <c r="K121" s="155"/>
      <c r="L121" s="156">
        <f t="shared" si="46"/>
        <v>0</v>
      </c>
      <c r="M121" s="340"/>
      <c r="N121" s="182" t="str">
        <f t="shared" si="58"/>
        <v/>
      </c>
      <c r="O121" s="127"/>
      <c r="P121" s="64"/>
      <c r="Q121" s="64"/>
      <c r="R121" s="64"/>
      <c r="CB121" s="78" t="str">
        <f t="shared" si="31"/>
        <v/>
      </c>
      <c r="CC121" s="79">
        <v>100</v>
      </c>
      <c r="CD121" s="79">
        <f t="shared" si="32"/>
        <v>0</v>
      </c>
      <c r="CE121" s="79">
        <f t="shared" si="33"/>
        <v>0</v>
      </c>
      <c r="CF121" s="79">
        <f t="shared" si="34"/>
        <v>0</v>
      </c>
      <c r="CG121" s="79">
        <f t="shared" si="59"/>
        <v>0</v>
      </c>
      <c r="CH121" s="80">
        <f t="shared" si="35"/>
        <v>0</v>
      </c>
      <c r="CI121" s="84">
        <f t="shared" si="36"/>
        <v>0</v>
      </c>
      <c r="CJ121" s="80">
        <f t="shared" si="47"/>
        <v>0</v>
      </c>
      <c r="CN121" s="21" t="str">
        <f t="shared" si="37"/>
        <v/>
      </c>
      <c r="CO121" s="21" t="str">
        <f t="shared" si="38"/>
        <v/>
      </c>
      <c r="CP121" s="22" t="str">
        <f t="shared" si="48"/>
        <v/>
      </c>
      <c r="CQ121" s="22" t="str">
        <f t="shared" si="49"/>
        <v/>
      </c>
      <c r="CR121" s="22" t="str">
        <f t="shared" si="50"/>
        <v/>
      </c>
      <c r="CS121" s="22" t="str">
        <f t="shared" si="51"/>
        <v/>
      </c>
      <c r="CT121" s="22" t="str">
        <f t="shared" si="52"/>
        <v/>
      </c>
      <c r="CU121" s="173" t="str">
        <f t="shared" si="39"/>
        <v/>
      </c>
      <c r="CV121" s="173" t="str">
        <f t="shared" si="40"/>
        <v/>
      </c>
      <c r="CW121" s="22" t="str">
        <f t="shared" si="53"/>
        <v/>
      </c>
      <c r="CX121" s="22" t="str">
        <f t="shared" si="54"/>
        <v/>
      </c>
      <c r="CY121" s="23" t="str">
        <f t="shared" si="55"/>
        <v/>
      </c>
      <c r="CZ121" s="23" t="str">
        <f t="shared" si="56"/>
        <v/>
      </c>
      <c r="DA121" s="207" t="str">
        <f t="shared" si="60"/>
        <v/>
      </c>
      <c r="DB121" s="23">
        <f t="shared" si="41"/>
        <v>0</v>
      </c>
      <c r="DC121" s="16"/>
      <c r="DE121" s="192">
        <f t="shared" si="42"/>
        <v>0</v>
      </c>
      <c r="DF121" s="192">
        <f t="shared" si="43"/>
        <v>0</v>
      </c>
      <c r="DH121" s="192">
        <f t="shared" si="44"/>
        <v>0</v>
      </c>
      <c r="DI121" s="192">
        <f t="shared" si="45"/>
        <v>0</v>
      </c>
      <c r="DK121" s="203">
        <f>IF(Taula43[[#This Row],[Codi del contracte]]&lt;&gt;"",IF(Taula43[[#This Row],[Codi del contracte]]&gt;199,IF(Taula43[[#This Row],[Codi del contracte]]&lt;300,1,0),0),0)</f>
        <v>0</v>
      </c>
      <c r="DL121" s="203">
        <f>IF(Taula43[[#This Row],[Codi del contracte]]&lt;&gt;"",IF(Taula43[[#This Row],[Codi del contracte]]&gt;499,IF(Taula43[[#This Row],[Codi del contracte]]&lt;600,1,0),0),0)</f>
        <v>0</v>
      </c>
      <c r="DM121" s="203">
        <f t="shared" si="57"/>
        <v>0</v>
      </c>
      <c r="DN121" s="203">
        <f>IF(Taula43[[#This Row],[% Jornada (no posar símbol %)]]=100,IF(DM121=1,2,0),0)</f>
        <v>0</v>
      </c>
      <c r="DO121" s="203" t="str">
        <f t="shared" si="61"/>
        <v/>
      </c>
    </row>
    <row r="122" spans="1:119" ht="14.25" customHeight="1">
      <c r="A122" s="260"/>
      <c r="B122" s="83">
        <v>115</v>
      </c>
      <c r="C122" s="210"/>
      <c r="D122" s="226"/>
      <c r="E122" s="210"/>
      <c r="F122" s="224"/>
      <c r="G122" s="224"/>
      <c r="H122" s="210"/>
      <c r="I122" s="225"/>
      <c r="J122" s="210"/>
      <c r="K122" s="155"/>
      <c r="L122" s="156">
        <f t="shared" si="46"/>
        <v>0</v>
      </c>
      <c r="M122" s="340"/>
      <c r="N122" s="182" t="str">
        <f t="shared" si="58"/>
        <v/>
      </c>
      <c r="O122" s="127"/>
      <c r="P122" s="64"/>
      <c r="Q122" s="64"/>
      <c r="R122" s="64"/>
      <c r="CB122" s="78" t="str">
        <f t="shared" si="31"/>
        <v/>
      </c>
      <c r="CC122" s="79">
        <v>100</v>
      </c>
      <c r="CD122" s="79">
        <f t="shared" si="32"/>
        <v>0</v>
      </c>
      <c r="CE122" s="79">
        <f t="shared" si="33"/>
        <v>0</v>
      </c>
      <c r="CF122" s="79">
        <f t="shared" si="34"/>
        <v>0</v>
      </c>
      <c r="CG122" s="79">
        <f t="shared" si="59"/>
        <v>0</v>
      </c>
      <c r="CH122" s="80">
        <f t="shared" si="35"/>
        <v>0</v>
      </c>
      <c r="CI122" s="84">
        <f t="shared" si="36"/>
        <v>0</v>
      </c>
      <c r="CJ122" s="80">
        <f t="shared" si="47"/>
        <v>0</v>
      </c>
      <c r="CN122" s="21" t="str">
        <f t="shared" si="37"/>
        <v/>
      </c>
      <c r="CO122" s="21" t="str">
        <f t="shared" si="38"/>
        <v/>
      </c>
      <c r="CP122" s="22" t="str">
        <f t="shared" si="48"/>
        <v/>
      </c>
      <c r="CQ122" s="22" t="str">
        <f t="shared" si="49"/>
        <v/>
      </c>
      <c r="CR122" s="22" t="str">
        <f t="shared" si="50"/>
        <v/>
      </c>
      <c r="CS122" s="22" t="str">
        <f t="shared" si="51"/>
        <v/>
      </c>
      <c r="CT122" s="22" t="str">
        <f t="shared" si="52"/>
        <v/>
      </c>
      <c r="CU122" s="173" t="str">
        <f t="shared" si="39"/>
        <v/>
      </c>
      <c r="CV122" s="173" t="str">
        <f t="shared" si="40"/>
        <v/>
      </c>
      <c r="CW122" s="22" t="str">
        <f t="shared" si="53"/>
        <v/>
      </c>
      <c r="CX122" s="22" t="str">
        <f t="shared" si="54"/>
        <v/>
      </c>
      <c r="CY122" s="23" t="str">
        <f t="shared" si="55"/>
        <v/>
      </c>
      <c r="CZ122" s="23" t="str">
        <f t="shared" si="56"/>
        <v/>
      </c>
      <c r="DA122" s="207" t="str">
        <f t="shared" si="60"/>
        <v/>
      </c>
      <c r="DB122" s="23">
        <f t="shared" si="41"/>
        <v>0</v>
      </c>
      <c r="DC122" s="16"/>
      <c r="DE122" s="192">
        <f t="shared" si="42"/>
        <v>0</v>
      </c>
      <c r="DF122" s="192">
        <f t="shared" si="43"/>
        <v>0</v>
      </c>
      <c r="DH122" s="192">
        <f t="shared" si="44"/>
        <v>0</v>
      </c>
      <c r="DI122" s="192">
        <f t="shared" si="45"/>
        <v>0</v>
      </c>
      <c r="DK122" s="203">
        <f>IF(Taula43[[#This Row],[Codi del contracte]]&lt;&gt;"",IF(Taula43[[#This Row],[Codi del contracte]]&gt;199,IF(Taula43[[#This Row],[Codi del contracte]]&lt;300,1,0),0),0)</f>
        <v>0</v>
      </c>
      <c r="DL122" s="203">
        <f>IF(Taula43[[#This Row],[Codi del contracte]]&lt;&gt;"",IF(Taula43[[#This Row],[Codi del contracte]]&gt;499,IF(Taula43[[#This Row],[Codi del contracte]]&lt;600,1,0),0),0)</f>
        <v>0</v>
      </c>
      <c r="DM122" s="203">
        <f t="shared" si="57"/>
        <v>0</v>
      </c>
      <c r="DN122" s="203">
        <f>IF(Taula43[[#This Row],[% Jornada (no posar símbol %)]]=100,IF(DM122=1,2,0),0)</f>
        <v>0</v>
      </c>
      <c r="DO122" s="203" t="str">
        <f t="shared" si="61"/>
        <v/>
      </c>
    </row>
    <row r="123" spans="1:119" ht="14.25" customHeight="1">
      <c r="A123" s="260"/>
      <c r="B123" s="83">
        <v>116</v>
      </c>
      <c r="C123" s="210"/>
      <c r="D123" s="226"/>
      <c r="E123" s="210"/>
      <c r="F123" s="224"/>
      <c r="G123" s="224"/>
      <c r="H123" s="210"/>
      <c r="I123" s="225"/>
      <c r="J123" s="210"/>
      <c r="K123" s="155"/>
      <c r="L123" s="156">
        <f t="shared" si="46"/>
        <v>0</v>
      </c>
      <c r="M123" s="340"/>
      <c r="N123" s="182" t="str">
        <f t="shared" si="58"/>
        <v/>
      </c>
      <c r="O123" s="127"/>
      <c r="P123" s="64"/>
      <c r="Q123" s="64"/>
      <c r="R123" s="64"/>
      <c r="CB123" s="78" t="str">
        <f t="shared" si="31"/>
        <v/>
      </c>
      <c r="CC123" s="79">
        <v>100</v>
      </c>
      <c r="CD123" s="79">
        <f t="shared" si="32"/>
        <v>0</v>
      </c>
      <c r="CE123" s="79">
        <f t="shared" si="33"/>
        <v>0</v>
      </c>
      <c r="CF123" s="79">
        <f t="shared" si="34"/>
        <v>0</v>
      </c>
      <c r="CG123" s="79">
        <f t="shared" si="59"/>
        <v>0</v>
      </c>
      <c r="CH123" s="80">
        <f t="shared" si="35"/>
        <v>0</v>
      </c>
      <c r="CI123" s="84">
        <f t="shared" si="36"/>
        <v>0</v>
      </c>
      <c r="CJ123" s="80">
        <f t="shared" si="47"/>
        <v>0</v>
      </c>
      <c r="CN123" s="21" t="str">
        <f t="shared" si="37"/>
        <v/>
      </c>
      <c r="CO123" s="21" t="str">
        <f t="shared" si="38"/>
        <v/>
      </c>
      <c r="CP123" s="22" t="str">
        <f t="shared" si="48"/>
        <v/>
      </c>
      <c r="CQ123" s="22" t="str">
        <f t="shared" si="49"/>
        <v/>
      </c>
      <c r="CR123" s="22" t="str">
        <f t="shared" si="50"/>
        <v/>
      </c>
      <c r="CS123" s="22" t="str">
        <f t="shared" si="51"/>
        <v/>
      </c>
      <c r="CT123" s="22" t="str">
        <f t="shared" si="52"/>
        <v/>
      </c>
      <c r="CU123" s="173" t="str">
        <f t="shared" si="39"/>
        <v/>
      </c>
      <c r="CV123" s="173" t="str">
        <f t="shared" si="40"/>
        <v/>
      </c>
      <c r="CW123" s="22" t="str">
        <f t="shared" si="53"/>
        <v/>
      </c>
      <c r="CX123" s="22" t="str">
        <f t="shared" si="54"/>
        <v/>
      </c>
      <c r="CY123" s="23" t="str">
        <f t="shared" si="55"/>
        <v/>
      </c>
      <c r="CZ123" s="23" t="str">
        <f t="shared" si="56"/>
        <v/>
      </c>
      <c r="DA123" s="207" t="str">
        <f t="shared" si="60"/>
        <v/>
      </c>
      <c r="DB123" s="23">
        <f t="shared" si="41"/>
        <v>0</v>
      </c>
      <c r="DC123" s="16"/>
      <c r="DE123" s="192">
        <f t="shared" si="42"/>
        <v>0</v>
      </c>
      <c r="DF123" s="192">
        <f t="shared" si="43"/>
        <v>0</v>
      </c>
      <c r="DH123" s="192">
        <f t="shared" si="44"/>
        <v>0</v>
      </c>
      <c r="DI123" s="192">
        <f t="shared" si="45"/>
        <v>0</v>
      </c>
      <c r="DK123" s="203">
        <f>IF(Taula43[[#This Row],[Codi del contracte]]&lt;&gt;"",IF(Taula43[[#This Row],[Codi del contracte]]&gt;199,IF(Taula43[[#This Row],[Codi del contracte]]&lt;300,1,0),0),0)</f>
        <v>0</v>
      </c>
      <c r="DL123" s="203">
        <f>IF(Taula43[[#This Row],[Codi del contracte]]&lt;&gt;"",IF(Taula43[[#This Row],[Codi del contracte]]&gt;499,IF(Taula43[[#This Row],[Codi del contracte]]&lt;600,1,0),0),0)</f>
        <v>0</v>
      </c>
      <c r="DM123" s="203">
        <f t="shared" si="57"/>
        <v>0</v>
      </c>
      <c r="DN123" s="203">
        <f>IF(Taula43[[#This Row],[% Jornada (no posar símbol %)]]=100,IF(DM123=1,2,0),0)</f>
        <v>0</v>
      </c>
      <c r="DO123" s="203" t="str">
        <f t="shared" si="61"/>
        <v/>
      </c>
    </row>
    <row r="124" spans="1:119" ht="14.25" customHeight="1">
      <c r="A124" s="260"/>
      <c r="B124" s="83">
        <v>117</v>
      </c>
      <c r="C124" s="210"/>
      <c r="D124" s="226"/>
      <c r="E124" s="210"/>
      <c r="F124" s="224"/>
      <c r="G124" s="224"/>
      <c r="H124" s="210"/>
      <c r="I124" s="225"/>
      <c r="J124" s="210"/>
      <c r="K124" s="155"/>
      <c r="L124" s="156">
        <f t="shared" si="46"/>
        <v>0</v>
      </c>
      <c r="M124" s="340"/>
      <c r="N124" s="182" t="str">
        <f t="shared" si="58"/>
        <v/>
      </c>
      <c r="O124" s="127"/>
      <c r="P124" s="64"/>
      <c r="Q124" s="64"/>
      <c r="R124" s="64"/>
      <c r="CB124" s="78" t="str">
        <f t="shared" si="31"/>
        <v/>
      </c>
      <c r="CC124" s="79">
        <v>100</v>
      </c>
      <c r="CD124" s="79">
        <f t="shared" si="32"/>
        <v>0</v>
      </c>
      <c r="CE124" s="79">
        <f t="shared" si="33"/>
        <v>0</v>
      </c>
      <c r="CF124" s="79">
        <f t="shared" si="34"/>
        <v>0</v>
      </c>
      <c r="CG124" s="79">
        <f t="shared" si="59"/>
        <v>0</v>
      </c>
      <c r="CH124" s="80">
        <f t="shared" si="35"/>
        <v>0</v>
      </c>
      <c r="CI124" s="84">
        <f t="shared" si="36"/>
        <v>0</v>
      </c>
      <c r="CJ124" s="80">
        <f t="shared" si="47"/>
        <v>0</v>
      </c>
      <c r="CN124" s="21" t="str">
        <f t="shared" si="37"/>
        <v/>
      </c>
      <c r="CO124" s="21" t="str">
        <f t="shared" si="38"/>
        <v/>
      </c>
      <c r="CP124" s="22" t="str">
        <f t="shared" si="48"/>
        <v/>
      </c>
      <c r="CQ124" s="22" t="str">
        <f t="shared" si="49"/>
        <v/>
      </c>
      <c r="CR124" s="22" t="str">
        <f t="shared" si="50"/>
        <v/>
      </c>
      <c r="CS124" s="22" t="str">
        <f t="shared" si="51"/>
        <v/>
      </c>
      <c r="CT124" s="22" t="str">
        <f t="shared" si="52"/>
        <v/>
      </c>
      <c r="CU124" s="173" t="str">
        <f t="shared" si="39"/>
        <v/>
      </c>
      <c r="CV124" s="173" t="str">
        <f t="shared" si="40"/>
        <v/>
      </c>
      <c r="CW124" s="22" t="str">
        <f t="shared" si="53"/>
        <v/>
      </c>
      <c r="CX124" s="22" t="str">
        <f t="shared" si="54"/>
        <v/>
      </c>
      <c r="CY124" s="23" t="str">
        <f t="shared" si="55"/>
        <v/>
      </c>
      <c r="CZ124" s="23" t="str">
        <f t="shared" si="56"/>
        <v/>
      </c>
      <c r="DA124" s="207" t="str">
        <f t="shared" si="60"/>
        <v/>
      </c>
      <c r="DB124" s="23">
        <f t="shared" si="41"/>
        <v>0</v>
      </c>
      <c r="DC124" s="16"/>
      <c r="DE124" s="192">
        <f t="shared" si="42"/>
        <v>0</v>
      </c>
      <c r="DF124" s="192">
        <f t="shared" si="43"/>
        <v>0</v>
      </c>
      <c r="DH124" s="192">
        <f t="shared" si="44"/>
        <v>0</v>
      </c>
      <c r="DI124" s="192">
        <f t="shared" si="45"/>
        <v>0</v>
      </c>
      <c r="DK124" s="203">
        <f>IF(Taula43[[#This Row],[Codi del contracte]]&lt;&gt;"",IF(Taula43[[#This Row],[Codi del contracte]]&gt;199,IF(Taula43[[#This Row],[Codi del contracte]]&lt;300,1,0),0),0)</f>
        <v>0</v>
      </c>
      <c r="DL124" s="203">
        <f>IF(Taula43[[#This Row],[Codi del contracte]]&lt;&gt;"",IF(Taula43[[#This Row],[Codi del contracte]]&gt;499,IF(Taula43[[#This Row],[Codi del contracte]]&lt;600,1,0),0),0)</f>
        <v>0</v>
      </c>
      <c r="DM124" s="203">
        <f t="shared" si="57"/>
        <v>0</v>
      </c>
      <c r="DN124" s="203">
        <f>IF(Taula43[[#This Row],[% Jornada (no posar símbol %)]]=100,IF(DM124=1,2,0),0)</f>
        <v>0</v>
      </c>
      <c r="DO124" s="203" t="str">
        <f t="shared" si="61"/>
        <v/>
      </c>
    </row>
    <row r="125" spans="1:119" ht="14.25" customHeight="1">
      <c r="A125" s="260"/>
      <c r="B125" s="83">
        <v>118</v>
      </c>
      <c r="C125" s="210"/>
      <c r="D125" s="226"/>
      <c r="E125" s="210"/>
      <c r="F125" s="224"/>
      <c r="G125" s="224"/>
      <c r="H125" s="210"/>
      <c r="I125" s="225"/>
      <c r="J125" s="210"/>
      <c r="K125" s="155"/>
      <c r="L125" s="156">
        <f t="shared" si="46"/>
        <v>0</v>
      </c>
      <c r="M125" s="340"/>
      <c r="N125" s="182" t="str">
        <f t="shared" si="58"/>
        <v/>
      </c>
      <c r="O125" s="127"/>
      <c r="P125" s="64"/>
      <c r="Q125" s="64"/>
      <c r="R125" s="64"/>
      <c r="CB125" s="78" t="str">
        <f t="shared" si="31"/>
        <v/>
      </c>
      <c r="CC125" s="79">
        <v>100</v>
      </c>
      <c r="CD125" s="79">
        <f t="shared" si="32"/>
        <v>0</v>
      </c>
      <c r="CE125" s="79">
        <f t="shared" si="33"/>
        <v>0</v>
      </c>
      <c r="CF125" s="79">
        <f t="shared" si="34"/>
        <v>0</v>
      </c>
      <c r="CG125" s="79">
        <f t="shared" si="59"/>
        <v>0</v>
      </c>
      <c r="CH125" s="80">
        <f t="shared" si="35"/>
        <v>0</v>
      </c>
      <c r="CI125" s="84">
        <f t="shared" si="36"/>
        <v>0</v>
      </c>
      <c r="CJ125" s="80">
        <f t="shared" si="47"/>
        <v>0</v>
      </c>
      <c r="CN125" s="21" t="str">
        <f t="shared" si="37"/>
        <v/>
      </c>
      <c r="CO125" s="21" t="str">
        <f t="shared" si="38"/>
        <v/>
      </c>
      <c r="CP125" s="22" t="str">
        <f t="shared" si="48"/>
        <v/>
      </c>
      <c r="CQ125" s="22" t="str">
        <f t="shared" si="49"/>
        <v/>
      </c>
      <c r="CR125" s="22" t="str">
        <f t="shared" si="50"/>
        <v/>
      </c>
      <c r="CS125" s="22" t="str">
        <f t="shared" si="51"/>
        <v/>
      </c>
      <c r="CT125" s="22" t="str">
        <f t="shared" si="52"/>
        <v/>
      </c>
      <c r="CU125" s="173" t="str">
        <f t="shared" si="39"/>
        <v/>
      </c>
      <c r="CV125" s="173" t="str">
        <f t="shared" si="40"/>
        <v/>
      </c>
      <c r="CW125" s="22" t="str">
        <f t="shared" si="53"/>
        <v/>
      </c>
      <c r="CX125" s="22" t="str">
        <f t="shared" si="54"/>
        <v/>
      </c>
      <c r="CY125" s="23" t="str">
        <f t="shared" si="55"/>
        <v/>
      </c>
      <c r="CZ125" s="23" t="str">
        <f t="shared" si="56"/>
        <v/>
      </c>
      <c r="DA125" s="207" t="str">
        <f t="shared" si="60"/>
        <v/>
      </c>
      <c r="DB125" s="23">
        <f t="shared" si="41"/>
        <v>0</v>
      </c>
      <c r="DC125" s="16"/>
      <c r="DE125" s="192">
        <f t="shared" si="42"/>
        <v>0</v>
      </c>
      <c r="DF125" s="192">
        <f t="shared" si="43"/>
        <v>0</v>
      </c>
      <c r="DH125" s="192">
        <f t="shared" si="44"/>
        <v>0</v>
      </c>
      <c r="DI125" s="192">
        <f t="shared" si="45"/>
        <v>0</v>
      </c>
      <c r="DK125" s="203">
        <f>IF(Taula43[[#This Row],[Codi del contracte]]&lt;&gt;"",IF(Taula43[[#This Row],[Codi del contracte]]&gt;199,IF(Taula43[[#This Row],[Codi del contracte]]&lt;300,1,0),0),0)</f>
        <v>0</v>
      </c>
      <c r="DL125" s="203">
        <f>IF(Taula43[[#This Row],[Codi del contracte]]&lt;&gt;"",IF(Taula43[[#This Row],[Codi del contracte]]&gt;499,IF(Taula43[[#This Row],[Codi del contracte]]&lt;600,1,0),0),0)</f>
        <v>0</v>
      </c>
      <c r="DM125" s="203">
        <f t="shared" si="57"/>
        <v>0</v>
      </c>
      <c r="DN125" s="203">
        <f>IF(Taula43[[#This Row],[% Jornada (no posar símbol %)]]=100,IF(DM125=1,2,0),0)</f>
        <v>0</v>
      </c>
      <c r="DO125" s="203" t="str">
        <f t="shared" si="61"/>
        <v/>
      </c>
    </row>
    <row r="126" spans="1:119" ht="14.25" customHeight="1">
      <c r="A126" s="260"/>
      <c r="B126" s="83">
        <v>119</v>
      </c>
      <c r="C126" s="210"/>
      <c r="D126" s="226"/>
      <c r="E126" s="210"/>
      <c r="F126" s="224"/>
      <c r="G126" s="224"/>
      <c r="H126" s="210"/>
      <c r="I126" s="225"/>
      <c r="J126" s="210"/>
      <c r="K126" s="155"/>
      <c r="L126" s="156">
        <f t="shared" si="46"/>
        <v>0</v>
      </c>
      <c r="M126" s="340"/>
      <c r="N126" s="182" t="str">
        <f t="shared" si="58"/>
        <v/>
      </c>
      <c r="O126" s="127"/>
      <c r="P126" s="64"/>
      <c r="Q126" s="64"/>
      <c r="R126" s="64"/>
      <c r="CB126" s="78" t="str">
        <f t="shared" si="31"/>
        <v/>
      </c>
      <c r="CC126" s="79">
        <v>100</v>
      </c>
      <c r="CD126" s="79">
        <f t="shared" si="32"/>
        <v>0</v>
      </c>
      <c r="CE126" s="79">
        <f t="shared" si="33"/>
        <v>0</v>
      </c>
      <c r="CF126" s="79">
        <f t="shared" si="34"/>
        <v>0</v>
      </c>
      <c r="CG126" s="79">
        <f t="shared" si="59"/>
        <v>0</v>
      </c>
      <c r="CH126" s="80">
        <f t="shared" si="35"/>
        <v>0</v>
      </c>
      <c r="CI126" s="84">
        <f t="shared" si="36"/>
        <v>0</v>
      </c>
      <c r="CJ126" s="80">
        <f t="shared" si="47"/>
        <v>0</v>
      </c>
      <c r="CN126" s="21" t="str">
        <f t="shared" si="37"/>
        <v/>
      </c>
      <c r="CO126" s="21" t="str">
        <f t="shared" si="38"/>
        <v/>
      </c>
      <c r="CP126" s="22" t="str">
        <f t="shared" si="48"/>
        <v/>
      </c>
      <c r="CQ126" s="22" t="str">
        <f t="shared" si="49"/>
        <v/>
      </c>
      <c r="CR126" s="22" t="str">
        <f t="shared" si="50"/>
        <v/>
      </c>
      <c r="CS126" s="22" t="str">
        <f t="shared" si="51"/>
        <v/>
      </c>
      <c r="CT126" s="22" t="str">
        <f t="shared" si="52"/>
        <v/>
      </c>
      <c r="CU126" s="173" t="str">
        <f t="shared" si="39"/>
        <v/>
      </c>
      <c r="CV126" s="173" t="str">
        <f t="shared" si="40"/>
        <v/>
      </c>
      <c r="CW126" s="22" t="str">
        <f t="shared" si="53"/>
        <v/>
      </c>
      <c r="CX126" s="22" t="str">
        <f t="shared" si="54"/>
        <v/>
      </c>
      <c r="CY126" s="23" t="str">
        <f t="shared" si="55"/>
        <v/>
      </c>
      <c r="CZ126" s="23" t="str">
        <f t="shared" si="56"/>
        <v/>
      </c>
      <c r="DA126" s="207" t="str">
        <f t="shared" si="60"/>
        <v/>
      </c>
      <c r="DB126" s="23">
        <f t="shared" si="41"/>
        <v>0</v>
      </c>
      <c r="DC126" s="16"/>
      <c r="DE126" s="192">
        <f t="shared" si="42"/>
        <v>0</v>
      </c>
      <c r="DF126" s="192">
        <f t="shared" si="43"/>
        <v>0</v>
      </c>
      <c r="DH126" s="192">
        <f t="shared" si="44"/>
        <v>0</v>
      </c>
      <c r="DI126" s="192">
        <f t="shared" si="45"/>
        <v>0</v>
      </c>
      <c r="DK126" s="203">
        <f>IF(Taula43[[#This Row],[Codi del contracte]]&lt;&gt;"",IF(Taula43[[#This Row],[Codi del contracte]]&gt;199,IF(Taula43[[#This Row],[Codi del contracte]]&lt;300,1,0),0),0)</f>
        <v>0</v>
      </c>
      <c r="DL126" s="203">
        <f>IF(Taula43[[#This Row],[Codi del contracte]]&lt;&gt;"",IF(Taula43[[#This Row],[Codi del contracte]]&gt;499,IF(Taula43[[#This Row],[Codi del contracte]]&lt;600,1,0),0),0)</f>
        <v>0</v>
      </c>
      <c r="DM126" s="203">
        <f t="shared" si="57"/>
        <v>0</v>
      </c>
      <c r="DN126" s="203">
        <f>IF(Taula43[[#This Row],[% Jornada (no posar símbol %)]]=100,IF(DM126=1,2,0),0)</f>
        <v>0</v>
      </c>
      <c r="DO126" s="203" t="str">
        <f t="shared" si="61"/>
        <v/>
      </c>
    </row>
    <row r="127" spans="1:119" ht="14.25" customHeight="1">
      <c r="A127" s="260"/>
      <c r="B127" s="83">
        <v>120</v>
      </c>
      <c r="C127" s="210"/>
      <c r="D127" s="226"/>
      <c r="E127" s="210"/>
      <c r="F127" s="224"/>
      <c r="G127" s="224"/>
      <c r="H127" s="210"/>
      <c r="I127" s="225"/>
      <c r="J127" s="210"/>
      <c r="K127" s="155"/>
      <c r="L127" s="156">
        <f t="shared" si="46"/>
        <v>0</v>
      </c>
      <c r="M127" s="340"/>
      <c r="N127" s="182" t="str">
        <f t="shared" si="58"/>
        <v/>
      </c>
      <c r="O127" s="127"/>
      <c r="P127" s="64"/>
      <c r="Q127" s="64"/>
      <c r="R127" s="64"/>
      <c r="CB127" s="78" t="str">
        <f t="shared" si="31"/>
        <v/>
      </c>
      <c r="CC127" s="79">
        <v>100</v>
      </c>
      <c r="CD127" s="79">
        <f t="shared" si="32"/>
        <v>0</v>
      </c>
      <c r="CE127" s="79">
        <f t="shared" si="33"/>
        <v>0</v>
      </c>
      <c r="CF127" s="79">
        <f t="shared" si="34"/>
        <v>0</v>
      </c>
      <c r="CG127" s="79">
        <f t="shared" si="59"/>
        <v>0</v>
      </c>
      <c r="CH127" s="80">
        <f t="shared" si="35"/>
        <v>0</v>
      </c>
      <c r="CI127" s="84">
        <f t="shared" si="36"/>
        <v>0</v>
      </c>
      <c r="CJ127" s="80">
        <f t="shared" si="47"/>
        <v>0</v>
      </c>
      <c r="CN127" s="21" t="str">
        <f t="shared" si="37"/>
        <v/>
      </c>
      <c r="CO127" s="21" t="str">
        <f t="shared" si="38"/>
        <v/>
      </c>
      <c r="CP127" s="22" t="str">
        <f t="shared" si="48"/>
        <v/>
      </c>
      <c r="CQ127" s="22" t="str">
        <f t="shared" si="49"/>
        <v/>
      </c>
      <c r="CR127" s="22" t="str">
        <f t="shared" si="50"/>
        <v/>
      </c>
      <c r="CS127" s="22" t="str">
        <f t="shared" si="51"/>
        <v/>
      </c>
      <c r="CT127" s="22" t="str">
        <f t="shared" si="52"/>
        <v/>
      </c>
      <c r="CU127" s="173" t="str">
        <f t="shared" si="39"/>
        <v/>
      </c>
      <c r="CV127" s="173" t="str">
        <f t="shared" si="40"/>
        <v/>
      </c>
      <c r="CW127" s="22" t="str">
        <f t="shared" si="53"/>
        <v/>
      </c>
      <c r="CX127" s="22" t="str">
        <f t="shared" si="54"/>
        <v/>
      </c>
      <c r="CY127" s="23" t="str">
        <f t="shared" si="55"/>
        <v/>
      </c>
      <c r="CZ127" s="23" t="str">
        <f t="shared" si="56"/>
        <v/>
      </c>
      <c r="DA127" s="207" t="str">
        <f t="shared" si="60"/>
        <v/>
      </c>
      <c r="DB127" s="23">
        <f t="shared" si="41"/>
        <v>0</v>
      </c>
      <c r="DC127" s="16"/>
      <c r="DE127" s="192">
        <f t="shared" si="42"/>
        <v>0</v>
      </c>
      <c r="DF127" s="192">
        <f t="shared" si="43"/>
        <v>0</v>
      </c>
      <c r="DH127" s="192">
        <f t="shared" si="44"/>
        <v>0</v>
      </c>
      <c r="DI127" s="192">
        <f t="shared" si="45"/>
        <v>0</v>
      </c>
      <c r="DK127" s="203">
        <f>IF(Taula43[[#This Row],[Codi del contracte]]&lt;&gt;"",IF(Taula43[[#This Row],[Codi del contracte]]&gt;199,IF(Taula43[[#This Row],[Codi del contracte]]&lt;300,1,0),0),0)</f>
        <v>0</v>
      </c>
      <c r="DL127" s="203">
        <f>IF(Taula43[[#This Row],[Codi del contracte]]&lt;&gt;"",IF(Taula43[[#This Row],[Codi del contracte]]&gt;499,IF(Taula43[[#This Row],[Codi del contracte]]&lt;600,1,0),0),0)</f>
        <v>0</v>
      </c>
      <c r="DM127" s="203">
        <f t="shared" si="57"/>
        <v>0</v>
      </c>
      <c r="DN127" s="203">
        <f>IF(Taula43[[#This Row],[% Jornada (no posar símbol %)]]=100,IF(DM127=1,2,0),0)</f>
        <v>0</v>
      </c>
      <c r="DO127" s="203" t="str">
        <f t="shared" si="61"/>
        <v/>
      </c>
    </row>
    <row r="128" spans="1:119" ht="14.25" customHeight="1">
      <c r="A128" s="260"/>
      <c r="B128" s="83">
        <v>121</v>
      </c>
      <c r="C128" s="210"/>
      <c r="D128" s="226"/>
      <c r="E128" s="210"/>
      <c r="F128" s="224"/>
      <c r="G128" s="224"/>
      <c r="H128" s="210"/>
      <c r="I128" s="225"/>
      <c r="J128" s="210"/>
      <c r="K128" s="155"/>
      <c r="L128" s="156">
        <f t="shared" si="46"/>
        <v>0</v>
      </c>
      <c r="M128" s="340"/>
      <c r="N128" s="182" t="str">
        <f t="shared" si="58"/>
        <v/>
      </c>
      <c r="O128" s="127"/>
      <c r="P128" s="64"/>
      <c r="Q128" s="64"/>
      <c r="R128" s="64"/>
      <c r="CB128" s="78" t="str">
        <f t="shared" si="31"/>
        <v/>
      </c>
      <c r="CC128" s="79">
        <v>100</v>
      </c>
      <c r="CD128" s="79">
        <f t="shared" si="32"/>
        <v>0</v>
      </c>
      <c r="CE128" s="79">
        <f t="shared" si="33"/>
        <v>0</v>
      </c>
      <c r="CF128" s="79">
        <f t="shared" si="34"/>
        <v>0</v>
      </c>
      <c r="CG128" s="79">
        <f t="shared" si="59"/>
        <v>0</v>
      </c>
      <c r="CH128" s="80">
        <f t="shared" si="35"/>
        <v>0</v>
      </c>
      <c r="CI128" s="84">
        <f t="shared" si="36"/>
        <v>0</v>
      </c>
      <c r="CJ128" s="80">
        <f t="shared" si="47"/>
        <v>0</v>
      </c>
      <c r="CN128" s="21" t="str">
        <f t="shared" si="37"/>
        <v/>
      </c>
      <c r="CO128" s="21" t="str">
        <f t="shared" si="38"/>
        <v/>
      </c>
      <c r="CP128" s="22" t="str">
        <f t="shared" si="48"/>
        <v/>
      </c>
      <c r="CQ128" s="22" t="str">
        <f t="shared" si="49"/>
        <v/>
      </c>
      <c r="CR128" s="22" t="str">
        <f t="shared" si="50"/>
        <v/>
      </c>
      <c r="CS128" s="22" t="str">
        <f t="shared" si="51"/>
        <v/>
      </c>
      <c r="CT128" s="22" t="str">
        <f t="shared" si="52"/>
        <v/>
      </c>
      <c r="CU128" s="173" t="str">
        <f t="shared" si="39"/>
        <v/>
      </c>
      <c r="CV128" s="173" t="str">
        <f t="shared" si="40"/>
        <v/>
      </c>
      <c r="CW128" s="22" t="str">
        <f t="shared" si="53"/>
        <v/>
      </c>
      <c r="CX128" s="22" t="str">
        <f t="shared" si="54"/>
        <v/>
      </c>
      <c r="CY128" s="23" t="str">
        <f t="shared" si="55"/>
        <v/>
      </c>
      <c r="CZ128" s="23" t="str">
        <f t="shared" si="56"/>
        <v/>
      </c>
      <c r="DA128" s="207" t="str">
        <f t="shared" si="60"/>
        <v/>
      </c>
      <c r="DB128" s="23">
        <f t="shared" si="41"/>
        <v>0</v>
      </c>
      <c r="DC128" s="16"/>
      <c r="DE128" s="192">
        <f t="shared" si="42"/>
        <v>0</v>
      </c>
      <c r="DF128" s="192">
        <f t="shared" si="43"/>
        <v>0</v>
      </c>
      <c r="DH128" s="192">
        <f t="shared" si="44"/>
        <v>0</v>
      </c>
      <c r="DI128" s="192">
        <f t="shared" si="45"/>
        <v>0</v>
      </c>
      <c r="DK128" s="203">
        <f>IF(Taula43[[#This Row],[Codi del contracte]]&lt;&gt;"",IF(Taula43[[#This Row],[Codi del contracte]]&gt;199,IF(Taula43[[#This Row],[Codi del contracte]]&lt;300,1,0),0),0)</f>
        <v>0</v>
      </c>
      <c r="DL128" s="203">
        <f>IF(Taula43[[#This Row],[Codi del contracte]]&lt;&gt;"",IF(Taula43[[#This Row],[Codi del contracte]]&gt;499,IF(Taula43[[#This Row],[Codi del contracte]]&lt;600,1,0),0),0)</f>
        <v>0</v>
      </c>
      <c r="DM128" s="203">
        <f t="shared" si="57"/>
        <v>0</v>
      </c>
      <c r="DN128" s="203">
        <f>IF(Taula43[[#This Row],[% Jornada (no posar símbol %)]]=100,IF(DM128=1,2,0),0)</f>
        <v>0</v>
      </c>
      <c r="DO128" s="203" t="str">
        <f t="shared" si="61"/>
        <v/>
      </c>
    </row>
    <row r="129" spans="1:119" ht="14.25" customHeight="1">
      <c r="A129" s="260"/>
      <c r="B129" s="83">
        <v>122</v>
      </c>
      <c r="C129" s="210"/>
      <c r="D129" s="226"/>
      <c r="E129" s="210"/>
      <c r="F129" s="224"/>
      <c r="G129" s="224"/>
      <c r="H129" s="210"/>
      <c r="I129" s="225"/>
      <c r="J129" s="210"/>
      <c r="K129" s="155"/>
      <c r="L129" s="156">
        <f t="shared" si="46"/>
        <v>0</v>
      </c>
      <c r="M129" s="340"/>
      <c r="N129" s="182" t="str">
        <f t="shared" si="58"/>
        <v/>
      </c>
      <c r="O129" s="127"/>
      <c r="P129" s="64"/>
      <c r="Q129" s="64"/>
      <c r="R129" s="64"/>
      <c r="CB129" s="78" t="str">
        <f t="shared" si="31"/>
        <v/>
      </c>
      <c r="CC129" s="79">
        <v>100</v>
      </c>
      <c r="CD129" s="79">
        <f t="shared" si="32"/>
        <v>0</v>
      </c>
      <c r="CE129" s="79">
        <f t="shared" si="33"/>
        <v>0</v>
      </c>
      <c r="CF129" s="79">
        <f t="shared" si="34"/>
        <v>0</v>
      </c>
      <c r="CG129" s="79">
        <f t="shared" si="59"/>
        <v>0</v>
      </c>
      <c r="CH129" s="80">
        <f t="shared" si="35"/>
        <v>0</v>
      </c>
      <c r="CI129" s="84">
        <f t="shared" si="36"/>
        <v>0</v>
      </c>
      <c r="CJ129" s="80">
        <f t="shared" si="47"/>
        <v>0</v>
      </c>
      <c r="CN129" s="21" t="str">
        <f t="shared" si="37"/>
        <v/>
      </c>
      <c r="CO129" s="21" t="str">
        <f t="shared" si="38"/>
        <v/>
      </c>
      <c r="CP129" s="22" t="str">
        <f t="shared" si="48"/>
        <v/>
      </c>
      <c r="CQ129" s="22" t="str">
        <f t="shared" si="49"/>
        <v/>
      </c>
      <c r="CR129" s="22" t="str">
        <f t="shared" si="50"/>
        <v/>
      </c>
      <c r="CS129" s="22" t="str">
        <f t="shared" si="51"/>
        <v/>
      </c>
      <c r="CT129" s="22" t="str">
        <f t="shared" si="52"/>
        <v/>
      </c>
      <c r="CU129" s="173" t="str">
        <f t="shared" si="39"/>
        <v/>
      </c>
      <c r="CV129" s="173" t="str">
        <f t="shared" si="40"/>
        <v/>
      </c>
      <c r="CW129" s="22" t="str">
        <f t="shared" si="53"/>
        <v/>
      </c>
      <c r="CX129" s="22" t="str">
        <f t="shared" si="54"/>
        <v/>
      </c>
      <c r="CY129" s="23" t="str">
        <f t="shared" si="55"/>
        <v/>
      </c>
      <c r="CZ129" s="23" t="str">
        <f t="shared" si="56"/>
        <v/>
      </c>
      <c r="DA129" s="207" t="str">
        <f t="shared" si="60"/>
        <v/>
      </c>
      <c r="DB129" s="23">
        <f t="shared" si="41"/>
        <v>0</v>
      </c>
      <c r="DC129" s="16"/>
      <c r="DE129" s="192">
        <f t="shared" si="42"/>
        <v>0</v>
      </c>
      <c r="DF129" s="192">
        <f t="shared" si="43"/>
        <v>0</v>
      </c>
      <c r="DH129" s="192">
        <f t="shared" si="44"/>
        <v>0</v>
      </c>
      <c r="DI129" s="192">
        <f t="shared" si="45"/>
        <v>0</v>
      </c>
      <c r="DK129" s="203">
        <f>IF(Taula43[[#This Row],[Codi del contracte]]&lt;&gt;"",IF(Taula43[[#This Row],[Codi del contracte]]&gt;199,IF(Taula43[[#This Row],[Codi del contracte]]&lt;300,1,0),0),0)</f>
        <v>0</v>
      </c>
      <c r="DL129" s="203">
        <f>IF(Taula43[[#This Row],[Codi del contracte]]&lt;&gt;"",IF(Taula43[[#This Row],[Codi del contracte]]&gt;499,IF(Taula43[[#This Row],[Codi del contracte]]&lt;600,1,0),0),0)</f>
        <v>0</v>
      </c>
      <c r="DM129" s="203">
        <f t="shared" si="57"/>
        <v>0</v>
      </c>
      <c r="DN129" s="203">
        <f>IF(Taula43[[#This Row],[% Jornada (no posar símbol %)]]=100,IF(DM129=1,2,0),0)</f>
        <v>0</v>
      </c>
      <c r="DO129" s="203" t="str">
        <f t="shared" si="61"/>
        <v/>
      </c>
    </row>
    <row r="130" spans="1:119" ht="14.25" customHeight="1">
      <c r="A130" s="260"/>
      <c r="B130" s="83">
        <v>123</v>
      </c>
      <c r="C130" s="210"/>
      <c r="D130" s="226"/>
      <c r="E130" s="210"/>
      <c r="F130" s="224"/>
      <c r="G130" s="224"/>
      <c r="H130" s="210"/>
      <c r="I130" s="225"/>
      <c r="J130" s="210"/>
      <c r="K130" s="155"/>
      <c r="L130" s="156">
        <f t="shared" si="46"/>
        <v>0</v>
      </c>
      <c r="M130" s="340"/>
      <c r="N130" s="182" t="str">
        <f t="shared" si="58"/>
        <v/>
      </c>
      <c r="O130" s="127"/>
      <c r="P130" s="64"/>
      <c r="Q130" s="64"/>
      <c r="R130" s="64"/>
      <c r="CB130" s="78" t="str">
        <f t="shared" si="31"/>
        <v/>
      </c>
      <c r="CC130" s="79">
        <v>100</v>
      </c>
      <c r="CD130" s="79">
        <f t="shared" si="32"/>
        <v>0</v>
      </c>
      <c r="CE130" s="79">
        <f t="shared" si="33"/>
        <v>0</v>
      </c>
      <c r="CF130" s="79">
        <f t="shared" si="34"/>
        <v>0</v>
      </c>
      <c r="CG130" s="79">
        <f t="shared" si="59"/>
        <v>0</v>
      </c>
      <c r="CH130" s="80">
        <f t="shared" si="35"/>
        <v>0</v>
      </c>
      <c r="CI130" s="84">
        <f t="shared" si="36"/>
        <v>0</v>
      </c>
      <c r="CJ130" s="80">
        <f t="shared" si="47"/>
        <v>0</v>
      </c>
      <c r="CN130" s="21" t="str">
        <f t="shared" si="37"/>
        <v/>
      </c>
      <c r="CO130" s="21" t="str">
        <f t="shared" si="38"/>
        <v/>
      </c>
      <c r="CP130" s="22" t="str">
        <f t="shared" si="48"/>
        <v/>
      </c>
      <c r="CQ130" s="22" t="str">
        <f t="shared" si="49"/>
        <v/>
      </c>
      <c r="CR130" s="22" t="str">
        <f t="shared" si="50"/>
        <v/>
      </c>
      <c r="CS130" s="22" t="str">
        <f t="shared" si="51"/>
        <v/>
      </c>
      <c r="CT130" s="22" t="str">
        <f t="shared" si="52"/>
        <v/>
      </c>
      <c r="CU130" s="173" t="str">
        <f t="shared" si="39"/>
        <v/>
      </c>
      <c r="CV130" s="173" t="str">
        <f t="shared" si="40"/>
        <v/>
      </c>
      <c r="CW130" s="22" t="str">
        <f t="shared" si="53"/>
        <v/>
      </c>
      <c r="CX130" s="22" t="str">
        <f t="shared" si="54"/>
        <v/>
      </c>
      <c r="CY130" s="23" t="str">
        <f t="shared" si="55"/>
        <v/>
      </c>
      <c r="CZ130" s="23" t="str">
        <f t="shared" si="56"/>
        <v/>
      </c>
      <c r="DA130" s="207" t="str">
        <f t="shared" si="60"/>
        <v/>
      </c>
      <c r="DB130" s="23">
        <f t="shared" si="41"/>
        <v>0</v>
      </c>
      <c r="DC130" s="16"/>
      <c r="DE130" s="192">
        <f t="shared" si="42"/>
        <v>0</v>
      </c>
      <c r="DF130" s="192">
        <f t="shared" si="43"/>
        <v>0</v>
      </c>
      <c r="DH130" s="192">
        <f t="shared" si="44"/>
        <v>0</v>
      </c>
      <c r="DI130" s="192">
        <f t="shared" si="45"/>
        <v>0</v>
      </c>
      <c r="DK130" s="203">
        <f>IF(Taula43[[#This Row],[Codi del contracte]]&lt;&gt;"",IF(Taula43[[#This Row],[Codi del contracte]]&gt;199,IF(Taula43[[#This Row],[Codi del contracte]]&lt;300,1,0),0),0)</f>
        <v>0</v>
      </c>
      <c r="DL130" s="203">
        <f>IF(Taula43[[#This Row],[Codi del contracte]]&lt;&gt;"",IF(Taula43[[#This Row],[Codi del contracte]]&gt;499,IF(Taula43[[#This Row],[Codi del contracte]]&lt;600,1,0),0),0)</f>
        <v>0</v>
      </c>
      <c r="DM130" s="203">
        <f t="shared" si="57"/>
        <v>0</v>
      </c>
      <c r="DN130" s="203">
        <f>IF(Taula43[[#This Row],[% Jornada (no posar símbol %)]]=100,IF(DM130=1,2,0),0)</f>
        <v>0</v>
      </c>
      <c r="DO130" s="203" t="str">
        <f t="shared" si="61"/>
        <v/>
      </c>
    </row>
    <row r="131" spans="1:119" ht="14.25" customHeight="1">
      <c r="A131" s="260"/>
      <c r="B131" s="83">
        <v>124</v>
      </c>
      <c r="C131" s="210"/>
      <c r="D131" s="226"/>
      <c r="E131" s="210"/>
      <c r="F131" s="224"/>
      <c r="G131" s="224"/>
      <c r="H131" s="210"/>
      <c r="I131" s="225"/>
      <c r="J131" s="210"/>
      <c r="K131" s="155"/>
      <c r="L131" s="156">
        <f t="shared" si="46"/>
        <v>0</v>
      </c>
      <c r="M131" s="340"/>
      <c r="N131" s="182" t="str">
        <f t="shared" si="58"/>
        <v/>
      </c>
      <c r="O131" s="127"/>
      <c r="P131" s="64"/>
      <c r="Q131" s="64"/>
      <c r="R131" s="64"/>
      <c r="CB131" s="78" t="str">
        <f t="shared" si="31"/>
        <v/>
      </c>
      <c r="CC131" s="79">
        <v>100</v>
      </c>
      <c r="CD131" s="79">
        <f t="shared" si="32"/>
        <v>0</v>
      </c>
      <c r="CE131" s="79">
        <f t="shared" si="33"/>
        <v>0</v>
      </c>
      <c r="CF131" s="79">
        <f t="shared" si="34"/>
        <v>0</v>
      </c>
      <c r="CG131" s="79">
        <f t="shared" si="59"/>
        <v>0</v>
      </c>
      <c r="CH131" s="80">
        <f t="shared" si="35"/>
        <v>0</v>
      </c>
      <c r="CI131" s="84">
        <f t="shared" si="36"/>
        <v>0</v>
      </c>
      <c r="CJ131" s="80">
        <f t="shared" si="47"/>
        <v>0</v>
      </c>
      <c r="CN131" s="21" t="str">
        <f t="shared" si="37"/>
        <v/>
      </c>
      <c r="CO131" s="21" t="str">
        <f t="shared" si="38"/>
        <v/>
      </c>
      <c r="CP131" s="22" t="str">
        <f t="shared" si="48"/>
        <v/>
      </c>
      <c r="CQ131" s="22" t="str">
        <f t="shared" si="49"/>
        <v/>
      </c>
      <c r="CR131" s="22" t="str">
        <f t="shared" si="50"/>
        <v/>
      </c>
      <c r="CS131" s="22" t="str">
        <f t="shared" si="51"/>
        <v/>
      </c>
      <c r="CT131" s="22" t="str">
        <f t="shared" si="52"/>
        <v/>
      </c>
      <c r="CU131" s="173" t="str">
        <f t="shared" si="39"/>
        <v/>
      </c>
      <c r="CV131" s="173" t="str">
        <f t="shared" si="40"/>
        <v/>
      </c>
      <c r="CW131" s="22" t="str">
        <f t="shared" si="53"/>
        <v/>
      </c>
      <c r="CX131" s="22" t="str">
        <f t="shared" si="54"/>
        <v/>
      </c>
      <c r="CY131" s="23" t="str">
        <f t="shared" si="55"/>
        <v/>
      </c>
      <c r="CZ131" s="23" t="str">
        <f t="shared" si="56"/>
        <v/>
      </c>
      <c r="DA131" s="207" t="str">
        <f t="shared" si="60"/>
        <v/>
      </c>
      <c r="DB131" s="23">
        <f t="shared" si="41"/>
        <v>0</v>
      </c>
      <c r="DC131" s="16"/>
      <c r="DE131" s="192">
        <f t="shared" si="42"/>
        <v>0</v>
      </c>
      <c r="DF131" s="192">
        <f t="shared" si="43"/>
        <v>0</v>
      </c>
      <c r="DH131" s="192">
        <f t="shared" si="44"/>
        <v>0</v>
      </c>
      <c r="DI131" s="192">
        <f t="shared" si="45"/>
        <v>0</v>
      </c>
      <c r="DK131" s="203">
        <f>IF(Taula43[[#This Row],[Codi del contracte]]&lt;&gt;"",IF(Taula43[[#This Row],[Codi del contracte]]&gt;199,IF(Taula43[[#This Row],[Codi del contracte]]&lt;300,1,0),0),0)</f>
        <v>0</v>
      </c>
      <c r="DL131" s="203">
        <f>IF(Taula43[[#This Row],[Codi del contracte]]&lt;&gt;"",IF(Taula43[[#This Row],[Codi del contracte]]&gt;499,IF(Taula43[[#This Row],[Codi del contracte]]&lt;600,1,0),0),0)</f>
        <v>0</v>
      </c>
      <c r="DM131" s="203">
        <f t="shared" si="57"/>
        <v>0</v>
      </c>
      <c r="DN131" s="203">
        <f>IF(Taula43[[#This Row],[% Jornada (no posar símbol %)]]=100,IF(DM131=1,2,0),0)</f>
        <v>0</v>
      </c>
      <c r="DO131" s="203" t="str">
        <f t="shared" si="61"/>
        <v/>
      </c>
    </row>
    <row r="132" spans="1:119" ht="14.25" customHeight="1">
      <c r="A132" s="260"/>
      <c r="B132" s="83">
        <v>125</v>
      </c>
      <c r="C132" s="210"/>
      <c r="D132" s="226"/>
      <c r="E132" s="210"/>
      <c r="F132" s="224"/>
      <c r="G132" s="224"/>
      <c r="H132" s="210"/>
      <c r="I132" s="225"/>
      <c r="J132" s="210"/>
      <c r="K132" s="155"/>
      <c r="L132" s="156">
        <f t="shared" si="46"/>
        <v>0</v>
      </c>
      <c r="M132" s="340"/>
      <c r="N132" s="182" t="str">
        <f t="shared" si="58"/>
        <v/>
      </c>
      <c r="O132" s="127"/>
      <c r="P132" s="64"/>
      <c r="Q132" s="64"/>
      <c r="R132" s="64"/>
      <c r="CB132" s="78" t="str">
        <f t="shared" si="31"/>
        <v/>
      </c>
      <c r="CC132" s="79">
        <v>100</v>
      </c>
      <c r="CD132" s="79">
        <f t="shared" si="32"/>
        <v>0</v>
      </c>
      <c r="CE132" s="79">
        <f t="shared" si="33"/>
        <v>0</v>
      </c>
      <c r="CF132" s="79">
        <f t="shared" si="34"/>
        <v>0</v>
      </c>
      <c r="CG132" s="79">
        <f t="shared" si="59"/>
        <v>0</v>
      </c>
      <c r="CH132" s="80">
        <f t="shared" si="35"/>
        <v>0</v>
      </c>
      <c r="CI132" s="84">
        <f t="shared" si="36"/>
        <v>0</v>
      </c>
      <c r="CJ132" s="80">
        <f t="shared" si="47"/>
        <v>0</v>
      </c>
      <c r="CN132" s="21" t="str">
        <f t="shared" si="37"/>
        <v/>
      </c>
      <c r="CO132" s="21" t="str">
        <f t="shared" si="38"/>
        <v/>
      </c>
      <c r="CP132" s="22" t="str">
        <f t="shared" si="48"/>
        <v/>
      </c>
      <c r="CQ132" s="22" t="str">
        <f t="shared" si="49"/>
        <v/>
      </c>
      <c r="CR132" s="22" t="str">
        <f t="shared" si="50"/>
        <v/>
      </c>
      <c r="CS132" s="22" t="str">
        <f t="shared" si="51"/>
        <v/>
      </c>
      <c r="CT132" s="22" t="str">
        <f t="shared" si="52"/>
        <v/>
      </c>
      <c r="CU132" s="173" t="str">
        <f t="shared" si="39"/>
        <v/>
      </c>
      <c r="CV132" s="173" t="str">
        <f t="shared" si="40"/>
        <v/>
      </c>
      <c r="CW132" s="22" t="str">
        <f t="shared" si="53"/>
        <v/>
      </c>
      <c r="CX132" s="22" t="str">
        <f t="shared" si="54"/>
        <v/>
      </c>
      <c r="CY132" s="23" t="str">
        <f t="shared" si="55"/>
        <v/>
      </c>
      <c r="CZ132" s="23" t="str">
        <f t="shared" si="56"/>
        <v/>
      </c>
      <c r="DA132" s="207" t="str">
        <f t="shared" si="60"/>
        <v/>
      </c>
      <c r="DB132" s="23">
        <f t="shared" si="41"/>
        <v>0</v>
      </c>
      <c r="DC132" s="16"/>
      <c r="DE132" s="192">
        <f t="shared" si="42"/>
        <v>0</v>
      </c>
      <c r="DF132" s="192">
        <f t="shared" si="43"/>
        <v>0</v>
      </c>
      <c r="DH132" s="192">
        <f t="shared" si="44"/>
        <v>0</v>
      </c>
      <c r="DI132" s="192">
        <f t="shared" si="45"/>
        <v>0</v>
      </c>
      <c r="DK132" s="203">
        <f>IF(Taula43[[#This Row],[Codi del contracte]]&lt;&gt;"",IF(Taula43[[#This Row],[Codi del contracte]]&gt;199,IF(Taula43[[#This Row],[Codi del contracte]]&lt;300,1,0),0),0)</f>
        <v>0</v>
      </c>
      <c r="DL132" s="203">
        <f>IF(Taula43[[#This Row],[Codi del contracte]]&lt;&gt;"",IF(Taula43[[#This Row],[Codi del contracte]]&gt;499,IF(Taula43[[#This Row],[Codi del contracte]]&lt;600,1,0),0),0)</f>
        <v>0</v>
      </c>
      <c r="DM132" s="203">
        <f t="shared" si="57"/>
        <v>0</v>
      </c>
      <c r="DN132" s="203">
        <f>IF(Taula43[[#This Row],[% Jornada (no posar símbol %)]]=100,IF(DM132=1,2,0),0)</f>
        <v>0</v>
      </c>
      <c r="DO132" s="203" t="str">
        <f t="shared" si="61"/>
        <v/>
      </c>
    </row>
    <row r="133" spans="1:119" ht="14.25" customHeight="1">
      <c r="A133" s="260"/>
      <c r="B133" s="83">
        <v>126</v>
      </c>
      <c r="C133" s="210"/>
      <c r="D133" s="226"/>
      <c r="E133" s="210"/>
      <c r="F133" s="224"/>
      <c r="G133" s="224"/>
      <c r="H133" s="210"/>
      <c r="I133" s="225"/>
      <c r="J133" s="210"/>
      <c r="K133" s="155"/>
      <c r="L133" s="156">
        <f t="shared" si="46"/>
        <v>0</v>
      </c>
      <c r="M133" s="340"/>
      <c r="N133" s="182" t="str">
        <f t="shared" si="58"/>
        <v/>
      </c>
      <c r="O133" s="127"/>
      <c r="P133" s="64"/>
      <c r="Q133" s="64"/>
      <c r="R133" s="64"/>
      <c r="CB133" s="78" t="str">
        <f t="shared" si="31"/>
        <v/>
      </c>
      <c r="CC133" s="79">
        <v>100</v>
      </c>
      <c r="CD133" s="79">
        <f t="shared" si="32"/>
        <v>0</v>
      </c>
      <c r="CE133" s="79">
        <f t="shared" si="33"/>
        <v>0</v>
      </c>
      <c r="CF133" s="79">
        <f t="shared" si="34"/>
        <v>0</v>
      </c>
      <c r="CG133" s="79">
        <f t="shared" si="59"/>
        <v>0</v>
      </c>
      <c r="CH133" s="80">
        <f t="shared" si="35"/>
        <v>0</v>
      </c>
      <c r="CI133" s="84">
        <f t="shared" si="36"/>
        <v>0</v>
      </c>
      <c r="CJ133" s="80">
        <f t="shared" si="47"/>
        <v>0</v>
      </c>
      <c r="CN133" s="21" t="str">
        <f t="shared" si="37"/>
        <v/>
      </c>
      <c r="CO133" s="21" t="str">
        <f t="shared" si="38"/>
        <v/>
      </c>
      <c r="CP133" s="22" t="str">
        <f t="shared" si="48"/>
        <v/>
      </c>
      <c r="CQ133" s="22" t="str">
        <f t="shared" si="49"/>
        <v/>
      </c>
      <c r="CR133" s="22" t="str">
        <f t="shared" si="50"/>
        <v/>
      </c>
      <c r="CS133" s="22" t="str">
        <f t="shared" si="51"/>
        <v/>
      </c>
      <c r="CT133" s="22" t="str">
        <f t="shared" si="52"/>
        <v/>
      </c>
      <c r="CU133" s="173" t="str">
        <f t="shared" si="39"/>
        <v/>
      </c>
      <c r="CV133" s="173" t="str">
        <f t="shared" si="40"/>
        <v/>
      </c>
      <c r="CW133" s="22" t="str">
        <f t="shared" si="53"/>
        <v/>
      </c>
      <c r="CX133" s="22" t="str">
        <f t="shared" si="54"/>
        <v/>
      </c>
      <c r="CY133" s="23" t="str">
        <f t="shared" si="55"/>
        <v/>
      </c>
      <c r="CZ133" s="23" t="str">
        <f t="shared" si="56"/>
        <v/>
      </c>
      <c r="DA133" s="207" t="str">
        <f t="shared" si="60"/>
        <v/>
      </c>
      <c r="DB133" s="23">
        <f t="shared" si="41"/>
        <v>0</v>
      </c>
      <c r="DC133" s="16"/>
      <c r="DE133" s="192">
        <f t="shared" si="42"/>
        <v>0</v>
      </c>
      <c r="DF133" s="192">
        <f t="shared" si="43"/>
        <v>0</v>
      </c>
      <c r="DH133" s="192">
        <f t="shared" si="44"/>
        <v>0</v>
      </c>
      <c r="DI133" s="192">
        <f t="shared" si="45"/>
        <v>0</v>
      </c>
      <c r="DK133" s="203">
        <f>IF(Taula43[[#This Row],[Codi del contracte]]&lt;&gt;"",IF(Taula43[[#This Row],[Codi del contracte]]&gt;199,IF(Taula43[[#This Row],[Codi del contracte]]&lt;300,1,0),0),0)</f>
        <v>0</v>
      </c>
      <c r="DL133" s="203">
        <f>IF(Taula43[[#This Row],[Codi del contracte]]&lt;&gt;"",IF(Taula43[[#This Row],[Codi del contracte]]&gt;499,IF(Taula43[[#This Row],[Codi del contracte]]&lt;600,1,0),0),0)</f>
        <v>0</v>
      </c>
      <c r="DM133" s="203">
        <f t="shared" si="57"/>
        <v>0</v>
      </c>
      <c r="DN133" s="203">
        <f>IF(Taula43[[#This Row],[% Jornada (no posar símbol %)]]=100,IF(DM133=1,2,0),0)</f>
        <v>0</v>
      </c>
      <c r="DO133" s="203" t="str">
        <f t="shared" si="61"/>
        <v/>
      </c>
    </row>
    <row r="134" spans="1:119" ht="14.25" customHeight="1">
      <c r="A134" s="260"/>
      <c r="B134" s="83">
        <v>127</v>
      </c>
      <c r="C134" s="210"/>
      <c r="D134" s="226"/>
      <c r="E134" s="210"/>
      <c r="F134" s="224"/>
      <c r="G134" s="224"/>
      <c r="H134" s="210"/>
      <c r="I134" s="225"/>
      <c r="J134" s="210"/>
      <c r="K134" s="155"/>
      <c r="L134" s="156">
        <f t="shared" si="46"/>
        <v>0</v>
      </c>
      <c r="M134" s="340"/>
      <c r="N134" s="182" t="str">
        <f t="shared" si="58"/>
        <v/>
      </c>
      <c r="O134" s="127"/>
      <c r="P134" s="64"/>
      <c r="Q134" s="64"/>
      <c r="R134" s="64"/>
      <c r="CB134" s="78" t="str">
        <f t="shared" si="31"/>
        <v/>
      </c>
      <c r="CC134" s="79">
        <v>100</v>
      </c>
      <c r="CD134" s="79">
        <f t="shared" si="32"/>
        <v>0</v>
      </c>
      <c r="CE134" s="79">
        <f t="shared" si="33"/>
        <v>0</v>
      </c>
      <c r="CF134" s="79">
        <f t="shared" si="34"/>
        <v>0</v>
      </c>
      <c r="CG134" s="79">
        <f t="shared" si="59"/>
        <v>0</v>
      </c>
      <c r="CH134" s="80">
        <f t="shared" si="35"/>
        <v>0</v>
      </c>
      <c r="CI134" s="84">
        <f t="shared" si="36"/>
        <v>0</v>
      </c>
      <c r="CJ134" s="80">
        <f t="shared" si="47"/>
        <v>0</v>
      </c>
      <c r="CN134" s="21" t="str">
        <f t="shared" si="37"/>
        <v/>
      </c>
      <c r="CO134" s="21" t="str">
        <f t="shared" si="38"/>
        <v/>
      </c>
      <c r="CP134" s="22" t="str">
        <f t="shared" si="48"/>
        <v/>
      </c>
      <c r="CQ134" s="22" t="str">
        <f t="shared" si="49"/>
        <v/>
      </c>
      <c r="CR134" s="22" t="str">
        <f t="shared" si="50"/>
        <v/>
      </c>
      <c r="CS134" s="22" t="str">
        <f t="shared" si="51"/>
        <v/>
      </c>
      <c r="CT134" s="22" t="str">
        <f t="shared" si="52"/>
        <v/>
      </c>
      <c r="CU134" s="173" t="str">
        <f t="shared" si="39"/>
        <v/>
      </c>
      <c r="CV134" s="173" t="str">
        <f t="shared" si="40"/>
        <v/>
      </c>
      <c r="CW134" s="22" t="str">
        <f t="shared" si="53"/>
        <v/>
      </c>
      <c r="CX134" s="22" t="str">
        <f t="shared" si="54"/>
        <v/>
      </c>
      <c r="CY134" s="23" t="str">
        <f t="shared" si="55"/>
        <v/>
      </c>
      <c r="CZ134" s="23" t="str">
        <f t="shared" si="56"/>
        <v/>
      </c>
      <c r="DA134" s="207" t="str">
        <f t="shared" si="60"/>
        <v/>
      </c>
      <c r="DB134" s="23">
        <f t="shared" si="41"/>
        <v>0</v>
      </c>
      <c r="DC134" s="16"/>
      <c r="DE134" s="192">
        <f t="shared" si="42"/>
        <v>0</v>
      </c>
      <c r="DF134" s="192">
        <f t="shared" si="43"/>
        <v>0</v>
      </c>
      <c r="DH134" s="192">
        <f t="shared" si="44"/>
        <v>0</v>
      </c>
      <c r="DI134" s="192">
        <f t="shared" si="45"/>
        <v>0</v>
      </c>
      <c r="DK134" s="203">
        <f>IF(Taula43[[#This Row],[Codi del contracte]]&lt;&gt;"",IF(Taula43[[#This Row],[Codi del contracte]]&gt;199,IF(Taula43[[#This Row],[Codi del contracte]]&lt;300,1,0),0),0)</f>
        <v>0</v>
      </c>
      <c r="DL134" s="203">
        <f>IF(Taula43[[#This Row],[Codi del contracte]]&lt;&gt;"",IF(Taula43[[#This Row],[Codi del contracte]]&gt;499,IF(Taula43[[#This Row],[Codi del contracte]]&lt;600,1,0),0),0)</f>
        <v>0</v>
      </c>
      <c r="DM134" s="203">
        <f t="shared" si="57"/>
        <v>0</v>
      </c>
      <c r="DN134" s="203">
        <f>IF(Taula43[[#This Row],[% Jornada (no posar símbol %)]]=100,IF(DM134=1,2,0),0)</f>
        <v>0</v>
      </c>
      <c r="DO134" s="203" t="str">
        <f t="shared" si="61"/>
        <v/>
      </c>
    </row>
    <row r="135" spans="1:119" ht="14.25" customHeight="1">
      <c r="A135" s="260"/>
      <c r="B135" s="83">
        <v>128</v>
      </c>
      <c r="C135" s="210"/>
      <c r="D135" s="226"/>
      <c r="E135" s="210"/>
      <c r="F135" s="224"/>
      <c r="G135" s="224"/>
      <c r="H135" s="210"/>
      <c r="I135" s="225"/>
      <c r="J135" s="210"/>
      <c r="K135" s="155"/>
      <c r="L135" s="156">
        <f t="shared" si="46"/>
        <v>0</v>
      </c>
      <c r="M135" s="340"/>
      <c r="N135" s="182" t="str">
        <f t="shared" si="58"/>
        <v/>
      </c>
      <c r="O135" s="127"/>
      <c r="P135" s="64"/>
      <c r="Q135" s="64"/>
      <c r="R135" s="64"/>
      <c r="CB135" s="78" t="str">
        <f t="shared" si="31"/>
        <v/>
      </c>
      <c r="CC135" s="79">
        <v>100</v>
      </c>
      <c r="CD135" s="79">
        <f t="shared" si="32"/>
        <v>0</v>
      </c>
      <c r="CE135" s="79">
        <f t="shared" si="33"/>
        <v>0</v>
      </c>
      <c r="CF135" s="79">
        <f t="shared" si="34"/>
        <v>0</v>
      </c>
      <c r="CG135" s="79">
        <f t="shared" si="59"/>
        <v>0</v>
      </c>
      <c r="CH135" s="80">
        <f t="shared" si="35"/>
        <v>0</v>
      </c>
      <c r="CI135" s="84">
        <f t="shared" si="36"/>
        <v>0</v>
      </c>
      <c r="CJ135" s="80">
        <f t="shared" si="47"/>
        <v>0</v>
      </c>
      <c r="CN135" s="21" t="str">
        <f t="shared" si="37"/>
        <v/>
      </c>
      <c r="CO135" s="21" t="str">
        <f t="shared" si="38"/>
        <v/>
      </c>
      <c r="CP135" s="22" t="str">
        <f t="shared" si="48"/>
        <v/>
      </c>
      <c r="CQ135" s="22" t="str">
        <f t="shared" si="49"/>
        <v/>
      </c>
      <c r="CR135" s="22" t="str">
        <f t="shared" si="50"/>
        <v/>
      </c>
      <c r="CS135" s="22" t="str">
        <f t="shared" si="51"/>
        <v/>
      </c>
      <c r="CT135" s="22" t="str">
        <f t="shared" si="52"/>
        <v/>
      </c>
      <c r="CU135" s="173" t="str">
        <f t="shared" si="39"/>
        <v/>
      </c>
      <c r="CV135" s="173" t="str">
        <f t="shared" si="40"/>
        <v/>
      </c>
      <c r="CW135" s="22" t="str">
        <f t="shared" si="53"/>
        <v/>
      </c>
      <c r="CX135" s="22" t="str">
        <f t="shared" si="54"/>
        <v/>
      </c>
      <c r="CY135" s="23" t="str">
        <f t="shared" si="55"/>
        <v/>
      </c>
      <c r="CZ135" s="23" t="str">
        <f t="shared" si="56"/>
        <v/>
      </c>
      <c r="DA135" s="207" t="str">
        <f t="shared" si="60"/>
        <v/>
      </c>
      <c r="DB135" s="23">
        <f t="shared" si="41"/>
        <v>0</v>
      </c>
      <c r="DC135" s="16"/>
      <c r="DE135" s="192">
        <f t="shared" si="42"/>
        <v>0</v>
      </c>
      <c r="DF135" s="192">
        <f t="shared" si="43"/>
        <v>0</v>
      </c>
      <c r="DH135" s="192">
        <f t="shared" si="44"/>
        <v>0</v>
      </c>
      <c r="DI135" s="192">
        <f t="shared" si="45"/>
        <v>0</v>
      </c>
      <c r="DK135" s="203">
        <f>IF(Taula43[[#This Row],[Codi del contracte]]&lt;&gt;"",IF(Taula43[[#This Row],[Codi del contracte]]&gt;199,IF(Taula43[[#This Row],[Codi del contracte]]&lt;300,1,0),0),0)</f>
        <v>0</v>
      </c>
      <c r="DL135" s="203">
        <f>IF(Taula43[[#This Row],[Codi del contracte]]&lt;&gt;"",IF(Taula43[[#This Row],[Codi del contracte]]&gt;499,IF(Taula43[[#This Row],[Codi del contracte]]&lt;600,1,0),0),0)</f>
        <v>0</v>
      </c>
      <c r="DM135" s="203">
        <f t="shared" si="57"/>
        <v>0</v>
      </c>
      <c r="DN135" s="203">
        <f>IF(Taula43[[#This Row],[% Jornada (no posar símbol %)]]=100,IF(DM135=1,2,0),0)</f>
        <v>0</v>
      </c>
      <c r="DO135" s="203" t="str">
        <f t="shared" si="61"/>
        <v/>
      </c>
    </row>
    <row r="136" spans="1:119" ht="14.25" customHeight="1">
      <c r="A136" s="260"/>
      <c r="B136" s="83">
        <v>129</v>
      </c>
      <c r="C136" s="210"/>
      <c r="D136" s="226"/>
      <c r="E136" s="210"/>
      <c r="F136" s="224"/>
      <c r="G136" s="224"/>
      <c r="H136" s="210"/>
      <c r="I136" s="225"/>
      <c r="J136" s="210"/>
      <c r="K136" s="155"/>
      <c r="L136" s="156">
        <f t="shared" si="46"/>
        <v>0</v>
      </c>
      <c r="M136" s="340"/>
      <c r="N136" s="182" t="str">
        <f t="shared" si="58"/>
        <v/>
      </c>
      <c r="O136" s="127"/>
      <c r="P136" s="64"/>
      <c r="Q136" s="64"/>
      <c r="R136" s="64"/>
      <c r="CB136" s="78" t="str">
        <f t="shared" ref="CB136:CB199" si="62">IF(H136="F - Física",1,IF(H136="A - Sensorial Auditiva",1,IF(H136="V - Sensorial Visual",1,IF(H136="","",IF(H136="M - M. Mental",0,IF(H136="P - Psíquica",0,IF(H136="PC - Paràlisi Cerebral",0)))))))</f>
        <v/>
      </c>
      <c r="CC136" s="79">
        <v>100</v>
      </c>
      <c r="CD136" s="79">
        <f t="shared" ref="CD136:CD199" si="63">ROUND((K136*CC136)/100,2)</f>
        <v>0</v>
      </c>
      <c r="CE136" s="79">
        <f t="shared" ref="CE136:CE199" si="64">IF(CB136=0,IF(I136&lt;33,0,CD136),0)</f>
        <v>0</v>
      </c>
      <c r="CF136" s="79">
        <f t="shared" ref="CF136:CF199" si="65">IF(CB136=1,IF(I136&lt;65,0,CD136),0)</f>
        <v>0</v>
      </c>
      <c r="CG136" s="79">
        <f t="shared" si="59"/>
        <v>0</v>
      </c>
      <c r="CH136" s="80">
        <f t="shared" ref="CH136:CH199" si="66">IF(L136&gt;0,1,0)</f>
        <v>0</v>
      </c>
      <c r="CI136" s="84">
        <f t="shared" ref="CI136:CI199" si="67">IF(M136&lt;&gt;"",M136,L136)</f>
        <v>0</v>
      </c>
      <c r="CJ136" s="80">
        <f t="shared" si="47"/>
        <v>0</v>
      </c>
      <c r="CN136" s="21" t="str">
        <f t="shared" ref="CN136:CN199" si="68">IF(H136="","",IF(H136="M - M. Mental","",IF(H136="F - Física","",IF(H136="P - Psíquica","",IF(H136="PC - Paràlisi Cerebral","",IF(H136="A - Sensorial Auditiva","",IF(H136="V - Sensorial Visual","","1) Tipus de discapacitat: Fer servir llista desplegable")))))))</f>
        <v/>
      </c>
      <c r="CO136" s="21" t="str">
        <f t="shared" ref="CO136:CO199" si="69">IF(I136="","",IF(I136&gt;0,IF(H136="M - M. Mental","",IF(H136="F - Física","",IF(H136="P - Psíquica","",IF(H136="PC - Paràlisi Cerebral","",IF(H136="A - Sensorial Auditiva","",IF(H136="V - Sensorial Visual","",IF(H136="","2) Tipus de discapacitat: Manca seleccionar","")))))))))</f>
        <v/>
      </c>
      <c r="CP136" s="22" t="str">
        <f t="shared" si="48"/>
        <v/>
      </c>
      <c r="CQ136" s="22" t="str">
        <f t="shared" si="49"/>
        <v/>
      </c>
      <c r="CR136" s="22" t="str">
        <f t="shared" si="50"/>
        <v/>
      </c>
      <c r="CS136" s="22" t="str">
        <f t="shared" si="51"/>
        <v/>
      </c>
      <c r="CT136" s="22" t="str">
        <f t="shared" si="52"/>
        <v/>
      </c>
      <c r="CU136" s="173" t="str">
        <f t="shared" ref="CU136:CU199" si="70">IF(CB136=0,IF(I136&lt;33,IF(I136&lt;&gt;"","4) M.Mental, Psíquica ó P. Cerebral &lt; 33% (No subvencionable)",""),""),"")</f>
        <v/>
      </c>
      <c r="CV136" s="173" t="str">
        <f t="shared" ref="CV136:CV199" si="71">IF(CB136=1,IF(I136&lt;65,IF(I136&lt;&gt;"","3) Físic ó Sensorial &lt; 65% (No és subvencionable)",""),""),"")</f>
        <v/>
      </c>
      <c r="CW136" s="22" t="str">
        <f t="shared" si="53"/>
        <v/>
      </c>
      <c r="CX136" s="22" t="str">
        <f t="shared" si="54"/>
        <v/>
      </c>
      <c r="CY136" s="23" t="str">
        <f t="shared" si="55"/>
        <v/>
      </c>
      <c r="CZ136" s="23" t="str">
        <f t="shared" si="56"/>
        <v/>
      </c>
      <c r="DA136" s="207" t="str">
        <f t="shared" si="60"/>
        <v/>
      </c>
      <c r="DB136" s="23">
        <f t="shared" ref="DB136:DB199" si="72">IF(N136&lt;&gt;"",1,0)</f>
        <v>0</v>
      </c>
      <c r="DC136" s="16"/>
      <c r="DE136" s="192">
        <f t="shared" ref="DE136:DE199" si="73">IF(CH136=1,IF(E136="Home",1,IF(E136="Dona",0,"")),0)</f>
        <v>0</v>
      </c>
      <c r="DF136" s="192">
        <f t="shared" ref="DF136:DF199" si="74">IF(CH136=1,IF(E136="Dona",1,IF(E136="Home",0,"")),0)</f>
        <v>0</v>
      </c>
      <c r="DH136" s="192">
        <f t="shared" ref="DH136:DH199" si="75">IF(CJ136=1,IF(E136="Home",1,IF(E136="Dona",0,"")),0)</f>
        <v>0</v>
      </c>
      <c r="DI136" s="192">
        <f t="shared" ref="DI136:DI199" si="76">IF(CJ136=1,IF(E136="Dona",1,IF(E136="Home",0,"")),0)</f>
        <v>0</v>
      </c>
      <c r="DK136" s="203">
        <f>IF(Taula43[[#This Row],[Codi del contracte]]&lt;&gt;"",IF(Taula43[[#This Row],[Codi del contracte]]&gt;199,IF(Taula43[[#This Row],[Codi del contracte]]&lt;300,1,0),0),0)</f>
        <v>0</v>
      </c>
      <c r="DL136" s="203">
        <f>IF(Taula43[[#This Row],[Codi del contracte]]&lt;&gt;"",IF(Taula43[[#This Row],[Codi del contracte]]&gt;499,IF(Taula43[[#This Row],[Codi del contracte]]&lt;600,1,0),0),0)</f>
        <v>0</v>
      </c>
      <c r="DM136" s="203">
        <f t="shared" si="57"/>
        <v>0</v>
      </c>
      <c r="DN136" s="203">
        <f>IF(Taula43[[#This Row],[% Jornada (no posar símbol %)]]=100,IF(DM136=1,2,0),0)</f>
        <v>0</v>
      </c>
      <c r="DO136" s="203" t="str">
        <f t="shared" si="61"/>
        <v/>
      </c>
    </row>
    <row r="137" spans="1:119" ht="14.25" customHeight="1">
      <c r="A137" s="260"/>
      <c r="B137" s="83">
        <v>130</v>
      </c>
      <c r="C137" s="210"/>
      <c r="D137" s="226"/>
      <c r="E137" s="210"/>
      <c r="F137" s="224"/>
      <c r="G137" s="224"/>
      <c r="H137" s="210"/>
      <c r="I137" s="225"/>
      <c r="J137" s="210"/>
      <c r="K137" s="155"/>
      <c r="L137" s="156">
        <f t="shared" ref="L137:L200" si="77">CG137</f>
        <v>0</v>
      </c>
      <c r="M137" s="340"/>
      <c r="N137" s="182" t="str">
        <f t="shared" si="58"/>
        <v/>
      </c>
      <c r="O137" s="127"/>
      <c r="P137" s="64"/>
      <c r="Q137" s="64"/>
      <c r="R137" s="64"/>
      <c r="CB137" s="78" t="str">
        <f t="shared" si="62"/>
        <v/>
      </c>
      <c r="CC137" s="79">
        <v>100</v>
      </c>
      <c r="CD137" s="79">
        <f t="shared" si="63"/>
        <v>0</v>
      </c>
      <c r="CE137" s="79">
        <f t="shared" si="64"/>
        <v>0</v>
      </c>
      <c r="CF137" s="79">
        <f t="shared" si="65"/>
        <v>0</v>
      </c>
      <c r="CG137" s="79">
        <f t="shared" si="59"/>
        <v>0</v>
      </c>
      <c r="CH137" s="80">
        <f t="shared" si="66"/>
        <v>0</v>
      </c>
      <c r="CI137" s="84">
        <f t="shared" si="67"/>
        <v>0</v>
      </c>
      <c r="CJ137" s="80">
        <f t="shared" ref="CJ137:CJ200" si="78">IF(CI137&gt;0,1,0)</f>
        <v>0</v>
      </c>
      <c r="CN137" s="21" t="str">
        <f t="shared" si="68"/>
        <v/>
      </c>
      <c r="CO137" s="21" t="str">
        <f t="shared" si="69"/>
        <v/>
      </c>
      <c r="CP137" s="22" t="str">
        <f t="shared" ref="CP137:CP200" si="79">IF(K137="","",IF(K137="*%","Error % jornada",IF(K137&lt;1,"5) % Jornada: No fer servir número en percentatge","")))</f>
        <v/>
      </c>
      <c r="CQ137" s="22" t="str">
        <f t="shared" ref="CQ137:CQ200" si="80">IF(CN137&lt;&gt;"",IF(CP137&lt;&gt;"","1) Tipus de Discapacitat: Triar de desplegable  -  5) % Jornada",CN137),"")</f>
        <v/>
      </c>
      <c r="CR137" s="22" t="str">
        <f t="shared" ref="CR137:CR200" si="81">IF(CO137&lt;&gt;"",IF(CP137&lt;&gt;"","2) Tipus de discapacitat: Manca seleccionar  -  5) % Jornada",CO137),"")</f>
        <v/>
      </c>
      <c r="CS137" s="22" t="str">
        <f t="shared" ref="CS137:CS200" si="82">IF(CQ137&lt;&gt;"",CQ137,CR137)</f>
        <v/>
      </c>
      <c r="CT137" s="22" t="str">
        <f t="shared" ref="CT137:CT200" si="83">IF(CS137&lt;&gt;"",CS137,IF(CP137&lt;&gt;"",CP137,""))</f>
        <v/>
      </c>
      <c r="CU137" s="173" t="str">
        <f t="shared" si="70"/>
        <v/>
      </c>
      <c r="CV137" s="173" t="str">
        <f t="shared" si="71"/>
        <v/>
      </c>
      <c r="CW137" s="22" t="str">
        <f t="shared" ref="CW137:CW200" si="84">IF(CU137&lt;&gt;"",IF(CP137&lt;&gt;"","4) M.Mental, Psíquica ó Paràlisi Cerebral &lt; 33%  -  5)  % Jornada",CU137),"")</f>
        <v/>
      </c>
      <c r="CX137" s="22" t="str">
        <f t="shared" ref="CX137:CX200" si="85">IF(CV137&lt;&gt;"",IF(CP137&lt;&gt;"","3) Físic ó Sensorial &lt; 65%  -  5) % Jornada",CV137),"")</f>
        <v/>
      </c>
      <c r="CY137" s="23" t="str">
        <f t="shared" ref="CY137:CY200" si="86">IF(CX137&lt;&gt;"",CX137,IF(CW137&lt;&gt;"",CW137,""))</f>
        <v/>
      </c>
      <c r="CZ137" s="23" t="str">
        <f t="shared" ref="CZ137:CZ200" si="87">IF(CY137&lt;&gt;"",CY137,IF(CT137&lt;&gt;"",CT137,""))</f>
        <v/>
      </c>
      <c r="DA137" s="207" t="str">
        <f t="shared" si="60"/>
        <v/>
      </c>
      <c r="DB137" s="23">
        <f t="shared" si="72"/>
        <v>0</v>
      </c>
      <c r="DC137" s="16"/>
      <c r="DE137" s="192">
        <f t="shared" si="73"/>
        <v>0</v>
      </c>
      <c r="DF137" s="192">
        <f t="shared" si="74"/>
        <v>0</v>
      </c>
      <c r="DH137" s="192">
        <f t="shared" si="75"/>
        <v>0</v>
      </c>
      <c r="DI137" s="192">
        <f t="shared" si="76"/>
        <v>0</v>
      </c>
      <c r="DK137" s="203">
        <f>IF(Taula43[[#This Row],[Codi del contracte]]&lt;&gt;"",IF(Taula43[[#This Row],[Codi del contracte]]&gt;199,IF(Taula43[[#This Row],[Codi del contracte]]&lt;300,1,0),0),0)</f>
        <v>0</v>
      </c>
      <c r="DL137" s="203">
        <f>IF(Taula43[[#This Row],[Codi del contracte]]&lt;&gt;"",IF(Taula43[[#This Row],[Codi del contracte]]&gt;499,IF(Taula43[[#This Row],[Codi del contracte]]&lt;600,1,0),0),0)</f>
        <v>0</v>
      </c>
      <c r="DM137" s="203">
        <f t="shared" ref="DM137:DM200" si="88">DK137+DL137</f>
        <v>0</v>
      </c>
      <c r="DN137" s="203">
        <f>IF(Taula43[[#This Row],[% Jornada (no posar símbol %)]]=100,IF(DM137=1,2,0),0)</f>
        <v>0</v>
      </c>
      <c r="DO137" s="203" t="str">
        <f t="shared" si="61"/>
        <v/>
      </c>
    </row>
    <row r="138" spans="1:119" ht="14.25" customHeight="1">
      <c r="A138" s="260"/>
      <c r="B138" s="83">
        <v>131</v>
      </c>
      <c r="C138" s="210"/>
      <c r="D138" s="226"/>
      <c r="E138" s="210"/>
      <c r="F138" s="224"/>
      <c r="G138" s="224"/>
      <c r="H138" s="210"/>
      <c r="I138" s="225"/>
      <c r="J138" s="210"/>
      <c r="K138" s="155"/>
      <c r="L138" s="156">
        <f t="shared" si="77"/>
        <v>0</v>
      </c>
      <c r="M138" s="340"/>
      <c r="N138" s="182" t="str">
        <f t="shared" ref="N138:N201" si="89">IFERROR(DA138,"ERROR! NO RETALLAR I ENGANXAR DINS DEL FORMULARI")</f>
        <v/>
      </c>
      <c r="O138" s="127"/>
      <c r="P138" s="64"/>
      <c r="Q138" s="64"/>
      <c r="R138" s="64"/>
      <c r="CB138" s="78" t="str">
        <f t="shared" si="62"/>
        <v/>
      </c>
      <c r="CC138" s="79">
        <v>100</v>
      </c>
      <c r="CD138" s="79">
        <f t="shared" si="63"/>
        <v>0</v>
      </c>
      <c r="CE138" s="79">
        <f t="shared" si="64"/>
        <v>0</v>
      </c>
      <c r="CF138" s="79">
        <f t="shared" si="65"/>
        <v>0</v>
      </c>
      <c r="CG138" s="79">
        <f t="shared" ref="CG138:CG201" si="90">IFERROR(ROUND((CE138+CF138),2),0)</f>
        <v>0</v>
      </c>
      <c r="CH138" s="80">
        <f t="shared" si="66"/>
        <v>0</v>
      </c>
      <c r="CI138" s="84">
        <f t="shared" si="67"/>
        <v>0</v>
      </c>
      <c r="CJ138" s="80">
        <f t="shared" si="78"/>
        <v>0</v>
      </c>
      <c r="CN138" s="21" t="str">
        <f t="shared" si="68"/>
        <v/>
      </c>
      <c r="CO138" s="21" t="str">
        <f t="shared" si="69"/>
        <v/>
      </c>
      <c r="CP138" s="22" t="str">
        <f t="shared" si="79"/>
        <v/>
      </c>
      <c r="CQ138" s="22" t="str">
        <f t="shared" si="80"/>
        <v/>
      </c>
      <c r="CR138" s="22" t="str">
        <f t="shared" si="81"/>
        <v/>
      </c>
      <c r="CS138" s="22" t="str">
        <f t="shared" si="82"/>
        <v/>
      </c>
      <c r="CT138" s="22" t="str">
        <f t="shared" si="83"/>
        <v/>
      </c>
      <c r="CU138" s="173" t="str">
        <f t="shared" si="70"/>
        <v/>
      </c>
      <c r="CV138" s="173" t="str">
        <f t="shared" si="71"/>
        <v/>
      </c>
      <c r="CW138" s="22" t="str">
        <f t="shared" si="84"/>
        <v/>
      </c>
      <c r="CX138" s="22" t="str">
        <f t="shared" si="85"/>
        <v/>
      </c>
      <c r="CY138" s="23" t="str">
        <f t="shared" si="86"/>
        <v/>
      </c>
      <c r="CZ138" s="23" t="str">
        <f t="shared" si="87"/>
        <v/>
      </c>
      <c r="DA138" s="207" t="str">
        <f t="shared" ref="DA138:DA201" si="91">IF(CZ138&lt;&gt;"",CZ138,IF(DO138&lt;&gt;"",DO138,""))</f>
        <v/>
      </c>
      <c r="DB138" s="23">
        <f t="shared" si="72"/>
        <v>0</v>
      </c>
      <c r="DC138" s="16"/>
      <c r="DE138" s="192">
        <f t="shared" si="73"/>
        <v>0</v>
      </c>
      <c r="DF138" s="192">
        <f t="shared" si="74"/>
        <v>0</v>
      </c>
      <c r="DH138" s="192">
        <f t="shared" si="75"/>
        <v>0</v>
      </c>
      <c r="DI138" s="192">
        <f t="shared" si="76"/>
        <v>0</v>
      </c>
      <c r="DK138" s="203">
        <f>IF(Taula43[[#This Row],[Codi del contracte]]&lt;&gt;"",IF(Taula43[[#This Row],[Codi del contracte]]&gt;199,IF(Taula43[[#This Row],[Codi del contracte]]&lt;300,1,0),0),0)</f>
        <v>0</v>
      </c>
      <c r="DL138" s="203">
        <f>IF(Taula43[[#This Row],[Codi del contracte]]&lt;&gt;"",IF(Taula43[[#This Row],[Codi del contracte]]&gt;499,IF(Taula43[[#This Row],[Codi del contracte]]&lt;600,1,0),0),0)</f>
        <v>0</v>
      </c>
      <c r="DM138" s="203">
        <f t="shared" si="88"/>
        <v>0</v>
      </c>
      <c r="DN138" s="203">
        <f>IF(Taula43[[#This Row],[% Jornada (no posar símbol %)]]=100,IF(DM138=1,2,0),0)</f>
        <v>0</v>
      </c>
      <c r="DO138" s="203" t="str">
        <f t="shared" ref="DO138:DO201" si="92">IF(DN138=2,"6) Contracte a Temps Parcial no compatible amb 100% Jornada","")</f>
        <v/>
      </c>
    </row>
    <row r="139" spans="1:119" ht="14.25" customHeight="1">
      <c r="A139" s="260"/>
      <c r="B139" s="83">
        <v>132</v>
      </c>
      <c r="C139" s="210"/>
      <c r="D139" s="226"/>
      <c r="E139" s="210"/>
      <c r="F139" s="224"/>
      <c r="G139" s="224"/>
      <c r="H139" s="210"/>
      <c r="I139" s="225"/>
      <c r="J139" s="210"/>
      <c r="K139" s="155"/>
      <c r="L139" s="156">
        <f t="shared" si="77"/>
        <v>0</v>
      </c>
      <c r="M139" s="340"/>
      <c r="N139" s="182" t="str">
        <f t="shared" si="89"/>
        <v/>
      </c>
      <c r="O139" s="127"/>
      <c r="P139" s="64"/>
      <c r="Q139" s="64"/>
      <c r="R139" s="64"/>
      <c r="CB139" s="78" t="str">
        <f t="shared" si="62"/>
        <v/>
      </c>
      <c r="CC139" s="79">
        <v>100</v>
      </c>
      <c r="CD139" s="79">
        <f t="shared" si="63"/>
        <v>0</v>
      </c>
      <c r="CE139" s="79">
        <f t="shared" si="64"/>
        <v>0</v>
      </c>
      <c r="CF139" s="79">
        <f t="shared" si="65"/>
        <v>0</v>
      </c>
      <c r="CG139" s="79">
        <f t="shared" si="90"/>
        <v>0</v>
      </c>
      <c r="CH139" s="80">
        <f t="shared" si="66"/>
        <v>0</v>
      </c>
      <c r="CI139" s="84">
        <f t="shared" si="67"/>
        <v>0</v>
      </c>
      <c r="CJ139" s="80">
        <f t="shared" si="78"/>
        <v>0</v>
      </c>
      <c r="CN139" s="21" t="str">
        <f t="shared" si="68"/>
        <v/>
      </c>
      <c r="CO139" s="21" t="str">
        <f t="shared" si="69"/>
        <v/>
      </c>
      <c r="CP139" s="22" t="str">
        <f t="shared" si="79"/>
        <v/>
      </c>
      <c r="CQ139" s="22" t="str">
        <f t="shared" si="80"/>
        <v/>
      </c>
      <c r="CR139" s="22" t="str">
        <f t="shared" si="81"/>
        <v/>
      </c>
      <c r="CS139" s="22" t="str">
        <f t="shared" si="82"/>
        <v/>
      </c>
      <c r="CT139" s="22" t="str">
        <f t="shared" si="83"/>
        <v/>
      </c>
      <c r="CU139" s="173" t="str">
        <f t="shared" si="70"/>
        <v/>
      </c>
      <c r="CV139" s="173" t="str">
        <f t="shared" si="71"/>
        <v/>
      </c>
      <c r="CW139" s="22" t="str">
        <f t="shared" si="84"/>
        <v/>
      </c>
      <c r="CX139" s="22" t="str">
        <f t="shared" si="85"/>
        <v/>
      </c>
      <c r="CY139" s="23" t="str">
        <f t="shared" si="86"/>
        <v/>
      </c>
      <c r="CZ139" s="23" t="str">
        <f t="shared" si="87"/>
        <v/>
      </c>
      <c r="DA139" s="207" t="str">
        <f t="shared" si="91"/>
        <v/>
      </c>
      <c r="DB139" s="23">
        <f t="shared" si="72"/>
        <v>0</v>
      </c>
      <c r="DC139" s="16"/>
      <c r="DE139" s="192">
        <f t="shared" si="73"/>
        <v>0</v>
      </c>
      <c r="DF139" s="192">
        <f t="shared" si="74"/>
        <v>0</v>
      </c>
      <c r="DH139" s="192">
        <f t="shared" si="75"/>
        <v>0</v>
      </c>
      <c r="DI139" s="192">
        <f t="shared" si="76"/>
        <v>0</v>
      </c>
      <c r="DK139" s="203">
        <f>IF(Taula43[[#This Row],[Codi del contracte]]&lt;&gt;"",IF(Taula43[[#This Row],[Codi del contracte]]&gt;199,IF(Taula43[[#This Row],[Codi del contracte]]&lt;300,1,0),0),0)</f>
        <v>0</v>
      </c>
      <c r="DL139" s="203">
        <f>IF(Taula43[[#This Row],[Codi del contracte]]&lt;&gt;"",IF(Taula43[[#This Row],[Codi del contracte]]&gt;499,IF(Taula43[[#This Row],[Codi del contracte]]&lt;600,1,0),0),0)</f>
        <v>0</v>
      </c>
      <c r="DM139" s="203">
        <f t="shared" si="88"/>
        <v>0</v>
      </c>
      <c r="DN139" s="203">
        <f>IF(Taula43[[#This Row],[% Jornada (no posar símbol %)]]=100,IF(DM139=1,2,0),0)</f>
        <v>0</v>
      </c>
      <c r="DO139" s="203" t="str">
        <f t="shared" si="92"/>
        <v/>
      </c>
    </row>
    <row r="140" spans="1:119" ht="14.25" customHeight="1">
      <c r="A140" s="260"/>
      <c r="B140" s="83">
        <v>133</v>
      </c>
      <c r="C140" s="210"/>
      <c r="D140" s="226"/>
      <c r="E140" s="210"/>
      <c r="F140" s="224"/>
      <c r="G140" s="224"/>
      <c r="H140" s="210"/>
      <c r="I140" s="225"/>
      <c r="J140" s="210"/>
      <c r="K140" s="155"/>
      <c r="L140" s="156">
        <f t="shared" si="77"/>
        <v>0</v>
      </c>
      <c r="M140" s="340"/>
      <c r="N140" s="182" t="str">
        <f t="shared" si="89"/>
        <v/>
      </c>
      <c r="O140" s="127"/>
      <c r="P140" s="64"/>
      <c r="Q140" s="64"/>
      <c r="R140" s="64"/>
      <c r="CB140" s="78" t="str">
        <f t="shared" si="62"/>
        <v/>
      </c>
      <c r="CC140" s="79">
        <v>100</v>
      </c>
      <c r="CD140" s="79">
        <f t="shared" si="63"/>
        <v>0</v>
      </c>
      <c r="CE140" s="79">
        <f t="shared" si="64"/>
        <v>0</v>
      </c>
      <c r="CF140" s="79">
        <f t="shared" si="65"/>
        <v>0</v>
      </c>
      <c r="CG140" s="79">
        <f t="shared" si="90"/>
        <v>0</v>
      </c>
      <c r="CH140" s="80">
        <f t="shared" si="66"/>
        <v>0</v>
      </c>
      <c r="CI140" s="84">
        <f t="shared" si="67"/>
        <v>0</v>
      </c>
      <c r="CJ140" s="80">
        <f t="shared" si="78"/>
        <v>0</v>
      </c>
      <c r="CN140" s="21" t="str">
        <f t="shared" si="68"/>
        <v/>
      </c>
      <c r="CO140" s="21" t="str">
        <f t="shared" si="69"/>
        <v/>
      </c>
      <c r="CP140" s="22" t="str">
        <f t="shared" si="79"/>
        <v/>
      </c>
      <c r="CQ140" s="22" t="str">
        <f t="shared" si="80"/>
        <v/>
      </c>
      <c r="CR140" s="22" t="str">
        <f t="shared" si="81"/>
        <v/>
      </c>
      <c r="CS140" s="22" t="str">
        <f t="shared" si="82"/>
        <v/>
      </c>
      <c r="CT140" s="22" t="str">
        <f t="shared" si="83"/>
        <v/>
      </c>
      <c r="CU140" s="173" t="str">
        <f t="shared" si="70"/>
        <v/>
      </c>
      <c r="CV140" s="173" t="str">
        <f t="shared" si="71"/>
        <v/>
      </c>
      <c r="CW140" s="22" t="str">
        <f t="shared" si="84"/>
        <v/>
      </c>
      <c r="CX140" s="22" t="str">
        <f t="shared" si="85"/>
        <v/>
      </c>
      <c r="CY140" s="23" t="str">
        <f t="shared" si="86"/>
        <v/>
      </c>
      <c r="CZ140" s="23" t="str">
        <f t="shared" si="87"/>
        <v/>
      </c>
      <c r="DA140" s="207" t="str">
        <f t="shared" si="91"/>
        <v/>
      </c>
      <c r="DB140" s="23">
        <f t="shared" si="72"/>
        <v>0</v>
      </c>
      <c r="DC140" s="16"/>
      <c r="DE140" s="192">
        <f t="shared" si="73"/>
        <v>0</v>
      </c>
      <c r="DF140" s="192">
        <f t="shared" si="74"/>
        <v>0</v>
      </c>
      <c r="DH140" s="192">
        <f t="shared" si="75"/>
        <v>0</v>
      </c>
      <c r="DI140" s="192">
        <f t="shared" si="76"/>
        <v>0</v>
      </c>
      <c r="DK140" s="203">
        <f>IF(Taula43[[#This Row],[Codi del contracte]]&lt;&gt;"",IF(Taula43[[#This Row],[Codi del contracte]]&gt;199,IF(Taula43[[#This Row],[Codi del contracte]]&lt;300,1,0),0),0)</f>
        <v>0</v>
      </c>
      <c r="DL140" s="203">
        <f>IF(Taula43[[#This Row],[Codi del contracte]]&lt;&gt;"",IF(Taula43[[#This Row],[Codi del contracte]]&gt;499,IF(Taula43[[#This Row],[Codi del contracte]]&lt;600,1,0),0),0)</f>
        <v>0</v>
      </c>
      <c r="DM140" s="203">
        <f t="shared" si="88"/>
        <v>0</v>
      </c>
      <c r="DN140" s="203">
        <f>IF(Taula43[[#This Row],[% Jornada (no posar símbol %)]]=100,IF(DM140=1,2,0),0)</f>
        <v>0</v>
      </c>
      <c r="DO140" s="203" t="str">
        <f t="shared" si="92"/>
        <v/>
      </c>
    </row>
    <row r="141" spans="1:119" ht="14.25" customHeight="1">
      <c r="A141" s="260"/>
      <c r="B141" s="83">
        <v>134</v>
      </c>
      <c r="C141" s="210"/>
      <c r="D141" s="226"/>
      <c r="E141" s="210"/>
      <c r="F141" s="224"/>
      <c r="G141" s="224"/>
      <c r="H141" s="210"/>
      <c r="I141" s="225"/>
      <c r="J141" s="210"/>
      <c r="K141" s="155"/>
      <c r="L141" s="156">
        <f t="shared" si="77"/>
        <v>0</v>
      </c>
      <c r="M141" s="340"/>
      <c r="N141" s="182" t="str">
        <f t="shared" si="89"/>
        <v/>
      </c>
      <c r="O141" s="127"/>
      <c r="P141" s="64"/>
      <c r="Q141" s="64"/>
      <c r="R141" s="64"/>
      <c r="CB141" s="78" t="str">
        <f t="shared" si="62"/>
        <v/>
      </c>
      <c r="CC141" s="79">
        <v>100</v>
      </c>
      <c r="CD141" s="79">
        <f t="shared" si="63"/>
        <v>0</v>
      </c>
      <c r="CE141" s="79">
        <f t="shared" si="64"/>
        <v>0</v>
      </c>
      <c r="CF141" s="79">
        <f t="shared" si="65"/>
        <v>0</v>
      </c>
      <c r="CG141" s="79">
        <f t="shared" si="90"/>
        <v>0</v>
      </c>
      <c r="CH141" s="80">
        <f t="shared" si="66"/>
        <v>0</v>
      </c>
      <c r="CI141" s="84">
        <f t="shared" si="67"/>
        <v>0</v>
      </c>
      <c r="CJ141" s="80">
        <f t="shared" si="78"/>
        <v>0</v>
      </c>
      <c r="CN141" s="21" t="str">
        <f t="shared" si="68"/>
        <v/>
      </c>
      <c r="CO141" s="21" t="str">
        <f t="shared" si="69"/>
        <v/>
      </c>
      <c r="CP141" s="22" t="str">
        <f t="shared" si="79"/>
        <v/>
      </c>
      <c r="CQ141" s="22" t="str">
        <f t="shared" si="80"/>
        <v/>
      </c>
      <c r="CR141" s="22" t="str">
        <f t="shared" si="81"/>
        <v/>
      </c>
      <c r="CS141" s="22" t="str">
        <f t="shared" si="82"/>
        <v/>
      </c>
      <c r="CT141" s="22" t="str">
        <f t="shared" si="83"/>
        <v/>
      </c>
      <c r="CU141" s="173" t="str">
        <f t="shared" si="70"/>
        <v/>
      </c>
      <c r="CV141" s="173" t="str">
        <f t="shared" si="71"/>
        <v/>
      </c>
      <c r="CW141" s="22" t="str">
        <f t="shared" si="84"/>
        <v/>
      </c>
      <c r="CX141" s="22" t="str">
        <f t="shared" si="85"/>
        <v/>
      </c>
      <c r="CY141" s="23" t="str">
        <f t="shared" si="86"/>
        <v/>
      </c>
      <c r="CZ141" s="23" t="str">
        <f t="shared" si="87"/>
        <v/>
      </c>
      <c r="DA141" s="207" t="str">
        <f t="shared" si="91"/>
        <v/>
      </c>
      <c r="DB141" s="23">
        <f t="shared" si="72"/>
        <v>0</v>
      </c>
      <c r="DC141" s="16"/>
      <c r="DE141" s="192">
        <f t="shared" si="73"/>
        <v>0</v>
      </c>
      <c r="DF141" s="192">
        <f t="shared" si="74"/>
        <v>0</v>
      </c>
      <c r="DH141" s="192">
        <f t="shared" si="75"/>
        <v>0</v>
      </c>
      <c r="DI141" s="192">
        <f t="shared" si="76"/>
        <v>0</v>
      </c>
      <c r="DK141" s="203">
        <f>IF(Taula43[[#This Row],[Codi del contracte]]&lt;&gt;"",IF(Taula43[[#This Row],[Codi del contracte]]&gt;199,IF(Taula43[[#This Row],[Codi del contracte]]&lt;300,1,0),0),0)</f>
        <v>0</v>
      </c>
      <c r="DL141" s="203">
        <f>IF(Taula43[[#This Row],[Codi del contracte]]&lt;&gt;"",IF(Taula43[[#This Row],[Codi del contracte]]&gt;499,IF(Taula43[[#This Row],[Codi del contracte]]&lt;600,1,0),0),0)</f>
        <v>0</v>
      </c>
      <c r="DM141" s="203">
        <f t="shared" si="88"/>
        <v>0</v>
      </c>
      <c r="DN141" s="203">
        <f>IF(Taula43[[#This Row],[% Jornada (no posar símbol %)]]=100,IF(DM141=1,2,0),0)</f>
        <v>0</v>
      </c>
      <c r="DO141" s="203" t="str">
        <f t="shared" si="92"/>
        <v/>
      </c>
    </row>
    <row r="142" spans="1:119" ht="14.25" customHeight="1">
      <c r="A142" s="260"/>
      <c r="B142" s="83">
        <v>135</v>
      </c>
      <c r="C142" s="210"/>
      <c r="D142" s="226"/>
      <c r="E142" s="210"/>
      <c r="F142" s="224"/>
      <c r="G142" s="224"/>
      <c r="H142" s="210"/>
      <c r="I142" s="225"/>
      <c r="J142" s="210"/>
      <c r="K142" s="155"/>
      <c r="L142" s="156">
        <f t="shared" si="77"/>
        <v>0</v>
      </c>
      <c r="M142" s="340"/>
      <c r="N142" s="182" t="str">
        <f t="shared" si="89"/>
        <v/>
      </c>
      <c r="O142" s="127"/>
      <c r="P142" s="64"/>
      <c r="Q142" s="64"/>
      <c r="R142" s="64"/>
      <c r="CB142" s="78" t="str">
        <f t="shared" si="62"/>
        <v/>
      </c>
      <c r="CC142" s="79">
        <v>100</v>
      </c>
      <c r="CD142" s="79">
        <f t="shared" si="63"/>
        <v>0</v>
      </c>
      <c r="CE142" s="79">
        <f t="shared" si="64"/>
        <v>0</v>
      </c>
      <c r="CF142" s="79">
        <f t="shared" si="65"/>
        <v>0</v>
      </c>
      <c r="CG142" s="79">
        <f t="shared" si="90"/>
        <v>0</v>
      </c>
      <c r="CH142" s="80">
        <f t="shared" si="66"/>
        <v>0</v>
      </c>
      <c r="CI142" s="84">
        <f t="shared" si="67"/>
        <v>0</v>
      </c>
      <c r="CJ142" s="80">
        <f t="shared" si="78"/>
        <v>0</v>
      </c>
      <c r="CN142" s="21" t="str">
        <f t="shared" si="68"/>
        <v/>
      </c>
      <c r="CO142" s="21" t="str">
        <f t="shared" si="69"/>
        <v/>
      </c>
      <c r="CP142" s="22" t="str">
        <f t="shared" si="79"/>
        <v/>
      </c>
      <c r="CQ142" s="22" t="str">
        <f t="shared" si="80"/>
        <v/>
      </c>
      <c r="CR142" s="22" t="str">
        <f t="shared" si="81"/>
        <v/>
      </c>
      <c r="CS142" s="22" t="str">
        <f t="shared" si="82"/>
        <v/>
      </c>
      <c r="CT142" s="22" t="str">
        <f t="shared" si="83"/>
        <v/>
      </c>
      <c r="CU142" s="173" t="str">
        <f t="shared" si="70"/>
        <v/>
      </c>
      <c r="CV142" s="173" t="str">
        <f t="shared" si="71"/>
        <v/>
      </c>
      <c r="CW142" s="22" t="str">
        <f t="shared" si="84"/>
        <v/>
      </c>
      <c r="CX142" s="22" t="str">
        <f t="shared" si="85"/>
        <v/>
      </c>
      <c r="CY142" s="23" t="str">
        <f t="shared" si="86"/>
        <v/>
      </c>
      <c r="CZ142" s="23" t="str">
        <f t="shared" si="87"/>
        <v/>
      </c>
      <c r="DA142" s="207" t="str">
        <f t="shared" si="91"/>
        <v/>
      </c>
      <c r="DB142" s="23">
        <f t="shared" si="72"/>
        <v>0</v>
      </c>
      <c r="DC142" s="16"/>
      <c r="DE142" s="192">
        <f t="shared" si="73"/>
        <v>0</v>
      </c>
      <c r="DF142" s="192">
        <f t="shared" si="74"/>
        <v>0</v>
      </c>
      <c r="DH142" s="192">
        <f t="shared" si="75"/>
        <v>0</v>
      </c>
      <c r="DI142" s="192">
        <f t="shared" si="76"/>
        <v>0</v>
      </c>
      <c r="DK142" s="203">
        <f>IF(Taula43[[#This Row],[Codi del contracte]]&lt;&gt;"",IF(Taula43[[#This Row],[Codi del contracte]]&gt;199,IF(Taula43[[#This Row],[Codi del contracte]]&lt;300,1,0),0),0)</f>
        <v>0</v>
      </c>
      <c r="DL142" s="203">
        <f>IF(Taula43[[#This Row],[Codi del contracte]]&lt;&gt;"",IF(Taula43[[#This Row],[Codi del contracte]]&gt;499,IF(Taula43[[#This Row],[Codi del contracte]]&lt;600,1,0),0),0)</f>
        <v>0</v>
      </c>
      <c r="DM142" s="203">
        <f t="shared" si="88"/>
        <v>0</v>
      </c>
      <c r="DN142" s="203">
        <f>IF(Taula43[[#This Row],[% Jornada (no posar símbol %)]]=100,IF(DM142=1,2,0),0)</f>
        <v>0</v>
      </c>
      <c r="DO142" s="203" t="str">
        <f t="shared" si="92"/>
        <v/>
      </c>
    </row>
    <row r="143" spans="1:119" ht="14.25" customHeight="1">
      <c r="A143" s="260"/>
      <c r="B143" s="83">
        <v>136</v>
      </c>
      <c r="C143" s="210"/>
      <c r="D143" s="226"/>
      <c r="E143" s="210"/>
      <c r="F143" s="224"/>
      <c r="G143" s="224"/>
      <c r="H143" s="210"/>
      <c r="I143" s="225"/>
      <c r="J143" s="210"/>
      <c r="K143" s="155"/>
      <c r="L143" s="156">
        <f t="shared" si="77"/>
        <v>0</v>
      </c>
      <c r="M143" s="340"/>
      <c r="N143" s="182" t="str">
        <f t="shared" si="89"/>
        <v/>
      </c>
      <c r="O143" s="127"/>
      <c r="P143" s="64"/>
      <c r="Q143" s="64"/>
      <c r="R143" s="64"/>
      <c r="CB143" s="78" t="str">
        <f t="shared" si="62"/>
        <v/>
      </c>
      <c r="CC143" s="79">
        <v>100</v>
      </c>
      <c r="CD143" s="79">
        <f t="shared" si="63"/>
        <v>0</v>
      </c>
      <c r="CE143" s="79">
        <f t="shared" si="64"/>
        <v>0</v>
      </c>
      <c r="CF143" s="79">
        <f t="shared" si="65"/>
        <v>0</v>
      </c>
      <c r="CG143" s="79">
        <f t="shared" si="90"/>
        <v>0</v>
      </c>
      <c r="CH143" s="80">
        <f t="shared" si="66"/>
        <v>0</v>
      </c>
      <c r="CI143" s="84">
        <f t="shared" si="67"/>
        <v>0</v>
      </c>
      <c r="CJ143" s="80">
        <f t="shared" si="78"/>
        <v>0</v>
      </c>
      <c r="CN143" s="21" t="str">
        <f t="shared" si="68"/>
        <v/>
      </c>
      <c r="CO143" s="21" t="str">
        <f t="shared" si="69"/>
        <v/>
      </c>
      <c r="CP143" s="22" t="str">
        <f t="shared" si="79"/>
        <v/>
      </c>
      <c r="CQ143" s="22" t="str">
        <f t="shared" si="80"/>
        <v/>
      </c>
      <c r="CR143" s="22" t="str">
        <f t="shared" si="81"/>
        <v/>
      </c>
      <c r="CS143" s="22" t="str">
        <f t="shared" si="82"/>
        <v/>
      </c>
      <c r="CT143" s="22" t="str">
        <f t="shared" si="83"/>
        <v/>
      </c>
      <c r="CU143" s="173" t="str">
        <f t="shared" si="70"/>
        <v/>
      </c>
      <c r="CV143" s="173" t="str">
        <f t="shared" si="71"/>
        <v/>
      </c>
      <c r="CW143" s="22" t="str">
        <f t="shared" si="84"/>
        <v/>
      </c>
      <c r="CX143" s="22" t="str">
        <f t="shared" si="85"/>
        <v/>
      </c>
      <c r="CY143" s="23" t="str">
        <f t="shared" si="86"/>
        <v/>
      </c>
      <c r="CZ143" s="23" t="str">
        <f t="shared" si="87"/>
        <v/>
      </c>
      <c r="DA143" s="207" t="str">
        <f t="shared" si="91"/>
        <v/>
      </c>
      <c r="DB143" s="23">
        <f t="shared" si="72"/>
        <v>0</v>
      </c>
      <c r="DC143" s="16"/>
      <c r="DE143" s="192">
        <f t="shared" si="73"/>
        <v>0</v>
      </c>
      <c r="DF143" s="192">
        <f t="shared" si="74"/>
        <v>0</v>
      </c>
      <c r="DH143" s="192">
        <f t="shared" si="75"/>
        <v>0</v>
      </c>
      <c r="DI143" s="192">
        <f t="shared" si="76"/>
        <v>0</v>
      </c>
      <c r="DK143" s="203">
        <f>IF(Taula43[[#This Row],[Codi del contracte]]&lt;&gt;"",IF(Taula43[[#This Row],[Codi del contracte]]&gt;199,IF(Taula43[[#This Row],[Codi del contracte]]&lt;300,1,0),0),0)</f>
        <v>0</v>
      </c>
      <c r="DL143" s="203">
        <f>IF(Taula43[[#This Row],[Codi del contracte]]&lt;&gt;"",IF(Taula43[[#This Row],[Codi del contracte]]&gt;499,IF(Taula43[[#This Row],[Codi del contracte]]&lt;600,1,0),0),0)</f>
        <v>0</v>
      </c>
      <c r="DM143" s="203">
        <f t="shared" si="88"/>
        <v>0</v>
      </c>
      <c r="DN143" s="203">
        <f>IF(Taula43[[#This Row],[% Jornada (no posar símbol %)]]=100,IF(DM143=1,2,0),0)</f>
        <v>0</v>
      </c>
      <c r="DO143" s="203" t="str">
        <f t="shared" si="92"/>
        <v/>
      </c>
    </row>
    <row r="144" spans="1:119" ht="14.25" customHeight="1">
      <c r="A144" s="260"/>
      <c r="B144" s="83">
        <v>137</v>
      </c>
      <c r="C144" s="210"/>
      <c r="D144" s="226"/>
      <c r="E144" s="210"/>
      <c r="F144" s="224"/>
      <c r="G144" s="224"/>
      <c r="H144" s="210"/>
      <c r="I144" s="225"/>
      <c r="J144" s="210"/>
      <c r="K144" s="155"/>
      <c r="L144" s="156">
        <f t="shared" si="77"/>
        <v>0</v>
      </c>
      <c r="M144" s="340"/>
      <c r="N144" s="182" t="str">
        <f t="shared" si="89"/>
        <v/>
      </c>
      <c r="O144" s="127"/>
      <c r="P144" s="64"/>
      <c r="Q144" s="64"/>
      <c r="R144" s="64"/>
      <c r="CB144" s="78" t="str">
        <f t="shared" si="62"/>
        <v/>
      </c>
      <c r="CC144" s="79">
        <v>100</v>
      </c>
      <c r="CD144" s="79">
        <f t="shared" si="63"/>
        <v>0</v>
      </c>
      <c r="CE144" s="79">
        <f t="shared" si="64"/>
        <v>0</v>
      </c>
      <c r="CF144" s="79">
        <f t="shared" si="65"/>
        <v>0</v>
      </c>
      <c r="CG144" s="79">
        <f t="shared" si="90"/>
        <v>0</v>
      </c>
      <c r="CH144" s="80">
        <f t="shared" si="66"/>
        <v>0</v>
      </c>
      <c r="CI144" s="84">
        <f t="shared" si="67"/>
        <v>0</v>
      </c>
      <c r="CJ144" s="80">
        <f t="shared" si="78"/>
        <v>0</v>
      </c>
      <c r="CN144" s="21" t="str">
        <f t="shared" si="68"/>
        <v/>
      </c>
      <c r="CO144" s="21" t="str">
        <f t="shared" si="69"/>
        <v/>
      </c>
      <c r="CP144" s="22" t="str">
        <f t="shared" si="79"/>
        <v/>
      </c>
      <c r="CQ144" s="22" t="str">
        <f t="shared" si="80"/>
        <v/>
      </c>
      <c r="CR144" s="22" t="str">
        <f t="shared" si="81"/>
        <v/>
      </c>
      <c r="CS144" s="22" t="str">
        <f t="shared" si="82"/>
        <v/>
      </c>
      <c r="CT144" s="22" t="str">
        <f t="shared" si="83"/>
        <v/>
      </c>
      <c r="CU144" s="173" t="str">
        <f t="shared" si="70"/>
        <v/>
      </c>
      <c r="CV144" s="173" t="str">
        <f t="shared" si="71"/>
        <v/>
      </c>
      <c r="CW144" s="22" t="str">
        <f t="shared" si="84"/>
        <v/>
      </c>
      <c r="CX144" s="22" t="str">
        <f t="shared" si="85"/>
        <v/>
      </c>
      <c r="CY144" s="23" t="str">
        <f t="shared" si="86"/>
        <v/>
      </c>
      <c r="CZ144" s="23" t="str">
        <f t="shared" si="87"/>
        <v/>
      </c>
      <c r="DA144" s="207" t="str">
        <f t="shared" si="91"/>
        <v/>
      </c>
      <c r="DB144" s="23">
        <f t="shared" si="72"/>
        <v>0</v>
      </c>
      <c r="DC144" s="16"/>
      <c r="DE144" s="192">
        <f t="shared" si="73"/>
        <v>0</v>
      </c>
      <c r="DF144" s="192">
        <f t="shared" si="74"/>
        <v>0</v>
      </c>
      <c r="DH144" s="192">
        <f t="shared" si="75"/>
        <v>0</v>
      </c>
      <c r="DI144" s="192">
        <f t="shared" si="76"/>
        <v>0</v>
      </c>
      <c r="DK144" s="203">
        <f>IF(Taula43[[#This Row],[Codi del contracte]]&lt;&gt;"",IF(Taula43[[#This Row],[Codi del contracte]]&gt;199,IF(Taula43[[#This Row],[Codi del contracte]]&lt;300,1,0),0),0)</f>
        <v>0</v>
      </c>
      <c r="DL144" s="203">
        <f>IF(Taula43[[#This Row],[Codi del contracte]]&lt;&gt;"",IF(Taula43[[#This Row],[Codi del contracte]]&gt;499,IF(Taula43[[#This Row],[Codi del contracte]]&lt;600,1,0),0),0)</f>
        <v>0</v>
      </c>
      <c r="DM144" s="203">
        <f t="shared" si="88"/>
        <v>0</v>
      </c>
      <c r="DN144" s="203">
        <f>IF(Taula43[[#This Row],[% Jornada (no posar símbol %)]]=100,IF(DM144=1,2,0),0)</f>
        <v>0</v>
      </c>
      <c r="DO144" s="203" t="str">
        <f t="shared" si="92"/>
        <v/>
      </c>
    </row>
    <row r="145" spans="1:119" ht="14.25" customHeight="1">
      <c r="A145" s="260"/>
      <c r="B145" s="83">
        <v>138</v>
      </c>
      <c r="C145" s="210"/>
      <c r="D145" s="226"/>
      <c r="E145" s="210"/>
      <c r="F145" s="224"/>
      <c r="G145" s="224"/>
      <c r="H145" s="210"/>
      <c r="I145" s="225"/>
      <c r="J145" s="210"/>
      <c r="K145" s="155"/>
      <c r="L145" s="156">
        <f t="shared" si="77"/>
        <v>0</v>
      </c>
      <c r="M145" s="340"/>
      <c r="N145" s="182" t="str">
        <f t="shared" si="89"/>
        <v/>
      </c>
      <c r="O145" s="127"/>
      <c r="P145" s="64"/>
      <c r="Q145" s="64"/>
      <c r="R145" s="64"/>
      <c r="CB145" s="78" t="str">
        <f t="shared" si="62"/>
        <v/>
      </c>
      <c r="CC145" s="79">
        <v>100</v>
      </c>
      <c r="CD145" s="79">
        <f t="shared" si="63"/>
        <v>0</v>
      </c>
      <c r="CE145" s="79">
        <f t="shared" si="64"/>
        <v>0</v>
      </c>
      <c r="CF145" s="79">
        <f t="shared" si="65"/>
        <v>0</v>
      </c>
      <c r="CG145" s="79">
        <f t="shared" si="90"/>
        <v>0</v>
      </c>
      <c r="CH145" s="80">
        <f t="shared" si="66"/>
        <v>0</v>
      </c>
      <c r="CI145" s="84">
        <f t="shared" si="67"/>
        <v>0</v>
      </c>
      <c r="CJ145" s="80">
        <f t="shared" si="78"/>
        <v>0</v>
      </c>
      <c r="CN145" s="21" t="str">
        <f t="shared" si="68"/>
        <v/>
      </c>
      <c r="CO145" s="21" t="str">
        <f t="shared" si="69"/>
        <v/>
      </c>
      <c r="CP145" s="22" t="str">
        <f t="shared" si="79"/>
        <v/>
      </c>
      <c r="CQ145" s="22" t="str">
        <f t="shared" si="80"/>
        <v/>
      </c>
      <c r="CR145" s="22" t="str">
        <f t="shared" si="81"/>
        <v/>
      </c>
      <c r="CS145" s="22" t="str">
        <f t="shared" si="82"/>
        <v/>
      </c>
      <c r="CT145" s="22" t="str">
        <f t="shared" si="83"/>
        <v/>
      </c>
      <c r="CU145" s="173" t="str">
        <f t="shared" si="70"/>
        <v/>
      </c>
      <c r="CV145" s="173" t="str">
        <f t="shared" si="71"/>
        <v/>
      </c>
      <c r="CW145" s="22" t="str">
        <f t="shared" si="84"/>
        <v/>
      </c>
      <c r="CX145" s="22" t="str">
        <f t="shared" si="85"/>
        <v/>
      </c>
      <c r="CY145" s="23" t="str">
        <f t="shared" si="86"/>
        <v/>
      </c>
      <c r="CZ145" s="23" t="str">
        <f t="shared" si="87"/>
        <v/>
      </c>
      <c r="DA145" s="207" t="str">
        <f t="shared" si="91"/>
        <v/>
      </c>
      <c r="DB145" s="23">
        <f t="shared" si="72"/>
        <v>0</v>
      </c>
      <c r="DC145" s="16"/>
      <c r="DE145" s="192">
        <f t="shared" si="73"/>
        <v>0</v>
      </c>
      <c r="DF145" s="192">
        <f t="shared" si="74"/>
        <v>0</v>
      </c>
      <c r="DH145" s="192">
        <f t="shared" si="75"/>
        <v>0</v>
      </c>
      <c r="DI145" s="192">
        <f t="shared" si="76"/>
        <v>0</v>
      </c>
      <c r="DK145" s="203">
        <f>IF(Taula43[[#This Row],[Codi del contracte]]&lt;&gt;"",IF(Taula43[[#This Row],[Codi del contracte]]&gt;199,IF(Taula43[[#This Row],[Codi del contracte]]&lt;300,1,0),0),0)</f>
        <v>0</v>
      </c>
      <c r="DL145" s="203">
        <f>IF(Taula43[[#This Row],[Codi del contracte]]&lt;&gt;"",IF(Taula43[[#This Row],[Codi del contracte]]&gt;499,IF(Taula43[[#This Row],[Codi del contracte]]&lt;600,1,0),0),0)</f>
        <v>0</v>
      </c>
      <c r="DM145" s="203">
        <f t="shared" si="88"/>
        <v>0</v>
      </c>
      <c r="DN145" s="203">
        <f>IF(Taula43[[#This Row],[% Jornada (no posar símbol %)]]=100,IF(DM145=1,2,0),0)</f>
        <v>0</v>
      </c>
      <c r="DO145" s="203" t="str">
        <f t="shared" si="92"/>
        <v/>
      </c>
    </row>
    <row r="146" spans="1:119" ht="14.25" customHeight="1">
      <c r="A146" s="260"/>
      <c r="B146" s="83">
        <v>139</v>
      </c>
      <c r="C146" s="210"/>
      <c r="D146" s="226"/>
      <c r="E146" s="210"/>
      <c r="F146" s="224"/>
      <c r="G146" s="224"/>
      <c r="H146" s="210"/>
      <c r="I146" s="225"/>
      <c r="J146" s="210"/>
      <c r="K146" s="155"/>
      <c r="L146" s="156">
        <f t="shared" si="77"/>
        <v>0</v>
      </c>
      <c r="M146" s="340"/>
      <c r="N146" s="182" t="str">
        <f t="shared" si="89"/>
        <v/>
      </c>
      <c r="O146" s="127"/>
      <c r="P146" s="64"/>
      <c r="Q146" s="64"/>
      <c r="R146" s="64"/>
      <c r="CB146" s="78" t="str">
        <f t="shared" si="62"/>
        <v/>
      </c>
      <c r="CC146" s="79">
        <v>100</v>
      </c>
      <c r="CD146" s="79">
        <f t="shared" si="63"/>
        <v>0</v>
      </c>
      <c r="CE146" s="79">
        <f t="shared" si="64"/>
        <v>0</v>
      </c>
      <c r="CF146" s="79">
        <f t="shared" si="65"/>
        <v>0</v>
      </c>
      <c r="CG146" s="79">
        <f t="shared" si="90"/>
        <v>0</v>
      </c>
      <c r="CH146" s="80">
        <f t="shared" si="66"/>
        <v>0</v>
      </c>
      <c r="CI146" s="84">
        <f t="shared" si="67"/>
        <v>0</v>
      </c>
      <c r="CJ146" s="80">
        <f t="shared" si="78"/>
        <v>0</v>
      </c>
      <c r="CN146" s="21" t="str">
        <f t="shared" si="68"/>
        <v/>
      </c>
      <c r="CO146" s="21" t="str">
        <f t="shared" si="69"/>
        <v/>
      </c>
      <c r="CP146" s="22" t="str">
        <f t="shared" si="79"/>
        <v/>
      </c>
      <c r="CQ146" s="22" t="str">
        <f t="shared" si="80"/>
        <v/>
      </c>
      <c r="CR146" s="22" t="str">
        <f t="shared" si="81"/>
        <v/>
      </c>
      <c r="CS146" s="22" t="str">
        <f t="shared" si="82"/>
        <v/>
      </c>
      <c r="CT146" s="22" t="str">
        <f t="shared" si="83"/>
        <v/>
      </c>
      <c r="CU146" s="173" t="str">
        <f t="shared" si="70"/>
        <v/>
      </c>
      <c r="CV146" s="173" t="str">
        <f t="shared" si="71"/>
        <v/>
      </c>
      <c r="CW146" s="22" t="str">
        <f t="shared" si="84"/>
        <v/>
      </c>
      <c r="CX146" s="22" t="str">
        <f t="shared" si="85"/>
        <v/>
      </c>
      <c r="CY146" s="23" t="str">
        <f t="shared" si="86"/>
        <v/>
      </c>
      <c r="CZ146" s="23" t="str">
        <f t="shared" si="87"/>
        <v/>
      </c>
      <c r="DA146" s="207" t="str">
        <f t="shared" si="91"/>
        <v/>
      </c>
      <c r="DB146" s="23">
        <f t="shared" si="72"/>
        <v>0</v>
      </c>
      <c r="DC146" s="16"/>
      <c r="DE146" s="192">
        <f t="shared" si="73"/>
        <v>0</v>
      </c>
      <c r="DF146" s="192">
        <f t="shared" si="74"/>
        <v>0</v>
      </c>
      <c r="DH146" s="192">
        <f t="shared" si="75"/>
        <v>0</v>
      </c>
      <c r="DI146" s="192">
        <f t="shared" si="76"/>
        <v>0</v>
      </c>
      <c r="DK146" s="203">
        <f>IF(Taula43[[#This Row],[Codi del contracte]]&lt;&gt;"",IF(Taula43[[#This Row],[Codi del contracte]]&gt;199,IF(Taula43[[#This Row],[Codi del contracte]]&lt;300,1,0),0),0)</f>
        <v>0</v>
      </c>
      <c r="DL146" s="203">
        <f>IF(Taula43[[#This Row],[Codi del contracte]]&lt;&gt;"",IF(Taula43[[#This Row],[Codi del contracte]]&gt;499,IF(Taula43[[#This Row],[Codi del contracte]]&lt;600,1,0),0),0)</f>
        <v>0</v>
      </c>
      <c r="DM146" s="203">
        <f t="shared" si="88"/>
        <v>0</v>
      </c>
      <c r="DN146" s="203">
        <f>IF(Taula43[[#This Row],[% Jornada (no posar símbol %)]]=100,IF(DM146=1,2,0),0)</f>
        <v>0</v>
      </c>
      <c r="DO146" s="203" t="str">
        <f t="shared" si="92"/>
        <v/>
      </c>
    </row>
    <row r="147" spans="1:119" ht="14.25" customHeight="1">
      <c r="A147" s="260"/>
      <c r="B147" s="83">
        <v>140</v>
      </c>
      <c r="C147" s="210"/>
      <c r="D147" s="226"/>
      <c r="E147" s="210"/>
      <c r="F147" s="224"/>
      <c r="G147" s="224"/>
      <c r="H147" s="210"/>
      <c r="I147" s="225"/>
      <c r="J147" s="210"/>
      <c r="K147" s="155"/>
      <c r="L147" s="156">
        <f t="shared" si="77"/>
        <v>0</v>
      </c>
      <c r="M147" s="340"/>
      <c r="N147" s="182" t="str">
        <f t="shared" si="89"/>
        <v/>
      </c>
      <c r="O147" s="127"/>
      <c r="P147" s="64"/>
      <c r="Q147" s="64"/>
      <c r="R147" s="64"/>
      <c r="CB147" s="78" t="str">
        <f t="shared" si="62"/>
        <v/>
      </c>
      <c r="CC147" s="79">
        <v>100</v>
      </c>
      <c r="CD147" s="79">
        <f t="shared" si="63"/>
        <v>0</v>
      </c>
      <c r="CE147" s="79">
        <f t="shared" si="64"/>
        <v>0</v>
      </c>
      <c r="CF147" s="79">
        <f t="shared" si="65"/>
        <v>0</v>
      </c>
      <c r="CG147" s="79">
        <f t="shared" si="90"/>
        <v>0</v>
      </c>
      <c r="CH147" s="80">
        <f t="shared" si="66"/>
        <v>0</v>
      </c>
      <c r="CI147" s="84">
        <f t="shared" si="67"/>
        <v>0</v>
      </c>
      <c r="CJ147" s="80">
        <f t="shared" si="78"/>
        <v>0</v>
      </c>
      <c r="CN147" s="21" t="str">
        <f t="shared" si="68"/>
        <v/>
      </c>
      <c r="CO147" s="21" t="str">
        <f t="shared" si="69"/>
        <v/>
      </c>
      <c r="CP147" s="22" t="str">
        <f t="shared" si="79"/>
        <v/>
      </c>
      <c r="CQ147" s="22" t="str">
        <f t="shared" si="80"/>
        <v/>
      </c>
      <c r="CR147" s="22" t="str">
        <f t="shared" si="81"/>
        <v/>
      </c>
      <c r="CS147" s="22" t="str">
        <f t="shared" si="82"/>
        <v/>
      </c>
      <c r="CT147" s="22" t="str">
        <f t="shared" si="83"/>
        <v/>
      </c>
      <c r="CU147" s="173" t="str">
        <f t="shared" si="70"/>
        <v/>
      </c>
      <c r="CV147" s="173" t="str">
        <f t="shared" si="71"/>
        <v/>
      </c>
      <c r="CW147" s="22" t="str">
        <f t="shared" si="84"/>
        <v/>
      </c>
      <c r="CX147" s="22" t="str">
        <f t="shared" si="85"/>
        <v/>
      </c>
      <c r="CY147" s="23" t="str">
        <f t="shared" si="86"/>
        <v/>
      </c>
      <c r="CZ147" s="23" t="str">
        <f t="shared" si="87"/>
        <v/>
      </c>
      <c r="DA147" s="207" t="str">
        <f t="shared" si="91"/>
        <v/>
      </c>
      <c r="DB147" s="23">
        <f t="shared" si="72"/>
        <v>0</v>
      </c>
      <c r="DC147" s="16"/>
      <c r="DE147" s="192">
        <f t="shared" si="73"/>
        <v>0</v>
      </c>
      <c r="DF147" s="192">
        <f t="shared" si="74"/>
        <v>0</v>
      </c>
      <c r="DH147" s="192">
        <f t="shared" si="75"/>
        <v>0</v>
      </c>
      <c r="DI147" s="192">
        <f t="shared" si="76"/>
        <v>0</v>
      </c>
      <c r="DK147" s="203">
        <f>IF(Taula43[[#This Row],[Codi del contracte]]&lt;&gt;"",IF(Taula43[[#This Row],[Codi del contracte]]&gt;199,IF(Taula43[[#This Row],[Codi del contracte]]&lt;300,1,0),0),0)</f>
        <v>0</v>
      </c>
      <c r="DL147" s="203">
        <f>IF(Taula43[[#This Row],[Codi del contracte]]&lt;&gt;"",IF(Taula43[[#This Row],[Codi del contracte]]&gt;499,IF(Taula43[[#This Row],[Codi del contracte]]&lt;600,1,0),0),0)</f>
        <v>0</v>
      </c>
      <c r="DM147" s="203">
        <f t="shared" si="88"/>
        <v>0</v>
      </c>
      <c r="DN147" s="203">
        <f>IF(Taula43[[#This Row],[% Jornada (no posar símbol %)]]=100,IF(DM147=1,2,0),0)</f>
        <v>0</v>
      </c>
      <c r="DO147" s="203" t="str">
        <f t="shared" si="92"/>
        <v/>
      </c>
    </row>
    <row r="148" spans="1:119" ht="14.25" customHeight="1">
      <c r="A148" s="260"/>
      <c r="B148" s="83">
        <v>141</v>
      </c>
      <c r="C148" s="210"/>
      <c r="D148" s="226"/>
      <c r="E148" s="210"/>
      <c r="F148" s="224"/>
      <c r="G148" s="224"/>
      <c r="H148" s="210"/>
      <c r="I148" s="225"/>
      <c r="J148" s="210"/>
      <c r="K148" s="155"/>
      <c r="L148" s="156">
        <f t="shared" si="77"/>
        <v>0</v>
      </c>
      <c r="M148" s="340"/>
      <c r="N148" s="182" t="str">
        <f t="shared" si="89"/>
        <v/>
      </c>
      <c r="O148" s="127"/>
      <c r="P148" s="64"/>
      <c r="Q148" s="64"/>
      <c r="R148" s="64"/>
      <c r="CB148" s="78" t="str">
        <f t="shared" si="62"/>
        <v/>
      </c>
      <c r="CC148" s="79">
        <v>100</v>
      </c>
      <c r="CD148" s="79">
        <f t="shared" si="63"/>
        <v>0</v>
      </c>
      <c r="CE148" s="79">
        <f t="shared" si="64"/>
        <v>0</v>
      </c>
      <c r="CF148" s="79">
        <f t="shared" si="65"/>
        <v>0</v>
      </c>
      <c r="CG148" s="79">
        <f t="shared" si="90"/>
        <v>0</v>
      </c>
      <c r="CH148" s="80">
        <f t="shared" si="66"/>
        <v>0</v>
      </c>
      <c r="CI148" s="84">
        <f t="shared" si="67"/>
        <v>0</v>
      </c>
      <c r="CJ148" s="80">
        <f t="shared" si="78"/>
        <v>0</v>
      </c>
      <c r="CN148" s="21" t="str">
        <f t="shared" si="68"/>
        <v/>
      </c>
      <c r="CO148" s="21" t="str">
        <f t="shared" si="69"/>
        <v/>
      </c>
      <c r="CP148" s="22" t="str">
        <f t="shared" si="79"/>
        <v/>
      </c>
      <c r="CQ148" s="22" t="str">
        <f t="shared" si="80"/>
        <v/>
      </c>
      <c r="CR148" s="22" t="str">
        <f t="shared" si="81"/>
        <v/>
      </c>
      <c r="CS148" s="22" t="str">
        <f t="shared" si="82"/>
        <v/>
      </c>
      <c r="CT148" s="22" t="str">
        <f t="shared" si="83"/>
        <v/>
      </c>
      <c r="CU148" s="173" t="str">
        <f t="shared" si="70"/>
        <v/>
      </c>
      <c r="CV148" s="173" t="str">
        <f t="shared" si="71"/>
        <v/>
      </c>
      <c r="CW148" s="22" t="str">
        <f t="shared" si="84"/>
        <v/>
      </c>
      <c r="CX148" s="22" t="str">
        <f t="shared" si="85"/>
        <v/>
      </c>
      <c r="CY148" s="23" t="str">
        <f t="shared" si="86"/>
        <v/>
      </c>
      <c r="CZ148" s="23" t="str">
        <f t="shared" si="87"/>
        <v/>
      </c>
      <c r="DA148" s="207" t="str">
        <f t="shared" si="91"/>
        <v/>
      </c>
      <c r="DB148" s="23">
        <f t="shared" si="72"/>
        <v>0</v>
      </c>
      <c r="DC148" s="16"/>
      <c r="DE148" s="192">
        <f t="shared" si="73"/>
        <v>0</v>
      </c>
      <c r="DF148" s="192">
        <f t="shared" si="74"/>
        <v>0</v>
      </c>
      <c r="DH148" s="192">
        <f t="shared" si="75"/>
        <v>0</v>
      </c>
      <c r="DI148" s="192">
        <f t="shared" si="76"/>
        <v>0</v>
      </c>
      <c r="DK148" s="203">
        <f>IF(Taula43[[#This Row],[Codi del contracte]]&lt;&gt;"",IF(Taula43[[#This Row],[Codi del contracte]]&gt;199,IF(Taula43[[#This Row],[Codi del contracte]]&lt;300,1,0),0),0)</f>
        <v>0</v>
      </c>
      <c r="DL148" s="203">
        <f>IF(Taula43[[#This Row],[Codi del contracte]]&lt;&gt;"",IF(Taula43[[#This Row],[Codi del contracte]]&gt;499,IF(Taula43[[#This Row],[Codi del contracte]]&lt;600,1,0),0),0)</f>
        <v>0</v>
      </c>
      <c r="DM148" s="203">
        <f t="shared" si="88"/>
        <v>0</v>
      </c>
      <c r="DN148" s="203">
        <f>IF(Taula43[[#This Row],[% Jornada (no posar símbol %)]]=100,IF(DM148=1,2,0),0)</f>
        <v>0</v>
      </c>
      <c r="DO148" s="203" t="str">
        <f t="shared" si="92"/>
        <v/>
      </c>
    </row>
    <row r="149" spans="1:119" ht="14.25" customHeight="1">
      <c r="A149" s="260"/>
      <c r="B149" s="83">
        <v>142</v>
      </c>
      <c r="C149" s="210"/>
      <c r="D149" s="226"/>
      <c r="E149" s="210"/>
      <c r="F149" s="224"/>
      <c r="G149" s="224"/>
      <c r="H149" s="210"/>
      <c r="I149" s="225"/>
      <c r="J149" s="210"/>
      <c r="K149" s="155"/>
      <c r="L149" s="156">
        <f t="shared" si="77"/>
        <v>0</v>
      </c>
      <c r="M149" s="340"/>
      <c r="N149" s="182" t="str">
        <f t="shared" si="89"/>
        <v/>
      </c>
      <c r="O149" s="127"/>
      <c r="P149" s="64"/>
      <c r="Q149" s="64"/>
      <c r="R149" s="64"/>
      <c r="CB149" s="78" t="str">
        <f t="shared" si="62"/>
        <v/>
      </c>
      <c r="CC149" s="79">
        <v>100</v>
      </c>
      <c r="CD149" s="79">
        <f t="shared" si="63"/>
        <v>0</v>
      </c>
      <c r="CE149" s="79">
        <f t="shared" si="64"/>
        <v>0</v>
      </c>
      <c r="CF149" s="79">
        <f t="shared" si="65"/>
        <v>0</v>
      </c>
      <c r="CG149" s="79">
        <f t="shared" si="90"/>
        <v>0</v>
      </c>
      <c r="CH149" s="80">
        <f t="shared" si="66"/>
        <v>0</v>
      </c>
      <c r="CI149" s="84">
        <f t="shared" si="67"/>
        <v>0</v>
      </c>
      <c r="CJ149" s="80">
        <f t="shared" si="78"/>
        <v>0</v>
      </c>
      <c r="CN149" s="21" t="str">
        <f t="shared" si="68"/>
        <v/>
      </c>
      <c r="CO149" s="21" t="str">
        <f t="shared" si="69"/>
        <v/>
      </c>
      <c r="CP149" s="22" t="str">
        <f t="shared" si="79"/>
        <v/>
      </c>
      <c r="CQ149" s="22" t="str">
        <f t="shared" si="80"/>
        <v/>
      </c>
      <c r="CR149" s="22" t="str">
        <f t="shared" si="81"/>
        <v/>
      </c>
      <c r="CS149" s="22" t="str">
        <f t="shared" si="82"/>
        <v/>
      </c>
      <c r="CT149" s="22" t="str">
        <f t="shared" si="83"/>
        <v/>
      </c>
      <c r="CU149" s="173" t="str">
        <f t="shared" si="70"/>
        <v/>
      </c>
      <c r="CV149" s="173" t="str">
        <f t="shared" si="71"/>
        <v/>
      </c>
      <c r="CW149" s="22" t="str">
        <f t="shared" si="84"/>
        <v/>
      </c>
      <c r="CX149" s="22" t="str">
        <f t="shared" si="85"/>
        <v/>
      </c>
      <c r="CY149" s="23" t="str">
        <f t="shared" si="86"/>
        <v/>
      </c>
      <c r="CZ149" s="23" t="str">
        <f t="shared" si="87"/>
        <v/>
      </c>
      <c r="DA149" s="207" t="str">
        <f t="shared" si="91"/>
        <v/>
      </c>
      <c r="DB149" s="23">
        <f t="shared" si="72"/>
        <v>0</v>
      </c>
      <c r="DC149" s="16"/>
      <c r="DE149" s="192">
        <f t="shared" si="73"/>
        <v>0</v>
      </c>
      <c r="DF149" s="192">
        <f t="shared" si="74"/>
        <v>0</v>
      </c>
      <c r="DH149" s="192">
        <f t="shared" si="75"/>
        <v>0</v>
      </c>
      <c r="DI149" s="192">
        <f t="shared" si="76"/>
        <v>0</v>
      </c>
      <c r="DK149" s="203">
        <f>IF(Taula43[[#This Row],[Codi del contracte]]&lt;&gt;"",IF(Taula43[[#This Row],[Codi del contracte]]&gt;199,IF(Taula43[[#This Row],[Codi del contracte]]&lt;300,1,0),0),0)</f>
        <v>0</v>
      </c>
      <c r="DL149" s="203">
        <f>IF(Taula43[[#This Row],[Codi del contracte]]&lt;&gt;"",IF(Taula43[[#This Row],[Codi del contracte]]&gt;499,IF(Taula43[[#This Row],[Codi del contracte]]&lt;600,1,0),0),0)</f>
        <v>0</v>
      </c>
      <c r="DM149" s="203">
        <f t="shared" si="88"/>
        <v>0</v>
      </c>
      <c r="DN149" s="203">
        <f>IF(Taula43[[#This Row],[% Jornada (no posar símbol %)]]=100,IF(DM149=1,2,0),0)</f>
        <v>0</v>
      </c>
      <c r="DO149" s="203" t="str">
        <f t="shared" si="92"/>
        <v/>
      </c>
    </row>
    <row r="150" spans="1:119" ht="14.25" customHeight="1">
      <c r="A150" s="260"/>
      <c r="B150" s="83">
        <v>143</v>
      </c>
      <c r="C150" s="210"/>
      <c r="D150" s="226"/>
      <c r="E150" s="210"/>
      <c r="F150" s="224"/>
      <c r="G150" s="224"/>
      <c r="H150" s="210"/>
      <c r="I150" s="225"/>
      <c r="J150" s="210"/>
      <c r="K150" s="155"/>
      <c r="L150" s="156">
        <f t="shared" si="77"/>
        <v>0</v>
      </c>
      <c r="M150" s="340"/>
      <c r="N150" s="182" t="str">
        <f t="shared" si="89"/>
        <v/>
      </c>
      <c r="O150" s="127"/>
      <c r="P150" s="64"/>
      <c r="Q150" s="64"/>
      <c r="R150" s="64"/>
      <c r="CB150" s="78" t="str">
        <f t="shared" si="62"/>
        <v/>
      </c>
      <c r="CC150" s="79">
        <v>100</v>
      </c>
      <c r="CD150" s="79">
        <f t="shared" si="63"/>
        <v>0</v>
      </c>
      <c r="CE150" s="79">
        <f t="shared" si="64"/>
        <v>0</v>
      </c>
      <c r="CF150" s="79">
        <f t="shared" si="65"/>
        <v>0</v>
      </c>
      <c r="CG150" s="79">
        <f t="shared" si="90"/>
        <v>0</v>
      </c>
      <c r="CH150" s="80">
        <f t="shared" si="66"/>
        <v>0</v>
      </c>
      <c r="CI150" s="84">
        <f t="shared" si="67"/>
        <v>0</v>
      </c>
      <c r="CJ150" s="80">
        <f t="shared" si="78"/>
        <v>0</v>
      </c>
      <c r="CN150" s="21" t="str">
        <f t="shared" si="68"/>
        <v/>
      </c>
      <c r="CO150" s="21" t="str">
        <f t="shared" si="69"/>
        <v/>
      </c>
      <c r="CP150" s="22" t="str">
        <f t="shared" si="79"/>
        <v/>
      </c>
      <c r="CQ150" s="22" t="str">
        <f t="shared" si="80"/>
        <v/>
      </c>
      <c r="CR150" s="22" t="str">
        <f t="shared" si="81"/>
        <v/>
      </c>
      <c r="CS150" s="22" t="str">
        <f t="shared" si="82"/>
        <v/>
      </c>
      <c r="CT150" s="22" t="str">
        <f t="shared" si="83"/>
        <v/>
      </c>
      <c r="CU150" s="173" t="str">
        <f t="shared" si="70"/>
        <v/>
      </c>
      <c r="CV150" s="173" t="str">
        <f t="shared" si="71"/>
        <v/>
      </c>
      <c r="CW150" s="22" t="str">
        <f t="shared" si="84"/>
        <v/>
      </c>
      <c r="CX150" s="22" t="str">
        <f t="shared" si="85"/>
        <v/>
      </c>
      <c r="CY150" s="23" t="str">
        <f t="shared" si="86"/>
        <v/>
      </c>
      <c r="CZ150" s="23" t="str">
        <f t="shared" si="87"/>
        <v/>
      </c>
      <c r="DA150" s="207" t="str">
        <f t="shared" si="91"/>
        <v/>
      </c>
      <c r="DB150" s="23">
        <f t="shared" si="72"/>
        <v>0</v>
      </c>
      <c r="DC150" s="16"/>
      <c r="DE150" s="192">
        <f t="shared" si="73"/>
        <v>0</v>
      </c>
      <c r="DF150" s="192">
        <f t="shared" si="74"/>
        <v>0</v>
      </c>
      <c r="DH150" s="192">
        <f t="shared" si="75"/>
        <v>0</v>
      </c>
      <c r="DI150" s="192">
        <f t="shared" si="76"/>
        <v>0</v>
      </c>
      <c r="DK150" s="203">
        <f>IF(Taula43[[#This Row],[Codi del contracte]]&lt;&gt;"",IF(Taula43[[#This Row],[Codi del contracte]]&gt;199,IF(Taula43[[#This Row],[Codi del contracte]]&lt;300,1,0),0),0)</f>
        <v>0</v>
      </c>
      <c r="DL150" s="203">
        <f>IF(Taula43[[#This Row],[Codi del contracte]]&lt;&gt;"",IF(Taula43[[#This Row],[Codi del contracte]]&gt;499,IF(Taula43[[#This Row],[Codi del contracte]]&lt;600,1,0),0),0)</f>
        <v>0</v>
      </c>
      <c r="DM150" s="203">
        <f t="shared" si="88"/>
        <v>0</v>
      </c>
      <c r="DN150" s="203">
        <f>IF(Taula43[[#This Row],[% Jornada (no posar símbol %)]]=100,IF(DM150=1,2,0),0)</f>
        <v>0</v>
      </c>
      <c r="DO150" s="203" t="str">
        <f t="shared" si="92"/>
        <v/>
      </c>
    </row>
    <row r="151" spans="1:119" ht="14.25" customHeight="1">
      <c r="A151" s="260"/>
      <c r="B151" s="83">
        <v>144</v>
      </c>
      <c r="C151" s="210"/>
      <c r="D151" s="226"/>
      <c r="E151" s="210"/>
      <c r="F151" s="224"/>
      <c r="G151" s="224"/>
      <c r="H151" s="210"/>
      <c r="I151" s="225"/>
      <c r="J151" s="210"/>
      <c r="K151" s="155"/>
      <c r="L151" s="156">
        <f t="shared" si="77"/>
        <v>0</v>
      </c>
      <c r="M151" s="340"/>
      <c r="N151" s="182" t="str">
        <f t="shared" si="89"/>
        <v/>
      </c>
      <c r="O151" s="127"/>
      <c r="P151" s="64"/>
      <c r="Q151" s="64"/>
      <c r="R151" s="64"/>
      <c r="CB151" s="78" t="str">
        <f t="shared" si="62"/>
        <v/>
      </c>
      <c r="CC151" s="79">
        <v>100</v>
      </c>
      <c r="CD151" s="79">
        <f t="shared" si="63"/>
        <v>0</v>
      </c>
      <c r="CE151" s="79">
        <f t="shared" si="64"/>
        <v>0</v>
      </c>
      <c r="CF151" s="79">
        <f t="shared" si="65"/>
        <v>0</v>
      </c>
      <c r="CG151" s="79">
        <f t="shared" si="90"/>
        <v>0</v>
      </c>
      <c r="CH151" s="80">
        <f t="shared" si="66"/>
        <v>0</v>
      </c>
      <c r="CI151" s="84">
        <f t="shared" si="67"/>
        <v>0</v>
      </c>
      <c r="CJ151" s="80">
        <f t="shared" si="78"/>
        <v>0</v>
      </c>
      <c r="CN151" s="21" t="str">
        <f t="shared" si="68"/>
        <v/>
      </c>
      <c r="CO151" s="21" t="str">
        <f t="shared" si="69"/>
        <v/>
      </c>
      <c r="CP151" s="22" t="str">
        <f t="shared" si="79"/>
        <v/>
      </c>
      <c r="CQ151" s="22" t="str">
        <f t="shared" si="80"/>
        <v/>
      </c>
      <c r="CR151" s="22" t="str">
        <f t="shared" si="81"/>
        <v/>
      </c>
      <c r="CS151" s="22" t="str">
        <f t="shared" si="82"/>
        <v/>
      </c>
      <c r="CT151" s="22" t="str">
        <f t="shared" si="83"/>
        <v/>
      </c>
      <c r="CU151" s="173" t="str">
        <f t="shared" si="70"/>
        <v/>
      </c>
      <c r="CV151" s="173" t="str">
        <f t="shared" si="71"/>
        <v/>
      </c>
      <c r="CW151" s="22" t="str">
        <f t="shared" si="84"/>
        <v/>
      </c>
      <c r="CX151" s="22" t="str">
        <f t="shared" si="85"/>
        <v/>
      </c>
      <c r="CY151" s="23" t="str">
        <f t="shared" si="86"/>
        <v/>
      </c>
      <c r="CZ151" s="23" t="str">
        <f t="shared" si="87"/>
        <v/>
      </c>
      <c r="DA151" s="207" t="str">
        <f t="shared" si="91"/>
        <v/>
      </c>
      <c r="DB151" s="23">
        <f t="shared" si="72"/>
        <v>0</v>
      </c>
      <c r="DC151" s="16"/>
      <c r="DE151" s="192">
        <f t="shared" si="73"/>
        <v>0</v>
      </c>
      <c r="DF151" s="192">
        <f t="shared" si="74"/>
        <v>0</v>
      </c>
      <c r="DH151" s="192">
        <f t="shared" si="75"/>
        <v>0</v>
      </c>
      <c r="DI151" s="192">
        <f t="shared" si="76"/>
        <v>0</v>
      </c>
      <c r="DK151" s="203">
        <f>IF(Taula43[[#This Row],[Codi del contracte]]&lt;&gt;"",IF(Taula43[[#This Row],[Codi del contracte]]&gt;199,IF(Taula43[[#This Row],[Codi del contracte]]&lt;300,1,0),0),0)</f>
        <v>0</v>
      </c>
      <c r="DL151" s="203">
        <f>IF(Taula43[[#This Row],[Codi del contracte]]&lt;&gt;"",IF(Taula43[[#This Row],[Codi del contracte]]&gt;499,IF(Taula43[[#This Row],[Codi del contracte]]&lt;600,1,0),0),0)</f>
        <v>0</v>
      </c>
      <c r="DM151" s="203">
        <f t="shared" si="88"/>
        <v>0</v>
      </c>
      <c r="DN151" s="203">
        <f>IF(Taula43[[#This Row],[% Jornada (no posar símbol %)]]=100,IF(DM151=1,2,0),0)</f>
        <v>0</v>
      </c>
      <c r="DO151" s="203" t="str">
        <f t="shared" si="92"/>
        <v/>
      </c>
    </row>
    <row r="152" spans="1:119" ht="14.25" customHeight="1">
      <c r="A152" s="260"/>
      <c r="B152" s="83">
        <v>145</v>
      </c>
      <c r="C152" s="210"/>
      <c r="D152" s="226"/>
      <c r="E152" s="210"/>
      <c r="F152" s="224"/>
      <c r="G152" s="224"/>
      <c r="H152" s="210"/>
      <c r="I152" s="225"/>
      <c r="J152" s="210"/>
      <c r="K152" s="155"/>
      <c r="L152" s="156">
        <f t="shared" si="77"/>
        <v>0</v>
      </c>
      <c r="M152" s="340"/>
      <c r="N152" s="182" t="str">
        <f t="shared" si="89"/>
        <v/>
      </c>
      <c r="O152" s="127"/>
      <c r="P152" s="64"/>
      <c r="Q152" s="64"/>
      <c r="R152" s="64"/>
      <c r="CB152" s="78" t="str">
        <f t="shared" si="62"/>
        <v/>
      </c>
      <c r="CC152" s="79">
        <v>100</v>
      </c>
      <c r="CD152" s="79">
        <f t="shared" si="63"/>
        <v>0</v>
      </c>
      <c r="CE152" s="79">
        <f t="shared" si="64"/>
        <v>0</v>
      </c>
      <c r="CF152" s="79">
        <f t="shared" si="65"/>
        <v>0</v>
      </c>
      <c r="CG152" s="79">
        <f t="shared" si="90"/>
        <v>0</v>
      </c>
      <c r="CH152" s="80">
        <f t="shared" si="66"/>
        <v>0</v>
      </c>
      <c r="CI152" s="84">
        <f t="shared" si="67"/>
        <v>0</v>
      </c>
      <c r="CJ152" s="80">
        <f t="shared" si="78"/>
        <v>0</v>
      </c>
      <c r="CN152" s="21" t="str">
        <f t="shared" si="68"/>
        <v/>
      </c>
      <c r="CO152" s="21" t="str">
        <f t="shared" si="69"/>
        <v/>
      </c>
      <c r="CP152" s="22" t="str">
        <f t="shared" si="79"/>
        <v/>
      </c>
      <c r="CQ152" s="22" t="str">
        <f t="shared" si="80"/>
        <v/>
      </c>
      <c r="CR152" s="22" t="str">
        <f t="shared" si="81"/>
        <v/>
      </c>
      <c r="CS152" s="22" t="str">
        <f t="shared" si="82"/>
        <v/>
      </c>
      <c r="CT152" s="22" t="str">
        <f t="shared" si="83"/>
        <v/>
      </c>
      <c r="CU152" s="173" t="str">
        <f t="shared" si="70"/>
        <v/>
      </c>
      <c r="CV152" s="173" t="str">
        <f t="shared" si="71"/>
        <v/>
      </c>
      <c r="CW152" s="22" t="str">
        <f t="shared" si="84"/>
        <v/>
      </c>
      <c r="CX152" s="22" t="str">
        <f t="shared" si="85"/>
        <v/>
      </c>
      <c r="CY152" s="23" t="str">
        <f t="shared" si="86"/>
        <v/>
      </c>
      <c r="CZ152" s="23" t="str">
        <f t="shared" si="87"/>
        <v/>
      </c>
      <c r="DA152" s="207" t="str">
        <f t="shared" si="91"/>
        <v/>
      </c>
      <c r="DB152" s="23">
        <f t="shared" si="72"/>
        <v>0</v>
      </c>
      <c r="DC152" s="16"/>
      <c r="DE152" s="192">
        <f t="shared" si="73"/>
        <v>0</v>
      </c>
      <c r="DF152" s="192">
        <f t="shared" si="74"/>
        <v>0</v>
      </c>
      <c r="DH152" s="192">
        <f t="shared" si="75"/>
        <v>0</v>
      </c>
      <c r="DI152" s="192">
        <f t="shared" si="76"/>
        <v>0</v>
      </c>
      <c r="DK152" s="203">
        <f>IF(Taula43[[#This Row],[Codi del contracte]]&lt;&gt;"",IF(Taula43[[#This Row],[Codi del contracte]]&gt;199,IF(Taula43[[#This Row],[Codi del contracte]]&lt;300,1,0),0),0)</f>
        <v>0</v>
      </c>
      <c r="DL152" s="203">
        <f>IF(Taula43[[#This Row],[Codi del contracte]]&lt;&gt;"",IF(Taula43[[#This Row],[Codi del contracte]]&gt;499,IF(Taula43[[#This Row],[Codi del contracte]]&lt;600,1,0),0),0)</f>
        <v>0</v>
      </c>
      <c r="DM152" s="203">
        <f t="shared" si="88"/>
        <v>0</v>
      </c>
      <c r="DN152" s="203">
        <f>IF(Taula43[[#This Row],[% Jornada (no posar símbol %)]]=100,IF(DM152=1,2,0),0)</f>
        <v>0</v>
      </c>
      <c r="DO152" s="203" t="str">
        <f t="shared" si="92"/>
        <v/>
      </c>
    </row>
    <row r="153" spans="1:119" ht="14.25" customHeight="1">
      <c r="A153" s="260"/>
      <c r="B153" s="83">
        <v>146</v>
      </c>
      <c r="C153" s="210"/>
      <c r="D153" s="226"/>
      <c r="E153" s="210"/>
      <c r="F153" s="224"/>
      <c r="G153" s="224"/>
      <c r="H153" s="210"/>
      <c r="I153" s="225"/>
      <c r="J153" s="210"/>
      <c r="K153" s="155"/>
      <c r="L153" s="156">
        <f t="shared" si="77"/>
        <v>0</v>
      </c>
      <c r="M153" s="340"/>
      <c r="N153" s="182" t="str">
        <f t="shared" si="89"/>
        <v/>
      </c>
      <c r="O153" s="127"/>
      <c r="P153" s="64"/>
      <c r="Q153" s="64"/>
      <c r="R153" s="64"/>
      <c r="CB153" s="78" t="str">
        <f t="shared" si="62"/>
        <v/>
      </c>
      <c r="CC153" s="79">
        <v>100</v>
      </c>
      <c r="CD153" s="79">
        <f t="shared" si="63"/>
        <v>0</v>
      </c>
      <c r="CE153" s="79">
        <f t="shared" si="64"/>
        <v>0</v>
      </c>
      <c r="CF153" s="79">
        <f t="shared" si="65"/>
        <v>0</v>
      </c>
      <c r="CG153" s="79">
        <f t="shared" si="90"/>
        <v>0</v>
      </c>
      <c r="CH153" s="80">
        <f t="shared" si="66"/>
        <v>0</v>
      </c>
      <c r="CI153" s="84">
        <f t="shared" si="67"/>
        <v>0</v>
      </c>
      <c r="CJ153" s="80">
        <f t="shared" si="78"/>
        <v>0</v>
      </c>
      <c r="CN153" s="21" t="str">
        <f t="shared" si="68"/>
        <v/>
      </c>
      <c r="CO153" s="21" t="str">
        <f t="shared" si="69"/>
        <v/>
      </c>
      <c r="CP153" s="22" t="str">
        <f t="shared" si="79"/>
        <v/>
      </c>
      <c r="CQ153" s="22" t="str">
        <f t="shared" si="80"/>
        <v/>
      </c>
      <c r="CR153" s="22" t="str">
        <f t="shared" si="81"/>
        <v/>
      </c>
      <c r="CS153" s="22" t="str">
        <f t="shared" si="82"/>
        <v/>
      </c>
      <c r="CT153" s="22" t="str">
        <f t="shared" si="83"/>
        <v/>
      </c>
      <c r="CU153" s="173" t="str">
        <f t="shared" si="70"/>
        <v/>
      </c>
      <c r="CV153" s="173" t="str">
        <f t="shared" si="71"/>
        <v/>
      </c>
      <c r="CW153" s="22" t="str">
        <f t="shared" si="84"/>
        <v/>
      </c>
      <c r="CX153" s="22" t="str">
        <f t="shared" si="85"/>
        <v/>
      </c>
      <c r="CY153" s="23" t="str">
        <f t="shared" si="86"/>
        <v/>
      </c>
      <c r="CZ153" s="23" t="str">
        <f t="shared" si="87"/>
        <v/>
      </c>
      <c r="DA153" s="207" t="str">
        <f t="shared" si="91"/>
        <v/>
      </c>
      <c r="DB153" s="23">
        <f t="shared" si="72"/>
        <v>0</v>
      </c>
      <c r="DC153" s="16"/>
      <c r="DE153" s="192">
        <f t="shared" si="73"/>
        <v>0</v>
      </c>
      <c r="DF153" s="192">
        <f t="shared" si="74"/>
        <v>0</v>
      </c>
      <c r="DH153" s="192">
        <f t="shared" si="75"/>
        <v>0</v>
      </c>
      <c r="DI153" s="192">
        <f t="shared" si="76"/>
        <v>0</v>
      </c>
      <c r="DK153" s="203">
        <f>IF(Taula43[[#This Row],[Codi del contracte]]&lt;&gt;"",IF(Taula43[[#This Row],[Codi del contracte]]&gt;199,IF(Taula43[[#This Row],[Codi del contracte]]&lt;300,1,0),0),0)</f>
        <v>0</v>
      </c>
      <c r="DL153" s="203">
        <f>IF(Taula43[[#This Row],[Codi del contracte]]&lt;&gt;"",IF(Taula43[[#This Row],[Codi del contracte]]&gt;499,IF(Taula43[[#This Row],[Codi del contracte]]&lt;600,1,0),0),0)</f>
        <v>0</v>
      </c>
      <c r="DM153" s="203">
        <f t="shared" si="88"/>
        <v>0</v>
      </c>
      <c r="DN153" s="203">
        <f>IF(Taula43[[#This Row],[% Jornada (no posar símbol %)]]=100,IF(DM153=1,2,0),0)</f>
        <v>0</v>
      </c>
      <c r="DO153" s="203" t="str">
        <f t="shared" si="92"/>
        <v/>
      </c>
    </row>
    <row r="154" spans="1:119" ht="14.25" customHeight="1">
      <c r="A154" s="260"/>
      <c r="B154" s="83">
        <v>147</v>
      </c>
      <c r="C154" s="210"/>
      <c r="D154" s="226"/>
      <c r="E154" s="210"/>
      <c r="F154" s="224"/>
      <c r="G154" s="224"/>
      <c r="H154" s="210"/>
      <c r="I154" s="225"/>
      <c r="J154" s="210"/>
      <c r="K154" s="155"/>
      <c r="L154" s="156">
        <f t="shared" si="77"/>
        <v>0</v>
      </c>
      <c r="M154" s="340"/>
      <c r="N154" s="182" t="str">
        <f t="shared" si="89"/>
        <v/>
      </c>
      <c r="O154" s="127"/>
      <c r="P154" s="64"/>
      <c r="Q154" s="64"/>
      <c r="R154" s="64"/>
      <c r="CB154" s="78" t="str">
        <f t="shared" si="62"/>
        <v/>
      </c>
      <c r="CC154" s="79">
        <v>100</v>
      </c>
      <c r="CD154" s="79">
        <f t="shared" si="63"/>
        <v>0</v>
      </c>
      <c r="CE154" s="79">
        <f t="shared" si="64"/>
        <v>0</v>
      </c>
      <c r="CF154" s="79">
        <f t="shared" si="65"/>
        <v>0</v>
      </c>
      <c r="CG154" s="79">
        <f t="shared" si="90"/>
        <v>0</v>
      </c>
      <c r="CH154" s="80">
        <f t="shared" si="66"/>
        <v>0</v>
      </c>
      <c r="CI154" s="84">
        <f t="shared" si="67"/>
        <v>0</v>
      </c>
      <c r="CJ154" s="80">
        <f t="shared" si="78"/>
        <v>0</v>
      </c>
      <c r="CN154" s="21" t="str">
        <f t="shared" si="68"/>
        <v/>
      </c>
      <c r="CO154" s="21" t="str">
        <f t="shared" si="69"/>
        <v/>
      </c>
      <c r="CP154" s="22" t="str">
        <f t="shared" si="79"/>
        <v/>
      </c>
      <c r="CQ154" s="22" t="str">
        <f t="shared" si="80"/>
        <v/>
      </c>
      <c r="CR154" s="22" t="str">
        <f t="shared" si="81"/>
        <v/>
      </c>
      <c r="CS154" s="22" t="str">
        <f t="shared" si="82"/>
        <v/>
      </c>
      <c r="CT154" s="22" t="str">
        <f t="shared" si="83"/>
        <v/>
      </c>
      <c r="CU154" s="173" t="str">
        <f t="shared" si="70"/>
        <v/>
      </c>
      <c r="CV154" s="173" t="str">
        <f t="shared" si="71"/>
        <v/>
      </c>
      <c r="CW154" s="22" t="str">
        <f t="shared" si="84"/>
        <v/>
      </c>
      <c r="CX154" s="22" t="str">
        <f t="shared" si="85"/>
        <v/>
      </c>
      <c r="CY154" s="23" t="str">
        <f t="shared" si="86"/>
        <v/>
      </c>
      <c r="CZ154" s="23" t="str">
        <f t="shared" si="87"/>
        <v/>
      </c>
      <c r="DA154" s="207" t="str">
        <f t="shared" si="91"/>
        <v/>
      </c>
      <c r="DB154" s="23">
        <f t="shared" si="72"/>
        <v>0</v>
      </c>
      <c r="DC154" s="16"/>
      <c r="DE154" s="192">
        <f t="shared" si="73"/>
        <v>0</v>
      </c>
      <c r="DF154" s="192">
        <f t="shared" si="74"/>
        <v>0</v>
      </c>
      <c r="DH154" s="192">
        <f t="shared" si="75"/>
        <v>0</v>
      </c>
      <c r="DI154" s="192">
        <f t="shared" si="76"/>
        <v>0</v>
      </c>
      <c r="DK154" s="203">
        <f>IF(Taula43[[#This Row],[Codi del contracte]]&lt;&gt;"",IF(Taula43[[#This Row],[Codi del contracte]]&gt;199,IF(Taula43[[#This Row],[Codi del contracte]]&lt;300,1,0),0),0)</f>
        <v>0</v>
      </c>
      <c r="DL154" s="203">
        <f>IF(Taula43[[#This Row],[Codi del contracte]]&lt;&gt;"",IF(Taula43[[#This Row],[Codi del contracte]]&gt;499,IF(Taula43[[#This Row],[Codi del contracte]]&lt;600,1,0),0),0)</f>
        <v>0</v>
      </c>
      <c r="DM154" s="203">
        <f t="shared" si="88"/>
        <v>0</v>
      </c>
      <c r="DN154" s="203">
        <f>IF(Taula43[[#This Row],[% Jornada (no posar símbol %)]]=100,IF(DM154=1,2,0),0)</f>
        <v>0</v>
      </c>
      <c r="DO154" s="203" t="str">
        <f t="shared" si="92"/>
        <v/>
      </c>
    </row>
    <row r="155" spans="1:119" ht="14.25" customHeight="1">
      <c r="A155" s="260"/>
      <c r="B155" s="83">
        <v>148</v>
      </c>
      <c r="C155" s="210"/>
      <c r="D155" s="226"/>
      <c r="E155" s="210"/>
      <c r="F155" s="224"/>
      <c r="G155" s="224"/>
      <c r="H155" s="210"/>
      <c r="I155" s="225"/>
      <c r="J155" s="210"/>
      <c r="K155" s="155"/>
      <c r="L155" s="156">
        <f t="shared" si="77"/>
        <v>0</v>
      </c>
      <c r="M155" s="340"/>
      <c r="N155" s="182" t="str">
        <f t="shared" si="89"/>
        <v/>
      </c>
      <c r="O155" s="127"/>
      <c r="P155" s="64"/>
      <c r="Q155" s="64"/>
      <c r="R155" s="64"/>
      <c r="CB155" s="78" t="str">
        <f t="shared" si="62"/>
        <v/>
      </c>
      <c r="CC155" s="79">
        <v>100</v>
      </c>
      <c r="CD155" s="79">
        <f t="shared" si="63"/>
        <v>0</v>
      </c>
      <c r="CE155" s="79">
        <f t="shared" si="64"/>
        <v>0</v>
      </c>
      <c r="CF155" s="79">
        <f t="shared" si="65"/>
        <v>0</v>
      </c>
      <c r="CG155" s="79">
        <f t="shared" si="90"/>
        <v>0</v>
      </c>
      <c r="CH155" s="80">
        <f t="shared" si="66"/>
        <v>0</v>
      </c>
      <c r="CI155" s="84">
        <f t="shared" si="67"/>
        <v>0</v>
      </c>
      <c r="CJ155" s="80">
        <f t="shared" si="78"/>
        <v>0</v>
      </c>
      <c r="CN155" s="21" t="str">
        <f t="shared" si="68"/>
        <v/>
      </c>
      <c r="CO155" s="21" t="str">
        <f t="shared" si="69"/>
        <v/>
      </c>
      <c r="CP155" s="22" t="str">
        <f t="shared" si="79"/>
        <v/>
      </c>
      <c r="CQ155" s="22" t="str">
        <f t="shared" si="80"/>
        <v/>
      </c>
      <c r="CR155" s="22" t="str">
        <f t="shared" si="81"/>
        <v/>
      </c>
      <c r="CS155" s="22" t="str">
        <f t="shared" si="82"/>
        <v/>
      </c>
      <c r="CT155" s="22" t="str">
        <f t="shared" si="83"/>
        <v/>
      </c>
      <c r="CU155" s="173" t="str">
        <f t="shared" si="70"/>
        <v/>
      </c>
      <c r="CV155" s="173" t="str">
        <f t="shared" si="71"/>
        <v/>
      </c>
      <c r="CW155" s="22" t="str">
        <f t="shared" si="84"/>
        <v/>
      </c>
      <c r="CX155" s="22" t="str">
        <f t="shared" si="85"/>
        <v/>
      </c>
      <c r="CY155" s="23" t="str">
        <f t="shared" si="86"/>
        <v/>
      </c>
      <c r="CZ155" s="23" t="str">
        <f t="shared" si="87"/>
        <v/>
      </c>
      <c r="DA155" s="207" t="str">
        <f t="shared" si="91"/>
        <v/>
      </c>
      <c r="DB155" s="23">
        <f t="shared" si="72"/>
        <v>0</v>
      </c>
      <c r="DC155" s="16"/>
      <c r="DE155" s="192">
        <f t="shared" si="73"/>
        <v>0</v>
      </c>
      <c r="DF155" s="192">
        <f t="shared" si="74"/>
        <v>0</v>
      </c>
      <c r="DH155" s="192">
        <f t="shared" si="75"/>
        <v>0</v>
      </c>
      <c r="DI155" s="192">
        <f t="shared" si="76"/>
        <v>0</v>
      </c>
      <c r="DK155" s="203">
        <f>IF(Taula43[[#This Row],[Codi del contracte]]&lt;&gt;"",IF(Taula43[[#This Row],[Codi del contracte]]&gt;199,IF(Taula43[[#This Row],[Codi del contracte]]&lt;300,1,0),0),0)</f>
        <v>0</v>
      </c>
      <c r="DL155" s="203">
        <f>IF(Taula43[[#This Row],[Codi del contracte]]&lt;&gt;"",IF(Taula43[[#This Row],[Codi del contracte]]&gt;499,IF(Taula43[[#This Row],[Codi del contracte]]&lt;600,1,0),0),0)</f>
        <v>0</v>
      </c>
      <c r="DM155" s="203">
        <f t="shared" si="88"/>
        <v>0</v>
      </c>
      <c r="DN155" s="203">
        <f>IF(Taula43[[#This Row],[% Jornada (no posar símbol %)]]=100,IF(DM155=1,2,0),0)</f>
        <v>0</v>
      </c>
      <c r="DO155" s="203" t="str">
        <f t="shared" si="92"/>
        <v/>
      </c>
    </row>
    <row r="156" spans="1:119" ht="14.25" customHeight="1">
      <c r="A156" s="260"/>
      <c r="B156" s="83">
        <v>149</v>
      </c>
      <c r="C156" s="210"/>
      <c r="D156" s="226"/>
      <c r="E156" s="210"/>
      <c r="F156" s="224"/>
      <c r="G156" s="224"/>
      <c r="H156" s="210"/>
      <c r="I156" s="225"/>
      <c r="J156" s="210"/>
      <c r="K156" s="155"/>
      <c r="L156" s="156">
        <f t="shared" si="77"/>
        <v>0</v>
      </c>
      <c r="M156" s="340"/>
      <c r="N156" s="182" t="str">
        <f t="shared" si="89"/>
        <v/>
      </c>
      <c r="O156" s="127"/>
      <c r="P156" s="64"/>
      <c r="Q156" s="64"/>
      <c r="R156" s="64"/>
      <c r="CB156" s="78" t="str">
        <f t="shared" si="62"/>
        <v/>
      </c>
      <c r="CC156" s="79">
        <v>100</v>
      </c>
      <c r="CD156" s="79">
        <f t="shared" si="63"/>
        <v>0</v>
      </c>
      <c r="CE156" s="79">
        <f t="shared" si="64"/>
        <v>0</v>
      </c>
      <c r="CF156" s="79">
        <f t="shared" si="65"/>
        <v>0</v>
      </c>
      <c r="CG156" s="79">
        <f t="shared" si="90"/>
        <v>0</v>
      </c>
      <c r="CH156" s="80">
        <f t="shared" si="66"/>
        <v>0</v>
      </c>
      <c r="CI156" s="84">
        <f t="shared" si="67"/>
        <v>0</v>
      </c>
      <c r="CJ156" s="80">
        <f t="shared" si="78"/>
        <v>0</v>
      </c>
      <c r="CN156" s="21" t="str">
        <f t="shared" si="68"/>
        <v/>
      </c>
      <c r="CO156" s="21" t="str">
        <f t="shared" si="69"/>
        <v/>
      </c>
      <c r="CP156" s="22" t="str">
        <f t="shared" si="79"/>
        <v/>
      </c>
      <c r="CQ156" s="22" t="str">
        <f t="shared" si="80"/>
        <v/>
      </c>
      <c r="CR156" s="22" t="str">
        <f t="shared" si="81"/>
        <v/>
      </c>
      <c r="CS156" s="22" t="str">
        <f t="shared" si="82"/>
        <v/>
      </c>
      <c r="CT156" s="22" t="str">
        <f t="shared" si="83"/>
        <v/>
      </c>
      <c r="CU156" s="173" t="str">
        <f t="shared" si="70"/>
        <v/>
      </c>
      <c r="CV156" s="173" t="str">
        <f t="shared" si="71"/>
        <v/>
      </c>
      <c r="CW156" s="22" t="str">
        <f t="shared" si="84"/>
        <v/>
      </c>
      <c r="CX156" s="22" t="str">
        <f t="shared" si="85"/>
        <v/>
      </c>
      <c r="CY156" s="23" t="str">
        <f t="shared" si="86"/>
        <v/>
      </c>
      <c r="CZ156" s="23" t="str">
        <f t="shared" si="87"/>
        <v/>
      </c>
      <c r="DA156" s="207" t="str">
        <f t="shared" si="91"/>
        <v/>
      </c>
      <c r="DB156" s="23">
        <f t="shared" si="72"/>
        <v>0</v>
      </c>
      <c r="DC156" s="16"/>
      <c r="DE156" s="192">
        <f t="shared" si="73"/>
        <v>0</v>
      </c>
      <c r="DF156" s="192">
        <f t="shared" si="74"/>
        <v>0</v>
      </c>
      <c r="DH156" s="192">
        <f t="shared" si="75"/>
        <v>0</v>
      </c>
      <c r="DI156" s="192">
        <f t="shared" si="76"/>
        <v>0</v>
      </c>
      <c r="DK156" s="203">
        <f>IF(Taula43[[#This Row],[Codi del contracte]]&lt;&gt;"",IF(Taula43[[#This Row],[Codi del contracte]]&gt;199,IF(Taula43[[#This Row],[Codi del contracte]]&lt;300,1,0),0),0)</f>
        <v>0</v>
      </c>
      <c r="DL156" s="203">
        <f>IF(Taula43[[#This Row],[Codi del contracte]]&lt;&gt;"",IF(Taula43[[#This Row],[Codi del contracte]]&gt;499,IF(Taula43[[#This Row],[Codi del contracte]]&lt;600,1,0),0),0)</f>
        <v>0</v>
      </c>
      <c r="DM156" s="203">
        <f t="shared" si="88"/>
        <v>0</v>
      </c>
      <c r="DN156" s="203">
        <f>IF(Taula43[[#This Row],[% Jornada (no posar símbol %)]]=100,IF(DM156=1,2,0),0)</f>
        <v>0</v>
      </c>
      <c r="DO156" s="203" t="str">
        <f t="shared" si="92"/>
        <v/>
      </c>
    </row>
    <row r="157" spans="1:119" ht="14.25" customHeight="1">
      <c r="A157" s="260"/>
      <c r="B157" s="83">
        <v>150</v>
      </c>
      <c r="C157" s="210"/>
      <c r="D157" s="226"/>
      <c r="E157" s="210"/>
      <c r="F157" s="224"/>
      <c r="G157" s="224"/>
      <c r="H157" s="210"/>
      <c r="I157" s="225"/>
      <c r="J157" s="210"/>
      <c r="K157" s="155"/>
      <c r="L157" s="156">
        <f t="shared" si="77"/>
        <v>0</v>
      </c>
      <c r="M157" s="340"/>
      <c r="N157" s="182" t="str">
        <f t="shared" si="89"/>
        <v/>
      </c>
      <c r="O157" s="127"/>
      <c r="P157" s="64"/>
      <c r="Q157" s="64"/>
      <c r="R157" s="64"/>
      <c r="CB157" s="78" t="str">
        <f t="shared" si="62"/>
        <v/>
      </c>
      <c r="CC157" s="79">
        <v>100</v>
      </c>
      <c r="CD157" s="79">
        <f t="shared" si="63"/>
        <v>0</v>
      </c>
      <c r="CE157" s="79">
        <f t="shared" si="64"/>
        <v>0</v>
      </c>
      <c r="CF157" s="79">
        <f t="shared" si="65"/>
        <v>0</v>
      </c>
      <c r="CG157" s="79">
        <f t="shared" si="90"/>
        <v>0</v>
      </c>
      <c r="CH157" s="80">
        <f t="shared" si="66"/>
        <v>0</v>
      </c>
      <c r="CI157" s="84">
        <f t="shared" si="67"/>
        <v>0</v>
      </c>
      <c r="CJ157" s="80">
        <f t="shared" si="78"/>
        <v>0</v>
      </c>
      <c r="CN157" s="21" t="str">
        <f t="shared" si="68"/>
        <v/>
      </c>
      <c r="CO157" s="21" t="str">
        <f t="shared" si="69"/>
        <v/>
      </c>
      <c r="CP157" s="22" t="str">
        <f t="shared" si="79"/>
        <v/>
      </c>
      <c r="CQ157" s="22" t="str">
        <f t="shared" si="80"/>
        <v/>
      </c>
      <c r="CR157" s="22" t="str">
        <f t="shared" si="81"/>
        <v/>
      </c>
      <c r="CS157" s="22" t="str">
        <f t="shared" si="82"/>
        <v/>
      </c>
      <c r="CT157" s="22" t="str">
        <f t="shared" si="83"/>
        <v/>
      </c>
      <c r="CU157" s="173" t="str">
        <f t="shared" si="70"/>
        <v/>
      </c>
      <c r="CV157" s="173" t="str">
        <f t="shared" si="71"/>
        <v/>
      </c>
      <c r="CW157" s="22" t="str">
        <f t="shared" si="84"/>
        <v/>
      </c>
      <c r="CX157" s="22" t="str">
        <f t="shared" si="85"/>
        <v/>
      </c>
      <c r="CY157" s="23" t="str">
        <f t="shared" si="86"/>
        <v/>
      </c>
      <c r="CZ157" s="23" t="str">
        <f t="shared" si="87"/>
        <v/>
      </c>
      <c r="DA157" s="207" t="str">
        <f t="shared" si="91"/>
        <v/>
      </c>
      <c r="DB157" s="23">
        <f t="shared" si="72"/>
        <v>0</v>
      </c>
      <c r="DC157" s="16"/>
      <c r="DE157" s="192">
        <f t="shared" si="73"/>
        <v>0</v>
      </c>
      <c r="DF157" s="192">
        <f t="shared" si="74"/>
        <v>0</v>
      </c>
      <c r="DH157" s="192">
        <f t="shared" si="75"/>
        <v>0</v>
      </c>
      <c r="DI157" s="192">
        <f t="shared" si="76"/>
        <v>0</v>
      </c>
      <c r="DK157" s="203">
        <f>IF(Taula43[[#This Row],[Codi del contracte]]&lt;&gt;"",IF(Taula43[[#This Row],[Codi del contracte]]&gt;199,IF(Taula43[[#This Row],[Codi del contracte]]&lt;300,1,0),0),0)</f>
        <v>0</v>
      </c>
      <c r="DL157" s="203">
        <f>IF(Taula43[[#This Row],[Codi del contracte]]&lt;&gt;"",IF(Taula43[[#This Row],[Codi del contracte]]&gt;499,IF(Taula43[[#This Row],[Codi del contracte]]&lt;600,1,0),0),0)</f>
        <v>0</v>
      </c>
      <c r="DM157" s="203">
        <f t="shared" si="88"/>
        <v>0</v>
      </c>
      <c r="DN157" s="203">
        <f>IF(Taula43[[#This Row],[% Jornada (no posar símbol %)]]=100,IF(DM157=1,2,0),0)</f>
        <v>0</v>
      </c>
      <c r="DO157" s="203" t="str">
        <f t="shared" si="92"/>
        <v/>
      </c>
    </row>
    <row r="158" spans="1:119" ht="14.25" customHeight="1">
      <c r="A158" s="260"/>
      <c r="B158" s="83">
        <v>151</v>
      </c>
      <c r="C158" s="210"/>
      <c r="D158" s="226"/>
      <c r="E158" s="210"/>
      <c r="F158" s="224"/>
      <c r="G158" s="224"/>
      <c r="H158" s="210"/>
      <c r="I158" s="225"/>
      <c r="J158" s="210"/>
      <c r="K158" s="155"/>
      <c r="L158" s="156">
        <f t="shared" si="77"/>
        <v>0</v>
      </c>
      <c r="M158" s="340"/>
      <c r="N158" s="182" t="str">
        <f t="shared" si="89"/>
        <v/>
      </c>
      <c r="O158" s="127"/>
      <c r="P158" s="64"/>
      <c r="Q158" s="64"/>
      <c r="R158" s="64"/>
      <c r="CB158" s="78" t="str">
        <f t="shared" si="62"/>
        <v/>
      </c>
      <c r="CC158" s="79">
        <v>100</v>
      </c>
      <c r="CD158" s="79">
        <f t="shared" si="63"/>
        <v>0</v>
      </c>
      <c r="CE158" s="79">
        <f t="shared" si="64"/>
        <v>0</v>
      </c>
      <c r="CF158" s="79">
        <f t="shared" si="65"/>
        <v>0</v>
      </c>
      <c r="CG158" s="79">
        <f t="shared" si="90"/>
        <v>0</v>
      </c>
      <c r="CH158" s="80">
        <f t="shared" si="66"/>
        <v>0</v>
      </c>
      <c r="CI158" s="84">
        <f t="shared" si="67"/>
        <v>0</v>
      </c>
      <c r="CJ158" s="80">
        <f t="shared" si="78"/>
        <v>0</v>
      </c>
      <c r="CN158" s="21" t="str">
        <f t="shared" si="68"/>
        <v/>
      </c>
      <c r="CO158" s="21" t="str">
        <f t="shared" si="69"/>
        <v/>
      </c>
      <c r="CP158" s="22" t="str">
        <f t="shared" si="79"/>
        <v/>
      </c>
      <c r="CQ158" s="22" t="str">
        <f t="shared" si="80"/>
        <v/>
      </c>
      <c r="CR158" s="22" t="str">
        <f t="shared" si="81"/>
        <v/>
      </c>
      <c r="CS158" s="22" t="str">
        <f t="shared" si="82"/>
        <v/>
      </c>
      <c r="CT158" s="22" t="str">
        <f t="shared" si="83"/>
        <v/>
      </c>
      <c r="CU158" s="173" t="str">
        <f t="shared" si="70"/>
        <v/>
      </c>
      <c r="CV158" s="173" t="str">
        <f t="shared" si="71"/>
        <v/>
      </c>
      <c r="CW158" s="22" t="str">
        <f t="shared" si="84"/>
        <v/>
      </c>
      <c r="CX158" s="22" t="str">
        <f t="shared" si="85"/>
        <v/>
      </c>
      <c r="CY158" s="23" t="str">
        <f t="shared" si="86"/>
        <v/>
      </c>
      <c r="CZ158" s="23" t="str">
        <f t="shared" si="87"/>
        <v/>
      </c>
      <c r="DA158" s="207" t="str">
        <f t="shared" si="91"/>
        <v/>
      </c>
      <c r="DB158" s="23">
        <f t="shared" si="72"/>
        <v>0</v>
      </c>
      <c r="DC158" s="16"/>
      <c r="DE158" s="192">
        <f t="shared" si="73"/>
        <v>0</v>
      </c>
      <c r="DF158" s="192">
        <f t="shared" si="74"/>
        <v>0</v>
      </c>
      <c r="DH158" s="192">
        <f t="shared" si="75"/>
        <v>0</v>
      </c>
      <c r="DI158" s="192">
        <f t="shared" si="76"/>
        <v>0</v>
      </c>
      <c r="DK158" s="203">
        <f>IF(Taula43[[#This Row],[Codi del contracte]]&lt;&gt;"",IF(Taula43[[#This Row],[Codi del contracte]]&gt;199,IF(Taula43[[#This Row],[Codi del contracte]]&lt;300,1,0),0),0)</f>
        <v>0</v>
      </c>
      <c r="DL158" s="203">
        <f>IF(Taula43[[#This Row],[Codi del contracte]]&lt;&gt;"",IF(Taula43[[#This Row],[Codi del contracte]]&gt;499,IF(Taula43[[#This Row],[Codi del contracte]]&lt;600,1,0),0),0)</f>
        <v>0</v>
      </c>
      <c r="DM158" s="203">
        <f t="shared" si="88"/>
        <v>0</v>
      </c>
      <c r="DN158" s="203">
        <f>IF(Taula43[[#This Row],[% Jornada (no posar símbol %)]]=100,IF(DM158=1,2,0),0)</f>
        <v>0</v>
      </c>
      <c r="DO158" s="203" t="str">
        <f t="shared" si="92"/>
        <v/>
      </c>
    </row>
    <row r="159" spans="1:119" ht="14.25" customHeight="1">
      <c r="A159" s="260"/>
      <c r="B159" s="83">
        <v>152</v>
      </c>
      <c r="C159" s="210"/>
      <c r="D159" s="226"/>
      <c r="E159" s="210"/>
      <c r="F159" s="224"/>
      <c r="G159" s="224"/>
      <c r="H159" s="210"/>
      <c r="I159" s="225"/>
      <c r="J159" s="210"/>
      <c r="K159" s="155"/>
      <c r="L159" s="156">
        <f t="shared" si="77"/>
        <v>0</v>
      </c>
      <c r="M159" s="340"/>
      <c r="N159" s="182" t="str">
        <f t="shared" si="89"/>
        <v/>
      </c>
      <c r="O159" s="127"/>
      <c r="P159" s="64"/>
      <c r="Q159" s="64"/>
      <c r="R159" s="64"/>
      <c r="CB159" s="78" t="str">
        <f t="shared" si="62"/>
        <v/>
      </c>
      <c r="CC159" s="79">
        <v>100</v>
      </c>
      <c r="CD159" s="79">
        <f t="shared" si="63"/>
        <v>0</v>
      </c>
      <c r="CE159" s="79">
        <f t="shared" si="64"/>
        <v>0</v>
      </c>
      <c r="CF159" s="79">
        <f t="shared" si="65"/>
        <v>0</v>
      </c>
      <c r="CG159" s="79">
        <f t="shared" si="90"/>
        <v>0</v>
      </c>
      <c r="CH159" s="80">
        <f t="shared" si="66"/>
        <v>0</v>
      </c>
      <c r="CI159" s="84">
        <f t="shared" si="67"/>
        <v>0</v>
      </c>
      <c r="CJ159" s="80">
        <f t="shared" si="78"/>
        <v>0</v>
      </c>
      <c r="CN159" s="21" t="str">
        <f t="shared" si="68"/>
        <v/>
      </c>
      <c r="CO159" s="21" t="str">
        <f t="shared" si="69"/>
        <v/>
      </c>
      <c r="CP159" s="22" t="str">
        <f t="shared" si="79"/>
        <v/>
      </c>
      <c r="CQ159" s="22" t="str">
        <f t="shared" si="80"/>
        <v/>
      </c>
      <c r="CR159" s="22" t="str">
        <f t="shared" si="81"/>
        <v/>
      </c>
      <c r="CS159" s="22" t="str">
        <f t="shared" si="82"/>
        <v/>
      </c>
      <c r="CT159" s="22" t="str">
        <f t="shared" si="83"/>
        <v/>
      </c>
      <c r="CU159" s="173" t="str">
        <f t="shared" si="70"/>
        <v/>
      </c>
      <c r="CV159" s="173" t="str">
        <f t="shared" si="71"/>
        <v/>
      </c>
      <c r="CW159" s="22" t="str">
        <f t="shared" si="84"/>
        <v/>
      </c>
      <c r="CX159" s="22" t="str">
        <f t="shared" si="85"/>
        <v/>
      </c>
      <c r="CY159" s="23" t="str">
        <f t="shared" si="86"/>
        <v/>
      </c>
      <c r="CZ159" s="23" t="str">
        <f t="shared" si="87"/>
        <v/>
      </c>
      <c r="DA159" s="207" t="str">
        <f t="shared" si="91"/>
        <v/>
      </c>
      <c r="DB159" s="23">
        <f t="shared" si="72"/>
        <v>0</v>
      </c>
      <c r="DC159" s="16"/>
      <c r="DE159" s="192">
        <f t="shared" si="73"/>
        <v>0</v>
      </c>
      <c r="DF159" s="192">
        <f t="shared" si="74"/>
        <v>0</v>
      </c>
      <c r="DH159" s="192">
        <f t="shared" si="75"/>
        <v>0</v>
      </c>
      <c r="DI159" s="192">
        <f t="shared" si="76"/>
        <v>0</v>
      </c>
      <c r="DK159" s="203">
        <f>IF(Taula43[[#This Row],[Codi del contracte]]&lt;&gt;"",IF(Taula43[[#This Row],[Codi del contracte]]&gt;199,IF(Taula43[[#This Row],[Codi del contracte]]&lt;300,1,0),0),0)</f>
        <v>0</v>
      </c>
      <c r="DL159" s="203">
        <f>IF(Taula43[[#This Row],[Codi del contracte]]&lt;&gt;"",IF(Taula43[[#This Row],[Codi del contracte]]&gt;499,IF(Taula43[[#This Row],[Codi del contracte]]&lt;600,1,0),0),0)</f>
        <v>0</v>
      </c>
      <c r="DM159" s="203">
        <f t="shared" si="88"/>
        <v>0</v>
      </c>
      <c r="DN159" s="203">
        <f>IF(Taula43[[#This Row],[% Jornada (no posar símbol %)]]=100,IF(DM159=1,2,0),0)</f>
        <v>0</v>
      </c>
      <c r="DO159" s="203" t="str">
        <f t="shared" si="92"/>
        <v/>
      </c>
    </row>
    <row r="160" spans="1:119" ht="14.25" customHeight="1">
      <c r="A160" s="260"/>
      <c r="B160" s="83">
        <v>153</v>
      </c>
      <c r="C160" s="210"/>
      <c r="D160" s="226"/>
      <c r="E160" s="210"/>
      <c r="F160" s="224"/>
      <c r="G160" s="224"/>
      <c r="H160" s="210"/>
      <c r="I160" s="225"/>
      <c r="J160" s="210"/>
      <c r="K160" s="155"/>
      <c r="L160" s="156">
        <f t="shared" si="77"/>
        <v>0</v>
      </c>
      <c r="M160" s="340"/>
      <c r="N160" s="182" t="str">
        <f t="shared" si="89"/>
        <v/>
      </c>
      <c r="O160" s="127"/>
      <c r="P160" s="64"/>
      <c r="Q160" s="64"/>
      <c r="R160" s="64"/>
      <c r="CB160" s="78" t="str">
        <f t="shared" si="62"/>
        <v/>
      </c>
      <c r="CC160" s="79">
        <v>100</v>
      </c>
      <c r="CD160" s="79">
        <f t="shared" si="63"/>
        <v>0</v>
      </c>
      <c r="CE160" s="79">
        <f t="shared" si="64"/>
        <v>0</v>
      </c>
      <c r="CF160" s="79">
        <f t="shared" si="65"/>
        <v>0</v>
      </c>
      <c r="CG160" s="79">
        <f t="shared" si="90"/>
        <v>0</v>
      </c>
      <c r="CH160" s="80">
        <f t="shared" si="66"/>
        <v>0</v>
      </c>
      <c r="CI160" s="84">
        <f t="shared" si="67"/>
        <v>0</v>
      </c>
      <c r="CJ160" s="80">
        <f t="shared" si="78"/>
        <v>0</v>
      </c>
      <c r="CN160" s="21" t="str">
        <f t="shared" si="68"/>
        <v/>
      </c>
      <c r="CO160" s="21" t="str">
        <f t="shared" si="69"/>
        <v/>
      </c>
      <c r="CP160" s="22" t="str">
        <f t="shared" si="79"/>
        <v/>
      </c>
      <c r="CQ160" s="22" t="str">
        <f t="shared" si="80"/>
        <v/>
      </c>
      <c r="CR160" s="22" t="str">
        <f t="shared" si="81"/>
        <v/>
      </c>
      <c r="CS160" s="22" t="str">
        <f t="shared" si="82"/>
        <v/>
      </c>
      <c r="CT160" s="22" t="str">
        <f t="shared" si="83"/>
        <v/>
      </c>
      <c r="CU160" s="173" t="str">
        <f t="shared" si="70"/>
        <v/>
      </c>
      <c r="CV160" s="173" t="str">
        <f t="shared" si="71"/>
        <v/>
      </c>
      <c r="CW160" s="22" t="str">
        <f t="shared" si="84"/>
        <v/>
      </c>
      <c r="CX160" s="22" t="str">
        <f t="shared" si="85"/>
        <v/>
      </c>
      <c r="CY160" s="23" t="str">
        <f t="shared" si="86"/>
        <v/>
      </c>
      <c r="CZ160" s="23" t="str">
        <f t="shared" si="87"/>
        <v/>
      </c>
      <c r="DA160" s="207" t="str">
        <f t="shared" si="91"/>
        <v/>
      </c>
      <c r="DB160" s="23">
        <f t="shared" si="72"/>
        <v>0</v>
      </c>
      <c r="DC160" s="16"/>
      <c r="DE160" s="192">
        <f t="shared" si="73"/>
        <v>0</v>
      </c>
      <c r="DF160" s="192">
        <f t="shared" si="74"/>
        <v>0</v>
      </c>
      <c r="DH160" s="192">
        <f t="shared" si="75"/>
        <v>0</v>
      </c>
      <c r="DI160" s="192">
        <f t="shared" si="76"/>
        <v>0</v>
      </c>
      <c r="DK160" s="203">
        <f>IF(Taula43[[#This Row],[Codi del contracte]]&lt;&gt;"",IF(Taula43[[#This Row],[Codi del contracte]]&gt;199,IF(Taula43[[#This Row],[Codi del contracte]]&lt;300,1,0),0),0)</f>
        <v>0</v>
      </c>
      <c r="DL160" s="203">
        <f>IF(Taula43[[#This Row],[Codi del contracte]]&lt;&gt;"",IF(Taula43[[#This Row],[Codi del contracte]]&gt;499,IF(Taula43[[#This Row],[Codi del contracte]]&lt;600,1,0),0),0)</f>
        <v>0</v>
      </c>
      <c r="DM160" s="203">
        <f t="shared" si="88"/>
        <v>0</v>
      </c>
      <c r="DN160" s="203">
        <f>IF(Taula43[[#This Row],[% Jornada (no posar símbol %)]]=100,IF(DM160=1,2,0),0)</f>
        <v>0</v>
      </c>
      <c r="DO160" s="203" t="str">
        <f t="shared" si="92"/>
        <v/>
      </c>
    </row>
    <row r="161" spans="1:119" ht="14.25" customHeight="1">
      <c r="A161" s="260"/>
      <c r="B161" s="83">
        <v>154</v>
      </c>
      <c r="C161" s="210"/>
      <c r="D161" s="226"/>
      <c r="E161" s="210"/>
      <c r="F161" s="224"/>
      <c r="G161" s="224"/>
      <c r="H161" s="210"/>
      <c r="I161" s="225"/>
      <c r="J161" s="210"/>
      <c r="K161" s="155"/>
      <c r="L161" s="156">
        <f t="shared" si="77"/>
        <v>0</v>
      </c>
      <c r="M161" s="340"/>
      <c r="N161" s="182" t="str">
        <f t="shared" si="89"/>
        <v/>
      </c>
      <c r="O161" s="127"/>
      <c r="P161" s="64"/>
      <c r="Q161" s="64"/>
      <c r="R161" s="64"/>
      <c r="CB161" s="78" t="str">
        <f t="shared" si="62"/>
        <v/>
      </c>
      <c r="CC161" s="79">
        <v>100</v>
      </c>
      <c r="CD161" s="79">
        <f t="shared" si="63"/>
        <v>0</v>
      </c>
      <c r="CE161" s="79">
        <f t="shared" si="64"/>
        <v>0</v>
      </c>
      <c r="CF161" s="79">
        <f t="shared" si="65"/>
        <v>0</v>
      </c>
      <c r="CG161" s="79">
        <f t="shared" si="90"/>
        <v>0</v>
      </c>
      <c r="CH161" s="80">
        <f t="shared" si="66"/>
        <v>0</v>
      </c>
      <c r="CI161" s="84">
        <f t="shared" si="67"/>
        <v>0</v>
      </c>
      <c r="CJ161" s="80">
        <f t="shared" si="78"/>
        <v>0</v>
      </c>
      <c r="CN161" s="21" t="str">
        <f t="shared" si="68"/>
        <v/>
      </c>
      <c r="CO161" s="21" t="str">
        <f t="shared" si="69"/>
        <v/>
      </c>
      <c r="CP161" s="22" t="str">
        <f t="shared" si="79"/>
        <v/>
      </c>
      <c r="CQ161" s="22" t="str">
        <f t="shared" si="80"/>
        <v/>
      </c>
      <c r="CR161" s="22" t="str">
        <f t="shared" si="81"/>
        <v/>
      </c>
      <c r="CS161" s="22" t="str">
        <f t="shared" si="82"/>
        <v/>
      </c>
      <c r="CT161" s="22" t="str">
        <f t="shared" si="83"/>
        <v/>
      </c>
      <c r="CU161" s="173" t="str">
        <f t="shared" si="70"/>
        <v/>
      </c>
      <c r="CV161" s="173" t="str">
        <f t="shared" si="71"/>
        <v/>
      </c>
      <c r="CW161" s="22" t="str">
        <f t="shared" si="84"/>
        <v/>
      </c>
      <c r="CX161" s="22" t="str">
        <f t="shared" si="85"/>
        <v/>
      </c>
      <c r="CY161" s="23" t="str">
        <f t="shared" si="86"/>
        <v/>
      </c>
      <c r="CZ161" s="23" t="str">
        <f t="shared" si="87"/>
        <v/>
      </c>
      <c r="DA161" s="207" t="str">
        <f t="shared" si="91"/>
        <v/>
      </c>
      <c r="DB161" s="23">
        <f t="shared" si="72"/>
        <v>0</v>
      </c>
      <c r="DC161" s="16"/>
      <c r="DE161" s="192">
        <f t="shared" si="73"/>
        <v>0</v>
      </c>
      <c r="DF161" s="192">
        <f t="shared" si="74"/>
        <v>0</v>
      </c>
      <c r="DH161" s="192">
        <f t="shared" si="75"/>
        <v>0</v>
      </c>
      <c r="DI161" s="192">
        <f t="shared" si="76"/>
        <v>0</v>
      </c>
      <c r="DK161" s="203">
        <f>IF(Taula43[[#This Row],[Codi del contracte]]&lt;&gt;"",IF(Taula43[[#This Row],[Codi del contracte]]&gt;199,IF(Taula43[[#This Row],[Codi del contracte]]&lt;300,1,0),0),0)</f>
        <v>0</v>
      </c>
      <c r="DL161" s="203">
        <f>IF(Taula43[[#This Row],[Codi del contracte]]&lt;&gt;"",IF(Taula43[[#This Row],[Codi del contracte]]&gt;499,IF(Taula43[[#This Row],[Codi del contracte]]&lt;600,1,0),0),0)</f>
        <v>0</v>
      </c>
      <c r="DM161" s="203">
        <f t="shared" si="88"/>
        <v>0</v>
      </c>
      <c r="DN161" s="203">
        <f>IF(Taula43[[#This Row],[% Jornada (no posar símbol %)]]=100,IF(DM161=1,2,0),0)</f>
        <v>0</v>
      </c>
      <c r="DO161" s="203" t="str">
        <f t="shared" si="92"/>
        <v/>
      </c>
    </row>
    <row r="162" spans="1:119" ht="14.25" customHeight="1">
      <c r="A162" s="260"/>
      <c r="B162" s="83">
        <v>155</v>
      </c>
      <c r="C162" s="210"/>
      <c r="D162" s="226"/>
      <c r="E162" s="210"/>
      <c r="F162" s="224"/>
      <c r="G162" s="224"/>
      <c r="H162" s="210"/>
      <c r="I162" s="225"/>
      <c r="J162" s="210"/>
      <c r="K162" s="155"/>
      <c r="L162" s="156">
        <f t="shared" si="77"/>
        <v>0</v>
      </c>
      <c r="M162" s="340"/>
      <c r="N162" s="182" t="str">
        <f t="shared" si="89"/>
        <v/>
      </c>
      <c r="O162" s="127"/>
      <c r="P162" s="64"/>
      <c r="Q162" s="64"/>
      <c r="R162" s="64"/>
      <c r="CB162" s="78" t="str">
        <f t="shared" si="62"/>
        <v/>
      </c>
      <c r="CC162" s="79">
        <v>100</v>
      </c>
      <c r="CD162" s="79">
        <f t="shared" si="63"/>
        <v>0</v>
      </c>
      <c r="CE162" s="79">
        <f t="shared" si="64"/>
        <v>0</v>
      </c>
      <c r="CF162" s="79">
        <f t="shared" si="65"/>
        <v>0</v>
      </c>
      <c r="CG162" s="79">
        <f t="shared" si="90"/>
        <v>0</v>
      </c>
      <c r="CH162" s="80">
        <f t="shared" si="66"/>
        <v>0</v>
      </c>
      <c r="CI162" s="84">
        <f t="shared" si="67"/>
        <v>0</v>
      </c>
      <c r="CJ162" s="80">
        <f t="shared" si="78"/>
        <v>0</v>
      </c>
      <c r="CN162" s="21" t="str">
        <f t="shared" si="68"/>
        <v/>
      </c>
      <c r="CO162" s="21" t="str">
        <f t="shared" si="69"/>
        <v/>
      </c>
      <c r="CP162" s="22" t="str">
        <f t="shared" si="79"/>
        <v/>
      </c>
      <c r="CQ162" s="22" t="str">
        <f t="shared" si="80"/>
        <v/>
      </c>
      <c r="CR162" s="22" t="str">
        <f t="shared" si="81"/>
        <v/>
      </c>
      <c r="CS162" s="22" t="str">
        <f t="shared" si="82"/>
        <v/>
      </c>
      <c r="CT162" s="22" t="str">
        <f t="shared" si="83"/>
        <v/>
      </c>
      <c r="CU162" s="173" t="str">
        <f t="shared" si="70"/>
        <v/>
      </c>
      <c r="CV162" s="173" t="str">
        <f t="shared" si="71"/>
        <v/>
      </c>
      <c r="CW162" s="22" t="str">
        <f t="shared" si="84"/>
        <v/>
      </c>
      <c r="CX162" s="22" t="str">
        <f t="shared" si="85"/>
        <v/>
      </c>
      <c r="CY162" s="23" t="str">
        <f t="shared" si="86"/>
        <v/>
      </c>
      <c r="CZ162" s="23" t="str">
        <f t="shared" si="87"/>
        <v/>
      </c>
      <c r="DA162" s="207" t="str">
        <f t="shared" si="91"/>
        <v/>
      </c>
      <c r="DB162" s="23">
        <f t="shared" si="72"/>
        <v>0</v>
      </c>
      <c r="DC162" s="16"/>
      <c r="DE162" s="192">
        <f t="shared" si="73"/>
        <v>0</v>
      </c>
      <c r="DF162" s="192">
        <f t="shared" si="74"/>
        <v>0</v>
      </c>
      <c r="DH162" s="192">
        <f t="shared" si="75"/>
        <v>0</v>
      </c>
      <c r="DI162" s="192">
        <f t="shared" si="76"/>
        <v>0</v>
      </c>
      <c r="DK162" s="203">
        <f>IF(Taula43[[#This Row],[Codi del contracte]]&lt;&gt;"",IF(Taula43[[#This Row],[Codi del contracte]]&gt;199,IF(Taula43[[#This Row],[Codi del contracte]]&lt;300,1,0),0),0)</f>
        <v>0</v>
      </c>
      <c r="DL162" s="203">
        <f>IF(Taula43[[#This Row],[Codi del contracte]]&lt;&gt;"",IF(Taula43[[#This Row],[Codi del contracte]]&gt;499,IF(Taula43[[#This Row],[Codi del contracte]]&lt;600,1,0),0),0)</f>
        <v>0</v>
      </c>
      <c r="DM162" s="203">
        <f t="shared" si="88"/>
        <v>0</v>
      </c>
      <c r="DN162" s="203">
        <f>IF(Taula43[[#This Row],[% Jornada (no posar símbol %)]]=100,IF(DM162=1,2,0),0)</f>
        <v>0</v>
      </c>
      <c r="DO162" s="203" t="str">
        <f t="shared" si="92"/>
        <v/>
      </c>
    </row>
    <row r="163" spans="1:119" ht="14.25" customHeight="1">
      <c r="A163" s="260"/>
      <c r="B163" s="83">
        <v>156</v>
      </c>
      <c r="C163" s="210"/>
      <c r="D163" s="226"/>
      <c r="E163" s="210"/>
      <c r="F163" s="224"/>
      <c r="G163" s="224"/>
      <c r="H163" s="210"/>
      <c r="I163" s="225"/>
      <c r="J163" s="210"/>
      <c r="K163" s="155"/>
      <c r="L163" s="156">
        <f t="shared" si="77"/>
        <v>0</v>
      </c>
      <c r="M163" s="340"/>
      <c r="N163" s="182" t="str">
        <f t="shared" si="89"/>
        <v/>
      </c>
      <c r="O163" s="127"/>
      <c r="P163" s="64"/>
      <c r="Q163" s="64"/>
      <c r="R163" s="64"/>
      <c r="CB163" s="78" t="str">
        <f t="shared" si="62"/>
        <v/>
      </c>
      <c r="CC163" s="79">
        <v>100</v>
      </c>
      <c r="CD163" s="79">
        <f t="shared" si="63"/>
        <v>0</v>
      </c>
      <c r="CE163" s="79">
        <f t="shared" si="64"/>
        <v>0</v>
      </c>
      <c r="CF163" s="79">
        <f t="shared" si="65"/>
        <v>0</v>
      </c>
      <c r="CG163" s="79">
        <f t="shared" si="90"/>
        <v>0</v>
      </c>
      <c r="CH163" s="80">
        <f t="shared" si="66"/>
        <v>0</v>
      </c>
      <c r="CI163" s="84">
        <f t="shared" si="67"/>
        <v>0</v>
      </c>
      <c r="CJ163" s="80">
        <f t="shared" si="78"/>
        <v>0</v>
      </c>
      <c r="CN163" s="21" t="str">
        <f t="shared" si="68"/>
        <v/>
      </c>
      <c r="CO163" s="21" t="str">
        <f t="shared" si="69"/>
        <v/>
      </c>
      <c r="CP163" s="22" t="str">
        <f t="shared" si="79"/>
        <v/>
      </c>
      <c r="CQ163" s="22" t="str">
        <f t="shared" si="80"/>
        <v/>
      </c>
      <c r="CR163" s="22" t="str">
        <f t="shared" si="81"/>
        <v/>
      </c>
      <c r="CS163" s="22" t="str">
        <f t="shared" si="82"/>
        <v/>
      </c>
      <c r="CT163" s="22" t="str">
        <f t="shared" si="83"/>
        <v/>
      </c>
      <c r="CU163" s="173" t="str">
        <f t="shared" si="70"/>
        <v/>
      </c>
      <c r="CV163" s="173" t="str">
        <f t="shared" si="71"/>
        <v/>
      </c>
      <c r="CW163" s="22" t="str">
        <f t="shared" si="84"/>
        <v/>
      </c>
      <c r="CX163" s="22" t="str">
        <f t="shared" si="85"/>
        <v/>
      </c>
      <c r="CY163" s="23" t="str">
        <f t="shared" si="86"/>
        <v/>
      </c>
      <c r="CZ163" s="23" t="str">
        <f t="shared" si="87"/>
        <v/>
      </c>
      <c r="DA163" s="207" t="str">
        <f t="shared" si="91"/>
        <v/>
      </c>
      <c r="DB163" s="23">
        <f t="shared" si="72"/>
        <v>0</v>
      </c>
      <c r="DC163" s="16"/>
      <c r="DE163" s="192">
        <f t="shared" si="73"/>
        <v>0</v>
      </c>
      <c r="DF163" s="192">
        <f t="shared" si="74"/>
        <v>0</v>
      </c>
      <c r="DH163" s="192">
        <f t="shared" si="75"/>
        <v>0</v>
      </c>
      <c r="DI163" s="192">
        <f t="shared" si="76"/>
        <v>0</v>
      </c>
      <c r="DK163" s="203">
        <f>IF(Taula43[[#This Row],[Codi del contracte]]&lt;&gt;"",IF(Taula43[[#This Row],[Codi del contracte]]&gt;199,IF(Taula43[[#This Row],[Codi del contracte]]&lt;300,1,0),0),0)</f>
        <v>0</v>
      </c>
      <c r="DL163" s="203">
        <f>IF(Taula43[[#This Row],[Codi del contracte]]&lt;&gt;"",IF(Taula43[[#This Row],[Codi del contracte]]&gt;499,IF(Taula43[[#This Row],[Codi del contracte]]&lt;600,1,0),0),0)</f>
        <v>0</v>
      </c>
      <c r="DM163" s="203">
        <f t="shared" si="88"/>
        <v>0</v>
      </c>
      <c r="DN163" s="203">
        <f>IF(Taula43[[#This Row],[% Jornada (no posar símbol %)]]=100,IF(DM163=1,2,0),0)</f>
        <v>0</v>
      </c>
      <c r="DO163" s="203" t="str">
        <f t="shared" si="92"/>
        <v/>
      </c>
    </row>
    <row r="164" spans="1:119" ht="14.25" customHeight="1">
      <c r="A164" s="260"/>
      <c r="B164" s="83">
        <v>157</v>
      </c>
      <c r="C164" s="210"/>
      <c r="D164" s="226"/>
      <c r="E164" s="210"/>
      <c r="F164" s="224"/>
      <c r="G164" s="224"/>
      <c r="H164" s="210"/>
      <c r="I164" s="225"/>
      <c r="J164" s="210"/>
      <c r="K164" s="155"/>
      <c r="L164" s="156">
        <f t="shared" si="77"/>
        <v>0</v>
      </c>
      <c r="M164" s="340"/>
      <c r="N164" s="182" t="str">
        <f t="shared" si="89"/>
        <v/>
      </c>
      <c r="O164" s="127"/>
      <c r="P164" s="64"/>
      <c r="Q164" s="64"/>
      <c r="R164" s="64"/>
      <c r="CB164" s="78" t="str">
        <f t="shared" si="62"/>
        <v/>
      </c>
      <c r="CC164" s="79">
        <v>100</v>
      </c>
      <c r="CD164" s="79">
        <f t="shared" si="63"/>
        <v>0</v>
      </c>
      <c r="CE164" s="79">
        <f t="shared" si="64"/>
        <v>0</v>
      </c>
      <c r="CF164" s="79">
        <f t="shared" si="65"/>
        <v>0</v>
      </c>
      <c r="CG164" s="79">
        <f t="shared" si="90"/>
        <v>0</v>
      </c>
      <c r="CH164" s="80">
        <f t="shared" si="66"/>
        <v>0</v>
      </c>
      <c r="CI164" s="84">
        <f t="shared" si="67"/>
        <v>0</v>
      </c>
      <c r="CJ164" s="80">
        <f t="shared" si="78"/>
        <v>0</v>
      </c>
      <c r="CN164" s="21" t="str">
        <f t="shared" si="68"/>
        <v/>
      </c>
      <c r="CO164" s="21" t="str">
        <f t="shared" si="69"/>
        <v/>
      </c>
      <c r="CP164" s="22" t="str">
        <f t="shared" si="79"/>
        <v/>
      </c>
      <c r="CQ164" s="22" t="str">
        <f t="shared" si="80"/>
        <v/>
      </c>
      <c r="CR164" s="22" t="str">
        <f t="shared" si="81"/>
        <v/>
      </c>
      <c r="CS164" s="22" t="str">
        <f t="shared" si="82"/>
        <v/>
      </c>
      <c r="CT164" s="22" t="str">
        <f t="shared" si="83"/>
        <v/>
      </c>
      <c r="CU164" s="173" t="str">
        <f t="shared" si="70"/>
        <v/>
      </c>
      <c r="CV164" s="173" t="str">
        <f t="shared" si="71"/>
        <v/>
      </c>
      <c r="CW164" s="22" t="str">
        <f t="shared" si="84"/>
        <v/>
      </c>
      <c r="CX164" s="22" t="str">
        <f t="shared" si="85"/>
        <v/>
      </c>
      <c r="CY164" s="23" t="str">
        <f t="shared" si="86"/>
        <v/>
      </c>
      <c r="CZ164" s="23" t="str">
        <f t="shared" si="87"/>
        <v/>
      </c>
      <c r="DA164" s="207" t="str">
        <f t="shared" si="91"/>
        <v/>
      </c>
      <c r="DB164" s="23">
        <f t="shared" si="72"/>
        <v>0</v>
      </c>
      <c r="DC164" s="16"/>
      <c r="DE164" s="192">
        <f t="shared" si="73"/>
        <v>0</v>
      </c>
      <c r="DF164" s="192">
        <f t="shared" si="74"/>
        <v>0</v>
      </c>
      <c r="DH164" s="192">
        <f t="shared" si="75"/>
        <v>0</v>
      </c>
      <c r="DI164" s="192">
        <f t="shared" si="76"/>
        <v>0</v>
      </c>
      <c r="DK164" s="203">
        <f>IF(Taula43[[#This Row],[Codi del contracte]]&lt;&gt;"",IF(Taula43[[#This Row],[Codi del contracte]]&gt;199,IF(Taula43[[#This Row],[Codi del contracte]]&lt;300,1,0),0),0)</f>
        <v>0</v>
      </c>
      <c r="DL164" s="203">
        <f>IF(Taula43[[#This Row],[Codi del contracte]]&lt;&gt;"",IF(Taula43[[#This Row],[Codi del contracte]]&gt;499,IF(Taula43[[#This Row],[Codi del contracte]]&lt;600,1,0),0),0)</f>
        <v>0</v>
      </c>
      <c r="DM164" s="203">
        <f t="shared" si="88"/>
        <v>0</v>
      </c>
      <c r="DN164" s="203">
        <f>IF(Taula43[[#This Row],[% Jornada (no posar símbol %)]]=100,IF(DM164=1,2,0),0)</f>
        <v>0</v>
      </c>
      <c r="DO164" s="203" t="str">
        <f t="shared" si="92"/>
        <v/>
      </c>
    </row>
    <row r="165" spans="1:119" ht="14.25" customHeight="1">
      <c r="A165" s="260"/>
      <c r="B165" s="83">
        <v>158</v>
      </c>
      <c r="C165" s="210"/>
      <c r="D165" s="226"/>
      <c r="E165" s="210"/>
      <c r="F165" s="224"/>
      <c r="G165" s="224"/>
      <c r="H165" s="210"/>
      <c r="I165" s="225"/>
      <c r="J165" s="210"/>
      <c r="K165" s="155"/>
      <c r="L165" s="156">
        <f t="shared" si="77"/>
        <v>0</v>
      </c>
      <c r="M165" s="340"/>
      <c r="N165" s="182" t="str">
        <f t="shared" si="89"/>
        <v/>
      </c>
      <c r="O165" s="127"/>
      <c r="P165" s="64"/>
      <c r="Q165" s="64"/>
      <c r="R165" s="64"/>
      <c r="CB165" s="78" t="str">
        <f t="shared" si="62"/>
        <v/>
      </c>
      <c r="CC165" s="79">
        <v>100</v>
      </c>
      <c r="CD165" s="79">
        <f t="shared" si="63"/>
        <v>0</v>
      </c>
      <c r="CE165" s="79">
        <f t="shared" si="64"/>
        <v>0</v>
      </c>
      <c r="CF165" s="79">
        <f t="shared" si="65"/>
        <v>0</v>
      </c>
      <c r="CG165" s="79">
        <f t="shared" si="90"/>
        <v>0</v>
      </c>
      <c r="CH165" s="80">
        <f t="shared" si="66"/>
        <v>0</v>
      </c>
      <c r="CI165" s="84">
        <f t="shared" si="67"/>
        <v>0</v>
      </c>
      <c r="CJ165" s="80">
        <f t="shared" si="78"/>
        <v>0</v>
      </c>
      <c r="CN165" s="21" t="str">
        <f t="shared" si="68"/>
        <v/>
      </c>
      <c r="CO165" s="21" t="str">
        <f t="shared" si="69"/>
        <v/>
      </c>
      <c r="CP165" s="22" t="str">
        <f t="shared" si="79"/>
        <v/>
      </c>
      <c r="CQ165" s="22" t="str">
        <f t="shared" si="80"/>
        <v/>
      </c>
      <c r="CR165" s="22" t="str">
        <f t="shared" si="81"/>
        <v/>
      </c>
      <c r="CS165" s="22" t="str">
        <f t="shared" si="82"/>
        <v/>
      </c>
      <c r="CT165" s="22" t="str">
        <f t="shared" si="83"/>
        <v/>
      </c>
      <c r="CU165" s="173" t="str">
        <f t="shared" si="70"/>
        <v/>
      </c>
      <c r="CV165" s="173" t="str">
        <f t="shared" si="71"/>
        <v/>
      </c>
      <c r="CW165" s="22" t="str">
        <f t="shared" si="84"/>
        <v/>
      </c>
      <c r="CX165" s="22" t="str">
        <f t="shared" si="85"/>
        <v/>
      </c>
      <c r="CY165" s="23" t="str">
        <f t="shared" si="86"/>
        <v/>
      </c>
      <c r="CZ165" s="23" t="str">
        <f t="shared" si="87"/>
        <v/>
      </c>
      <c r="DA165" s="207" t="str">
        <f t="shared" si="91"/>
        <v/>
      </c>
      <c r="DB165" s="23">
        <f t="shared" si="72"/>
        <v>0</v>
      </c>
      <c r="DC165" s="16"/>
      <c r="DE165" s="192">
        <f t="shared" si="73"/>
        <v>0</v>
      </c>
      <c r="DF165" s="192">
        <f t="shared" si="74"/>
        <v>0</v>
      </c>
      <c r="DH165" s="192">
        <f t="shared" si="75"/>
        <v>0</v>
      </c>
      <c r="DI165" s="192">
        <f t="shared" si="76"/>
        <v>0</v>
      </c>
      <c r="DK165" s="203">
        <f>IF(Taula43[[#This Row],[Codi del contracte]]&lt;&gt;"",IF(Taula43[[#This Row],[Codi del contracte]]&gt;199,IF(Taula43[[#This Row],[Codi del contracte]]&lt;300,1,0),0),0)</f>
        <v>0</v>
      </c>
      <c r="DL165" s="203">
        <f>IF(Taula43[[#This Row],[Codi del contracte]]&lt;&gt;"",IF(Taula43[[#This Row],[Codi del contracte]]&gt;499,IF(Taula43[[#This Row],[Codi del contracte]]&lt;600,1,0),0),0)</f>
        <v>0</v>
      </c>
      <c r="DM165" s="203">
        <f t="shared" si="88"/>
        <v>0</v>
      </c>
      <c r="DN165" s="203">
        <f>IF(Taula43[[#This Row],[% Jornada (no posar símbol %)]]=100,IF(DM165=1,2,0),0)</f>
        <v>0</v>
      </c>
      <c r="DO165" s="203" t="str">
        <f t="shared" si="92"/>
        <v/>
      </c>
    </row>
    <row r="166" spans="1:119" ht="14.25" customHeight="1">
      <c r="A166" s="260"/>
      <c r="B166" s="83">
        <v>159</v>
      </c>
      <c r="C166" s="210"/>
      <c r="D166" s="226"/>
      <c r="E166" s="210"/>
      <c r="F166" s="224"/>
      <c r="G166" s="224"/>
      <c r="H166" s="210"/>
      <c r="I166" s="225"/>
      <c r="J166" s="210"/>
      <c r="K166" s="155"/>
      <c r="L166" s="156">
        <f t="shared" si="77"/>
        <v>0</v>
      </c>
      <c r="M166" s="340"/>
      <c r="N166" s="182" t="str">
        <f t="shared" si="89"/>
        <v/>
      </c>
      <c r="O166" s="127"/>
      <c r="P166" s="64"/>
      <c r="Q166" s="64"/>
      <c r="R166" s="64"/>
      <c r="CB166" s="78" t="str">
        <f t="shared" si="62"/>
        <v/>
      </c>
      <c r="CC166" s="79">
        <v>100</v>
      </c>
      <c r="CD166" s="79">
        <f t="shared" si="63"/>
        <v>0</v>
      </c>
      <c r="CE166" s="79">
        <f t="shared" si="64"/>
        <v>0</v>
      </c>
      <c r="CF166" s="79">
        <f t="shared" si="65"/>
        <v>0</v>
      </c>
      <c r="CG166" s="79">
        <f t="shared" si="90"/>
        <v>0</v>
      </c>
      <c r="CH166" s="80">
        <f t="shared" si="66"/>
        <v>0</v>
      </c>
      <c r="CI166" s="84">
        <f t="shared" si="67"/>
        <v>0</v>
      </c>
      <c r="CJ166" s="80">
        <f t="shared" si="78"/>
        <v>0</v>
      </c>
      <c r="CN166" s="21" t="str">
        <f t="shared" si="68"/>
        <v/>
      </c>
      <c r="CO166" s="21" t="str">
        <f t="shared" si="69"/>
        <v/>
      </c>
      <c r="CP166" s="22" t="str">
        <f t="shared" si="79"/>
        <v/>
      </c>
      <c r="CQ166" s="22" t="str">
        <f t="shared" si="80"/>
        <v/>
      </c>
      <c r="CR166" s="22" t="str">
        <f t="shared" si="81"/>
        <v/>
      </c>
      <c r="CS166" s="22" t="str">
        <f t="shared" si="82"/>
        <v/>
      </c>
      <c r="CT166" s="22" t="str">
        <f t="shared" si="83"/>
        <v/>
      </c>
      <c r="CU166" s="173" t="str">
        <f t="shared" si="70"/>
        <v/>
      </c>
      <c r="CV166" s="173" t="str">
        <f t="shared" si="71"/>
        <v/>
      </c>
      <c r="CW166" s="22" t="str">
        <f t="shared" si="84"/>
        <v/>
      </c>
      <c r="CX166" s="22" t="str">
        <f t="shared" si="85"/>
        <v/>
      </c>
      <c r="CY166" s="23" t="str">
        <f t="shared" si="86"/>
        <v/>
      </c>
      <c r="CZ166" s="23" t="str">
        <f t="shared" si="87"/>
        <v/>
      </c>
      <c r="DA166" s="207" t="str">
        <f t="shared" si="91"/>
        <v/>
      </c>
      <c r="DB166" s="23">
        <f t="shared" si="72"/>
        <v>0</v>
      </c>
      <c r="DC166" s="16"/>
      <c r="DE166" s="192">
        <f t="shared" si="73"/>
        <v>0</v>
      </c>
      <c r="DF166" s="192">
        <f t="shared" si="74"/>
        <v>0</v>
      </c>
      <c r="DH166" s="192">
        <f t="shared" si="75"/>
        <v>0</v>
      </c>
      <c r="DI166" s="192">
        <f t="shared" si="76"/>
        <v>0</v>
      </c>
      <c r="DK166" s="203">
        <f>IF(Taula43[[#This Row],[Codi del contracte]]&lt;&gt;"",IF(Taula43[[#This Row],[Codi del contracte]]&gt;199,IF(Taula43[[#This Row],[Codi del contracte]]&lt;300,1,0),0),0)</f>
        <v>0</v>
      </c>
      <c r="DL166" s="203">
        <f>IF(Taula43[[#This Row],[Codi del contracte]]&lt;&gt;"",IF(Taula43[[#This Row],[Codi del contracte]]&gt;499,IF(Taula43[[#This Row],[Codi del contracte]]&lt;600,1,0),0),0)</f>
        <v>0</v>
      </c>
      <c r="DM166" s="203">
        <f t="shared" si="88"/>
        <v>0</v>
      </c>
      <c r="DN166" s="203">
        <f>IF(Taula43[[#This Row],[% Jornada (no posar símbol %)]]=100,IF(DM166=1,2,0),0)</f>
        <v>0</v>
      </c>
      <c r="DO166" s="203" t="str">
        <f t="shared" si="92"/>
        <v/>
      </c>
    </row>
    <row r="167" spans="1:119" ht="14.25" customHeight="1">
      <c r="A167" s="260"/>
      <c r="B167" s="83">
        <v>160</v>
      </c>
      <c r="C167" s="210"/>
      <c r="D167" s="226"/>
      <c r="E167" s="210"/>
      <c r="F167" s="224"/>
      <c r="G167" s="224"/>
      <c r="H167" s="210"/>
      <c r="I167" s="225"/>
      <c r="J167" s="210"/>
      <c r="K167" s="155"/>
      <c r="L167" s="156">
        <f t="shared" si="77"/>
        <v>0</v>
      </c>
      <c r="M167" s="340"/>
      <c r="N167" s="182" t="str">
        <f t="shared" si="89"/>
        <v/>
      </c>
      <c r="O167" s="127"/>
      <c r="P167" s="64"/>
      <c r="Q167" s="64"/>
      <c r="R167" s="64"/>
      <c r="CB167" s="78" t="str">
        <f t="shared" si="62"/>
        <v/>
      </c>
      <c r="CC167" s="79">
        <v>100</v>
      </c>
      <c r="CD167" s="79">
        <f t="shared" si="63"/>
        <v>0</v>
      </c>
      <c r="CE167" s="79">
        <f t="shared" si="64"/>
        <v>0</v>
      </c>
      <c r="CF167" s="79">
        <f t="shared" si="65"/>
        <v>0</v>
      </c>
      <c r="CG167" s="79">
        <f t="shared" si="90"/>
        <v>0</v>
      </c>
      <c r="CH167" s="80">
        <f t="shared" si="66"/>
        <v>0</v>
      </c>
      <c r="CI167" s="84">
        <f t="shared" si="67"/>
        <v>0</v>
      </c>
      <c r="CJ167" s="80">
        <f t="shared" si="78"/>
        <v>0</v>
      </c>
      <c r="CN167" s="21" t="str">
        <f t="shared" si="68"/>
        <v/>
      </c>
      <c r="CO167" s="21" t="str">
        <f t="shared" si="69"/>
        <v/>
      </c>
      <c r="CP167" s="22" t="str">
        <f t="shared" si="79"/>
        <v/>
      </c>
      <c r="CQ167" s="22" t="str">
        <f t="shared" si="80"/>
        <v/>
      </c>
      <c r="CR167" s="22" t="str">
        <f t="shared" si="81"/>
        <v/>
      </c>
      <c r="CS167" s="22" t="str">
        <f t="shared" si="82"/>
        <v/>
      </c>
      <c r="CT167" s="22" t="str">
        <f t="shared" si="83"/>
        <v/>
      </c>
      <c r="CU167" s="173" t="str">
        <f t="shared" si="70"/>
        <v/>
      </c>
      <c r="CV167" s="173" t="str">
        <f t="shared" si="71"/>
        <v/>
      </c>
      <c r="CW167" s="22" t="str">
        <f t="shared" si="84"/>
        <v/>
      </c>
      <c r="CX167" s="22" t="str">
        <f t="shared" si="85"/>
        <v/>
      </c>
      <c r="CY167" s="23" t="str">
        <f t="shared" si="86"/>
        <v/>
      </c>
      <c r="CZ167" s="23" t="str">
        <f t="shared" si="87"/>
        <v/>
      </c>
      <c r="DA167" s="207" t="str">
        <f t="shared" si="91"/>
        <v/>
      </c>
      <c r="DB167" s="23">
        <f t="shared" si="72"/>
        <v>0</v>
      </c>
      <c r="DC167" s="16"/>
      <c r="DE167" s="192">
        <f t="shared" si="73"/>
        <v>0</v>
      </c>
      <c r="DF167" s="192">
        <f t="shared" si="74"/>
        <v>0</v>
      </c>
      <c r="DH167" s="192">
        <f t="shared" si="75"/>
        <v>0</v>
      </c>
      <c r="DI167" s="192">
        <f t="shared" si="76"/>
        <v>0</v>
      </c>
      <c r="DK167" s="203">
        <f>IF(Taula43[[#This Row],[Codi del contracte]]&lt;&gt;"",IF(Taula43[[#This Row],[Codi del contracte]]&gt;199,IF(Taula43[[#This Row],[Codi del contracte]]&lt;300,1,0),0),0)</f>
        <v>0</v>
      </c>
      <c r="DL167" s="203">
        <f>IF(Taula43[[#This Row],[Codi del contracte]]&lt;&gt;"",IF(Taula43[[#This Row],[Codi del contracte]]&gt;499,IF(Taula43[[#This Row],[Codi del contracte]]&lt;600,1,0),0),0)</f>
        <v>0</v>
      </c>
      <c r="DM167" s="203">
        <f t="shared" si="88"/>
        <v>0</v>
      </c>
      <c r="DN167" s="203">
        <f>IF(Taula43[[#This Row],[% Jornada (no posar símbol %)]]=100,IF(DM167=1,2,0),0)</f>
        <v>0</v>
      </c>
      <c r="DO167" s="203" t="str">
        <f t="shared" si="92"/>
        <v/>
      </c>
    </row>
    <row r="168" spans="1:119" ht="14.25" customHeight="1">
      <c r="A168" s="260"/>
      <c r="B168" s="83">
        <v>161</v>
      </c>
      <c r="C168" s="210"/>
      <c r="D168" s="226"/>
      <c r="E168" s="210"/>
      <c r="F168" s="224"/>
      <c r="G168" s="224"/>
      <c r="H168" s="210"/>
      <c r="I168" s="225"/>
      <c r="J168" s="210"/>
      <c r="K168" s="155"/>
      <c r="L168" s="156">
        <f t="shared" si="77"/>
        <v>0</v>
      </c>
      <c r="M168" s="340"/>
      <c r="N168" s="182" t="str">
        <f t="shared" si="89"/>
        <v/>
      </c>
      <c r="O168" s="127"/>
      <c r="P168" s="64"/>
      <c r="Q168" s="64"/>
      <c r="R168" s="64"/>
      <c r="CB168" s="78" t="str">
        <f t="shared" si="62"/>
        <v/>
      </c>
      <c r="CC168" s="79">
        <v>100</v>
      </c>
      <c r="CD168" s="79">
        <f t="shared" si="63"/>
        <v>0</v>
      </c>
      <c r="CE168" s="79">
        <f t="shared" si="64"/>
        <v>0</v>
      </c>
      <c r="CF168" s="79">
        <f t="shared" si="65"/>
        <v>0</v>
      </c>
      <c r="CG168" s="79">
        <f t="shared" si="90"/>
        <v>0</v>
      </c>
      <c r="CH168" s="80">
        <f t="shared" si="66"/>
        <v>0</v>
      </c>
      <c r="CI168" s="84">
        <f t="shared" si="67"/>
        <v>0</v>
      </c>
      <c r="CJ168" s="80">
        <f t="shared" si="78"/>
        <v>0</v>
      </c>
      <c r="CN168" s="21" t="str">
        <f t="shared" si="68"/>
        <v/>
      </c>
      <c r="CO168" s="21" t="str">
        <f t="shared" si="69"/>
        <v/>
      </c>
      <c r="CP168" s="22" t="str">
        <f t="shared" si="79"/>
        <v/>
      </c>
      <c r="CQ168" s="22" t="str">
        <f t="shared" si="80"/>
        <v/>
      </c>
      <c r="CR168" s="22" t="str">
        <f t="shared" si="81"/>
        <v/>
      </c>
      <c r="CS168" s="22" t="str">
        <f t="shared" si="82"/>
        <v/>
      </c>
      <c r="CT168" s="22" t="str">
        <f t="shared" si="83"/>
        <v/>
      </c>
      <c r="CU168" s="173" t="str">
        <f t="shared" si="70"/>
        <v/>
      </c>
      <c r="CV168" s="173" t="str">
        <f t="shared" si="71"/>
        <v/>
      </c>
      <c r="CW168" s="22" t="str">
        <f t="shared" si="84"/>
        <v/>
      </c>
      <c r="CX168" s="22" t="str">
        <f t="shared" si="85"/>
        <v/>
      </c>
      <c r="CY168" s="23" t="str">
        <f t="shared" si="86"/>
        <v/>
      </c>
      <c r="CZ168" s="23" t="str">
        <f t="shared" si="87"/>
        <v/>
      </c>
      <c r="DA168" s="207" t="str">
        <f t="shared" si="91"/>
        <v/>
      </c>
      <c r="DB168" s="23">
        <f t="shared" si="72"/>
        <v>0</v>
      </c>
      <c r="DC168" s="16"/>
      <c r="DE168" s="192">
        <f t="shared" si="73"/>
        <v>0</v>
      </c>
      <c r="DF168" s="192">
        <f t="shared" si="74"/>
        <v>0</v>
      </c>
      <c r="DH168" s="192">
        <f t="shared" si="75"/>
        <v>0</v>
      </c>
      <c r="DI168" s="192">
        <f t="shared" si="76"/>
        <v>0</v>
      </c>
      <c r="DK168" s="203">
        <f>IF(Taula43[[#This Row],[Codi del contracte]]&lt;&gt;"",IF(Taula43[[#This Row],[Codi del contracte]]&gt;199,IF(Taula43[[#This Row],[Codi del contracte]]&lt;300,1,0),0),0)</f>
        <v>0</v>
      </c>
      <c r="DL168" s="203">
        <f>IF(Taula43[[#This Row],[Codi del contracte]]&lt;&gt;"",IF(Taula43[[#This Row],[Codi del contracte]]&gt;499,IF(Taula43[[#This Row],[Codi del contracte]]&lt;600,1,0),0),0)</f>
        <v>0</v>
      </c>
      <c r="DM168" s="203">
        <f t="shared" si="88"/>
        <v>0</v>
      </c>
      <c r="DN168" s="203">
        <f>IF(Taula43[[#This Row],[% Jornada (no posar símbol %)]]=100,IF(DM168=1,2,0),0)</f>
        <v>0</v>
      </c>
      <c r="DO168" s="203" t="str">
        <f t="shared" si="92"/>
        <v/>
      </c>
    </row>
    <row r="169" spans="1:119" ht="14.25" customHeight="1">
      <c r="A169" s="260"/>
      <c r="B169" s="83">
        <v>162</v>
      </c>
      <c r="C169" s="210"/>
      <c r="D169" s="226"/>
      <c r="E169" s="210"/>
      <c r="F169" s="224"/>
      <c r="G169" s="224"/>
      <c r="H169" s="210"/>
      <c r="I169" s="225"/>
      <c r="J169" s="210"/>
      <c r="K169" s="155"/>
      <c r="L169" s="156">
        <f t="shared" si="77"/>
        <v>0</v>
      </c>
      <c r="M169" s="340"/>
      <c r="N169" s="182" t="str">
        <f t="shared" si="89"/>
        <v/>
      </c>
      <c r="O169" s="127"/>
      <c r="P169" s="64"/>
      <c r="Q169" s="64"/>
      <c r="R169" s="64"/>
      <c r="CB169" s="78" t="str">
        <f t="shared" si="62"/>
        <v/>
      </c>
      <c r="CC169" s="79">
        <v>100</v>
      </c>
      <c r="CD169" s="79">
        <f t="shared" si="63"/>
        <v>0</v>
      </c>
      <c r="CE169" s="79">
        <f t="shared" si="64"/>
        <v>0</v>
      </c>
      <c r="CF169" s="79">
        <f t="shared" si="65"/>
        <v>0</v>
      </c>
      <c r="CG169" s="79">
        <f t="shared" si="90"/>
        <v>0</v>
      </c>
      <c r="CH169" s="80">
        <f t="shared" si="66"/>
        <v>0</v>
      </c>
      <c r="CI169" s="84">
        <f t="shared" si="67"/>
        <v>0</v>
      </c>
      <c r="CJ169" s="80">
        <f t="shared" si="78"/>
        <v>0</v>
      </c>
      <c r="CN169" s="21" t="str">
        <f t="shared" si="68"/>
        <v/>
      </c>
      <c r="CO169" s="21" t="str">
        <f t="shared" si="69"/>
        <v/>
      </c>
      <c r="CP169" s="22" t="str">
        <f t="shared" si="79"/>
        <v/>
      </c>
      <c r="CQ169" s="22" t="str">
        <f t="shared" si="80"/>
        <v/>
      </c>
      <c r="CR169" s="22" t="str">
        <f t="shared" si="81"/>
        <v/>
      </c>
      <c r="CS169" s="22" t="str">
        <f t="shared" si="82"/>
        <v/>
      </c>
      <c r="CT169" s="22" t="str">
        <f t="shared" si="83"/>
        <v/>
      </c>
      <c r="CU169" s="173" t="str">
        <f t="shared" si="70"/>
        <v/>
      </c>
      <c r="CV169" s="173" t="str">
        <f t="shared" si="71"/>
        <v/>
      </c>
      <c r="CW169" s="22" t="str">
        <f t="shared" si="84"/>
        <v/>
      </c>
      <c r="CX169" s="22" t="str">
        <f t="shared" si="85"/>
        <v/>
      </c>
      <c r="CY169" s="23" t="str">
        <f t="shared" si="86"/>
        <v/>
      </c>
      <c r="CZ169" s="23" t="str">
        <f t="shared" si="87"/>
        <v/>
      </c>
      <c r="DA169" s="207" t="str">
        <f t="shared" si="91"/>
        <v/>
      </c>
      <c r="DB169" s="23">
        <f t="shared" si="72"/>
        <v>0</v>
      </c>
      <c r="DC169" s="16"/>
      <c r="DE169" s="192">
        <f t="shared" si="73"/>
        <v>0</v>
      </c>
      <c r="DF169" s="192">
        <f t="shared" si="74"/>
        <v>0</v>
      </c>
      <c r="DH169" s="192">
        <f t="shared" si="75"/>
        <v>0</v>
      </c>
      <c r="DI169" s="192">
        <f t="shared" si="76"/>
        <v>0</v>
      </c>
      <c r="DK169" s="203">
        <f>IF(Taula43[[#This Row],[Codi del contracte]]&lt;&gt;"",IF(Taula43[[#This Row],[Codi del contracte]]&gt;199,IF(Taula43[[#This Row],[Codi del contracte]]&lt;300,1,0),0),0)</f>
        <v>0</v>
      </c>
      <c r="DL169" s="203">
        <f>IF(Taula43[[#This Row],[Codi del contracte]]&lt;&gt;"",IF(Taula43[[#This Row],[Codi del contracte]]&gt;499,IF(Taula43[[#This Row],[Codi del contracte]]&lt;600,1,0),0),0)</f>
        <v>0</v>
      </c>
      <c r="DM169" s="203">
        <f t="shared" si="88"/>
        <v>0</v>
      </c>
      <c r="DN169" s="203">
        <f>IF(Taula43[[#This Row],[% Jornada (no posar símbol %)]]=100,IF(DM169=1,2,0),0)</f>
        <v>0</v>
      </c>
      <c r="DO169" s="203" t="str">
        <f t="shared" si="92"/>
        <v/>
      </c>
    </row>
    <row r="170" spans="1:119" ht="14.25" customHeight="1">
      <c r="A170" s="260"/>
      <c r="B170" s="83">
        <v>163</v>
      </c>
      <c r="C170" s="210"/>
      <c r="D170" s="226"/>
      <c r="E170" s="210"/>
      <c r="F170" s="224"/>
      <c r="G170" s="224"/>
      <c r="H170" s="210"/>
      <c r="I170" s="225"/>
      <c r="J170" s="210"/>
      <c r="K170" s="155"/>
      <c r="L170" s="156">
        <f t="shared" si="77"/>
        <v>0</v>
      </c>
      <c r="M170" s="340"/>
      <c r="N170" s="182" t="str">
        <f t="shared" si="89"/>
        <v/>
      </c>
      <c r="O170" s="127"/>
      <c r="P170" s="64"/>
      <c r="Q170" s="64"/>
      <c r="R170" s="64"/>
      <c r="CB170" s="78" t="str">
        <f t="shared" si="62"/>
        <v/>
      </c>
      <c r="CC170" s="79">
        <v>100</v>
      </c>
      <c r="CD170" s="79">
        <f t="shared" si="63"/>
        <v>0</v>
      </c>
      <c r="CE170" s="79">
        <f t="shared" si="64"/>
        <v>0</v>
      </c>
      <c r="CF170" s="79">
        <f t="shared" si="65"/>
        <v>0</v>
      </c>
      <c r="CG170" s="79">
        <f t="shared" si="90"/>
        <v>0</v>
      </c>
      <c r="CH170" s="80">
        <f t="shared" si="66"/>
        <v>0</v>
      </c>
      <c r="CI170" s="84">
        <f t="shared" si="67"/>
        <v>0</v>
      </c>
      <c r="CJ170" s="80">
        <f t="shared" si="78"/>
        <v>0</v>
      </c>
      <c r="CN170" s="21" t="str">
        <f t="shared" si="68"/>
        <v/>
      </c>
      <c r="CO170" s="21" t="str">
        <f t="shared" si="69"/>
        <v/>
      </c>
      <c r="CP170" s="22" t="str">
        <f t="shared" si="79"/>
        <v/>
      </c>
      <c r="CQ170" s="22" t="str">
        <f t="shared" si="80"/>
        <v/>
      </c>
      <c r="CR170" s="22" t="str">
        <f t="shared" si="81"/>
        <v/>
      </c>
      <c r="CS170" s="22" t="str">
        <f t="shared" si="82"/>
        <v/>
      </c>
      <c r="CT170" s="22" t="str">
        <f t="shared" si="83"/>
        <v/>
      </c>
      <c r="CU170" s="173" t="str">
        <f t="shared" si="70"/>
        <v/>
      </c>
      <c r="CV170" s="173" t="str">
        <f t="shared" si="71"/>
        <v/>
      </c>
      <c r="CW170" s="22" t="str">
        <f t="shared" si="84"/>
        <v/>
      </c>
      <c r="CX170" s="22" t="str">
        <f t="shared" si="85"/>
        <v/>
      </c>
      <c r="CY170" s="23" t="str">
        <f t="shared" si="86"/>
        <v/>
      </c>
      <c r="CZ170" s="23" t="str">
        <f t="shared" si="87"/>
        <v/>
      </c>
      <c r="DA170" s="207" t="str">
        <f t="shared" si="91"/>
        <v/>
      </c>
      <c r="DB170" s="23">
        <f t="shared" si="72"/>
        <v>0</v>
      </c>
      <c r="DC170" s="16"/>
      <c r="DE170" s="192">
        <f t="shared" si="73"/>
        <v>0</v>
      </c>
      <c r="DF170" s="192">
        <f t="shared" si="74"/>
        <v>0</v>
      </c>
      <c r="DH170" s="192">
        <f t="shared" si="75"/>
        <v>0</v>
      </c>
      <c r="DI170" s="192">
        <f t="shared" si="76"/>
        <v>0</v>
      </c>
      <c r="DK170" s="203">
        <f>IF(Taula43[[#This Row],[Codi del contracte]]&lt;&gt;"",IF(Taula43[[#This Row],[Codi del contracte]]&gt;199,IF(Taula43[[#This Row],[Codi del contracte]]&lt;300,1,0),0),0)</f>
        <v>0</v>
      </c>
      <c r="DL170" s="203">
        <f>IF(Taula43[[#This Row],[Codi del contracte]]&lt;&gt;"",IF(Taula43[[#This Row],[Codi del contracte]]&gt;499,IF(Taula43[[#This Row],[Codi del contracte]]&lt;600,1,0),0),0)</f>
        <v>0</v>
      </c>
      <c r="DM170" s="203">
        <f t="shared" si="88"/>
        <v>0</v>
      </c>
      <c r="DN170" s="203">
        <f>IF(Taula43[[#This Row],[% Jornada (no posar símbol %)]]=100,IF(DM170=1,2,0),0)</f>
        <v>0</v>
      </c>
      <c r="DO170" s="203" t="str">
        <f t="shared" si="92"/>
        <v/>
      </c>
    </row>
    <row r="171" spans="1:119" ht="14.25" customHeight="1">
      <c r="A171" s="260"/>
      <c r="B171" s="83">
        <v>164</v>
      </c>
      <c r="C171" s="210"/>
      <c r="D171" s="226"/>
      <c r="E171" s="210"/>
      <c r="F171" s="224"/>
      <c r="G171" s="224"/>
      <c r="H171" s="210"/>
      <c r="I171" s="225"/>
      <c r="J171" s="210"/>
      <c r="K171" s="155"/>
      <c r="L171" s="156">
        <f t="shared" si="77"/>
        <v>0</v>
      </c>
      <c r="M171" s="340"/>
      <c r="N171" s="182" t="str">
        <f t="shared" si="89"/>
        <v/>
      </c>
      <c r="O171" s="127"/>
      <c r="P171" s="64"/>
      <c r="Q171" s="64"/>
      <c r="R171" s="64"/>
      <c r="CB171" s="78" t="str">
        <f t="shared" si="62"/>
        <v/>
      </c>
      <c r="CC171" s="79">
        <v>100</v>
      </c>
      <c r="CD171" s="79">
        <f t="shared" si="63"/>
        <v>0</v>
      </c>
      <c r="CE171" s="79">
        <f t="shared" si="64"/>
        <v>0</v>
      </c>
      <c r="CF171" s="79">
        <f t="shared" si="65"/>
        <v>0</v>
      </c>
      <c r="CG171" s="79">
        <f t="shared" si="90"/>
        <v>0</v>
      </c>
      <c r="CH171" s="80">
        <f t="shared" si="66"/>
        <v>0</v>
      </c>
      <c r="CI171" s="84">
        <f t="shared" si="67"/>
        <v>0</v>
      </c>
      <c r="CJ171" s="80">
        <f t="shared" si="78"/>
        <v>0</v>
      </c>
      <c r="CN171" s="21" t="str">
        <f t="shared" si="68"/>
        <v/>
      </c>
      <c r="CO171" s="21" t="str">
        <f t="shared" si="69"/>
        <v/>
      </c>
      <c r="CP171" s="22" t="str">
        <f t="shared" si="79"/>
        <v/>
      </c>
      <c r="CQ171" s="22" t="str">
        <f t="shared" si="80"/>
        <v/>
      </c>
      <c r="CR171" s="22" t="str">
        <f t="shared" si="81"/>
        <v/>
      </c>
      <c r="CS171" s="22" t="str">
        <f t="shared" si="82"/>
        <v/>
      </c>
      <c r="CT171" s="22" t="str">
        <f t="shared" si="83"/>
        <v/>
      </c>
      <c r="CU171" s="173" t="str">
        <f t="shared" si="70"/>
        <v/>
      </c>
      <c r="CV171" s="173" t="str">
        <f t="shared" si="71"/>
        <v/>
      </c>
      <c r="CW171" s="22" t="str">
        <f t="shared" si="84"/>
        <v/>
      </c>
      <c r="CX171" s="22" t="str">
        <f t="shared" si="85"/>
        <v/>
      </c>
      <c r="CY171" s="23" t="str">
        <f t="shared" si="86"/>
        <v/>
      </c>
      <c r="CZ171" s="23" t="str">
        <f t="shared" si="87"/>
        <v/>
      </c>
      <c r="DA171" s="207" t="str">
        <f t="shared" si="91"/>
        <v/>
      </c>
      <c r="DB171" s="23">
        <f t="shared" si="72"/>
        <v>0</v>
      </c>
      <c r="DC171" s="16"/>
      <c r="DE171" s="192">
        <f t="shared" si="73"/>
        <v>0</v>
      </c>
      <c r="DF171" s="192">
        <f t="shared" si="74"/>
        <v>0</v>
      </c>
      <c r="DH171" s="192">
        <f t="shared" si="75"/>
        <v>0</v>
      </c>
      <c r="DI171" s="192">
        <f t="shared" si="76"/>
        <v>0</v>
      </c>
      <c r="DK171" s="203">
        <f>IF(Taula43[[#This Row],[Codi del contracte]]&lt;&gt;"",IF(Taula43[[#This Row],[Codi del contracte]]&gt;199,IF(Taula43[[#This Row],[Codi del contracte]]&lt;300,1,0),0),0)</f>
        <v>0</v>
      </c>
      <c r="DL171" s="203">
        <f>IF(Taula43[[#This Row],[Codi del contracte]]&lt;&gt;"",IF(Taula43[[#This Row],[Codi del contracte]]&gt;499,IF(Taula43[[#This Row],[Codi del contracte]]&lt;600,1,0),0),0)</f>
        <v>0</v>
      </c>
      <c r="DM171" s="203">
        <f t="shared" si="88"/>
        <v>0</v>
      </c>
      <c r="DN171" s="203">
        <f>IF(Taula43[[#This Row],[% Jornada (no posar símbol %)]]=100,IF(DM171=1,2,0),0)</f>
        <v>0</v>
      </c>
      <c r="DO171" s="203" t="str">
        <f t="shared" si="92"/>
        <v/>
      </c>
    </row>
    <row r="172" spans="1:119" ht="14.25" customHeight="1">
      <c r="A172" s="260"/>
      <c r="B172" s="83">
        <v>165</v>
      </c>
      <c r="C172" s="210"/>
      <c r="D172" s="226"/>
      <c r="E172" s="210"/>
      <c r="F172" s="224"/>
      <c r="G172" s="224"/>
      <c r="H172" s="210"/>
      <c r="I172" s="225"/>
      <c r="J172" s="210"/>
      <c r="K172" s="155"/>
      <c r="L172" s="156">
        <f t="shared" si="77"/>
        <v>0</v>
      </c>
      <c r="M172" s="340"/>
      <c r="N172" s="182" t="str">
        <f t="shared" si="89"/>
        <v/>
      </c>
      <c r="O172" s="127"/>
      <c r="P172" s="64"/>
      <c r="Q172" s="64"/>
      <c r="R172" s="64"/>
      <c r="CB172" s="78" t="str">
        <f t="shared" si="62"/>
        <v/>
      </c>
      <c r="CC172" s="79">
        <v>100</v>
      </c>
      <c r="CD172" s="79">
        <f t="shared" si="63"/>
        <v>0</v>
      </c>
      <c r="CE172" s="79">
        <f t="shared" si="64"/>
        <v>0</v>
      </c>
      <c r="CF172" s="79">
        <f t="shared" si="65"/>
        <v>0</v>
      </c>
      <c r="CG172" s="79">
        <f t="shared" si="90"/>
        <v>0</v>
      </c>
      <c r="CH172" s="80">
        <f t="shared" si="66"/>
        <v>0</v>
      </c>
      <c r="CI172" s="84">
        <f t="shared" si="67"/>
        <v>0</v>
      </c>
      <c r="CJ172" s="80">
        <f t="shared" si="78"/>
        <v>0</v>
      </c>
      <c r="CN172" s="21" t="str">
        <f t="shared" si="68"/>
        <v/>
      </c>
      <c r="CO172" s="21" t="str">
        <f t="shared" si="69"/>
        <v/>
      </c>
      <c r="CP172" s="22" t="str">
        <f t="shared" si="79"/>
        <v/>
      </c>
      <c r="CQ172" s="22" t="str">
        <f t="shared" si="80"/>
        <v/>
      </c>
      <c r="CR172" s="22" t="str">
        <f t="shared" si="81"/>
        <v/>
      </c>
      <c r="CS172" s="22" t="str">
        <f t="shared" si="82"/>
        <v/>
      </c>
      <c r="CT172" s="22" t="str">
        <f t="shared" si="83"/>
        <v/>
      </c>
      <c r="CU172" s="173" t="str">
        <f t="shared" si="70"/>
        <v/>
      </c>
      <c r="CV172" s="173" t="str">
        <f t="shared" si="71"/>
        <v/>
      </c>
      <c r="CW172" s="22" t="str">
        <f t="shared" si="84"/>
        <v/>
      </c>
      <c r="CX172" s="22" t="str">
        <f t="shared" si="85"/>
        <v/>
      </c>
      <c r="CY172" s="23" t="str">
        <f t="shared" si="86"/>
        <v/>
      </c>
      <c r="CZ172" s="23" t="str">
        <f t="shared" si="87"/>
        <v/>
      </c>
      <c r="DA172" s="207" t="str">
        <f t="shared" si="91"/>
        <v/>
      </c>
      <c r="DB172" s="23">
        <f t="shared" si="72"/>
        <v>0</v>
      </c>
      <c r="DC172" s="16"/>
      <c r="DE172" s="192">
        <f t="shared" si="73"/>
        <v>0</v>
      </c>
      <c r="DF172" s="192">
        <f t="shared" si="74"/>
        <v>0</v>
      </c>
      <c r="DH172" s="192">
        <f t="shared" si="75"/>
        <v>0</v>
      </c>
      <c r="DI172" s="192">
        <f t="shared" si="76"/>
        <v>0</v>
      </c>
      <c r="DK172" s="203">
        <f>IF(Taula43[[#This Row],[Codi del contracte]]&lt;&gt;"",IF(Taula43[[#This Row],[Codi del contracte]]&gt;199,IF(Taula43[[#This Row],[Codi del contracte]]&lt;300,1,0),0),0)</f>
        <v>0</v>
      </c>
      <c r="DL172" s="203">
        <f>IF(Taula43[[#This Row],[Codi del contracte]]&lt;&gt;"",IF(Taula43[[#This Row],[Codi del contracte]]&gt;499,IF(Taula43[[#This Row],[Codi del contracte]]&lt;600,1,0),0),0)</f>
        <v>0</v>
      </c>
      <c r="DM172" s="203">
        <f t="shared" si="88"/>
        <v>0</v>
      </c>
      <c r="DN172" s="203">
        <f>IF(Taula43[[#This Row],[% Jornada (no posar símbol %)]]=100,IF(DM172=1,2,0),0)</f>
        <v>0</v>
      </c>
      <c r="DO172" s="203" t="str">
        <f t="shared" si="92"/>
        <v/>
      </c>
    </row>
    <row r="173" spans="1:119" ht="14.25" customHeight="1">
      <c r="A173" s="260"/>
      <c r="B173" s="83">
        <v>166</v>
      </c>
      <c r="C173" s="210"/>
      <c r="D173" s="226"/>
      <c r="E173" s="210"/>
      <c r="F173" s="224"/>
      <c r="G173" s="224"/>
      <c r="H173" s="210"/>
      <c r="I173" s="225"/>
      <c r="J173" s="210"/>
      <c r="K173" s="155"/>
      <c r="L173" s="156">
        <f t="shared" si="77"/>
        <v>0</v>
      </c>
      <c r="M173" s="340"/>
      <c r="N173" s="182" t="str">
        <f t="shared" si="89"/>
        <v/>
      </c>
      <c r="O173" s="127"/>
      <c r="P173" s="64"/>
      <c r="Q173" s="64"/>
      <c r="R173" s="64"/>
      <c r="CB173" s="78" t="str">
        <f t="shared" si="62"/>
        <v/>
      </c>
      <c r="CC173" s="79">
        <v>100</v>
      </c>
      <c r="CD173" s="79">
        <f t="shared" si="63"/>
        <v>0</v>
      </c>
      <c r="CE173" s="79">
        <f t="shared" si="64"/>
        <v>0</v>
      </c>
      <c r="CF173" s="79">
        <f t="shared" si="65"/>
        <v>0</v>
      </c>
      <c r="CG173" s="79">
        <f t="shared" si="90"/>
        <v>0</v>
      </c>
      <c r="CH173" s="80">
        <f t="shared" si="66"/>
        <v>0</v>
      </c>
      <c r="CI173" s="84">
        <f t="shared" si="67"/>
        <v>0</v>
      </c>
      <c r="CJ173" s="80">
        <f t="shared" si="78"/>
        <v>0</v>
      </c>
      <c r="CN173" s="21" t="str">
        <f t="shared" si="68"/>
        <v/>
      </c>
      <c r="CO173" s="21" t="str">
        <f t="shared" si="69"/>
        <v/>
      </c>
      <c r="CP173" s="22" t="str">
        <f t="shared" si="79"/>
        <v/>
      </c>
      <c r="CQ173" s="22" t="str">
        <f t="shared" si="80"/>
        <v/>
      </c>
      <c r="CR173" s="22" t="str">
        <f t="shared" si="81"/>
        <v/>
      </c>
      <c r="CS173" s="22" t="str">
        <f t="shared" si="82"/>
        <v/>
      </c>
      <c r="CT173" s="22" t="str">
        <f t="shared" si="83"/>
        <v/>
      </c>
      <c r="CU173" s="173" t="str">
        <f t="shared" si="70"/>
        <v/>
      </c>
      <c r="CV173" s="173" t="str">
        <f t="shared" si="71"/>
        <v/>
      </c>
      <c r="CW173" s="22" t="str">
        <f t="shared" si="84"/>
        <v/>
      </c>
      <c r="CX173" s="22" t="str">
        <f t="shared" si="85"/>
        <v/>
      </c>
      <c r="CY173" s="23" t="str">
        <f t="shared" si="86"/>
        <v/>
      </c>
      <c r="CZ173" s="23" t="str">
        <f t="shared" si="87"/>
        <v/>
      </c>
      <c r="DA173" s="207" t="str">
        <f t="shared" si="91"/>
        <v/>
      </c>
      <c r="DB173" s="23">
        <f t="shared" si="72"/>
        <v>0</v>
      </c>
      <c r="DC173" s="16"/>
      <c r="DE173" s="192">
        <f t="shared" si="73"/>
        <v>0</v>
      </c>
      <c r="DF173" s="192">
        <f t="shared" si="74"/>
        <v>0</v>
      </c>
      <c r="DH173" s="192">
        <f t="shared" si="75"/>
        <v>0</v>
      </c>
      <c r="DI173" s="192">
        <f t="shared" si="76"/>
        <v>0</v>
      </c>
      <c r="DK173" s="203">
        <f>IF(Taula43[[#This Row],[Codi del contracte]]&lt;&gt;"",IF(Taula43[[#This Row],[Codi del contracte]]&gt;199,IF(Taula43[[#This Row],[Codi del contracte]]&lt;300,1,0),0),0)</f>
        <v>0</v>
      </c>
      <c r="DL173" s="203">
        <f>IF(Taula43[[#This Row],[Codi del contracte]]&lt;&gt;"",IF(Taula43[[#This Row],[Codi del contracte]]&gt;499,IF(Taula43[[#This Row],[Codi del contracte]]&lt;600,1,0),0),0)</f>
        <v>0</v>
      </c>
      <c r="DM173" s="203">
        <f t="shared" si="88"/>
        <v>0</v>
      </c>
      <c r="DN173" s="203">
        <f>IF(Taula43[[#This Row],[% Jornada (no posar símbol %)]]=100,IF(DM173=1,2,0),0)</f>
        <v>0</v>
      </c>
      <c r="DO173" s="203" t="str">
        <f t="shared" si="92"/>
        <v/>
      </c>
    </row>
    <row r="174" spans="1:119" ht="14.25" customHeight="1">
      <c r="A174" s="260"/>
      <c r="B174" s="83">
        <v>167</v>
      </c>
      <c r="C174" s="210"/>
      <c r="D174" s="226"/>
      <c r="E174" s="210"/>
      <c r="F174" s="224"/>
      <c r="G174" s="224"/>
      <c r="H174" s="210"/>
      <c r="I174" s="225"/>
      <c r="J174" s="210"/>
      <c r="K174" s="155"/>
      <c r="L174" s="156">
        <f t="shared" si="77"/>
        <v>0</v>
      </c>
      <c r="M174" s="340"/>
      <c r="N174" s="182" t="str">
        <f t="shared" si="89"/>
        <v/>
      </c>
      <c r="O174" s="127"/>
      <c r="P174" s="64"/>
      <c r="Q174" s="64"/>
      <c r="R174" s="64"/>
      <c r="CB174" s="78" t="str">
        <f t="shared" si="62"/>
        <v/>
      </c>
      <c r="CC174" s="79">
        <v>100</v>
      </c>
      <c r="CD174" s="79">
        <f t="shared" si="63"/>
        <v>0</v>
      </c>
      <c r="CE174" s="79">
        <f t="shared" si="64"/>
        <v>0</v>
      </c>
      <c r="CF174" s="79">
        <f t="shared" si="65"/>
        <v>0</v>
      </c>
      <c r="CG174" s="79">
        <f t="shared" si="90"/>
        <v>0</v>
      </c>
      <c r="CH174" s="80">
        <f t="shared" si="66"/>
        <v>0</v>
      </c>
      <c r="CI174" s="84">
        <f t="shared" si="67"/>
        <v>0</v>
      </c>
      <c r="CJ174" s="80">
        <f t="shared" si="78"/>
        <v>0</v>
      </c>
      <c r="CN174" s="21" t="str">
        <f t="shared" si="68"/>
        <v/>
      </c>
      <c r="CO174" s="21" t="str">
        <f t="shared" si="69"/>
        <v/>
      </c>
      <c r="CP174" s="22" t="str">
        <f t="shared" si="79"/>
        <v/>
      </c>
      <c r="CQ174" s="22" t="str">
        <f t="shared" si="80"/>
        <v/>
      </c>
      <c r="CR174" s="22" t="str">
        <f t="shared" si="81"/>
        <v/>
      </c>
      <c r="CS174" s="22" t="str">
        <f t="shared" si="82"/>
        <v/>
      </c>
      <c r="CT174" s="22" t="str">
        <f t="shared" si="83"/>
        <v/>
      </c>
      <c r="CU174" s="173" t="str">
        <f t="shared" si="70"/>
        <v/>
      </c>
      <c r="CV174" s="173" t="str">
        <f t="shared" si="71"/>
        <v/>
      </c>
      <c r="CW174" s="22" t="str">
        <f t="shared" si="84"/>
        <v/>
      </c>
      <c r="CX174" s="22" t="str">
        <f t="shared" si="85"/>
        <v/>
      </c>
      <c r="CY174" s="23" t="str">
        <f t="shared" si="86"/>
        <v/>
      </c>
      <c r="CZ174" s="23" t="str">
        <f t="shared" si="87"/>
        <v/>
      </c>
      <c r="DA174" s="207" t="str">
        <f t="shared" si="91"/>
        <v/>
      </c>
      <c r="DB174" s="23">
        <f t="shared" si="72"/>
        <v>0</v>
      </c>
      <c r="DC174" s="16"/>
      <c r="DE174" s="192">
        <f t="shared" si="73"/>
        <v>0</v>
      </c>
      <c r="DF174" s="192">
        <f t="shared" si="74"/>
        <v>0</v>
      </c>
      <c r="DH174" s="192">
        <f t="shared" si="75"/>
        <v>0</v>
      </c>
      <c r="DI174" s="192">
        <f t="shared" si="76"/>
        <v>0</v>
      </c>
      <c r="DK174" s="203">
        <f>IF(Taula43[[#This Row],[Codi del contracte]]&lt;&gt;"",IF(Taula43[[#This Row],[Codi del contracte]]&gt;199,IF(Taula43[[#This Row],[Codi del contracte]]&lt;300,1,0),0),0)</f>
        <v>0</v>
      </c>
      <c r="DL174" s="203">
        <f>IF(Taula43[[#This Row],[Codi del contracte]]&lt;&gt;"",IF(Taula43[[#This Row],[Codi del contracte]]&gt;499,IF(Taula43[[#This Row],[Codi del contracte]]&lt;600,1,0),0),0)</f>
        <v>0</v>
      </c>
      <c r="DM174" s="203">
        <f t="shared" si="88"/>
        <v>0</v>
      </c>
      <c r="DN174" s="203">
        <f>IF(Taula43[[#This Row],[% Jornada (no posar símbol %)]]=100,IF(DM174=1,2,0),0)</f>
        <v>0</v>
      </c>
      <c r="DO174" s="203" t="str">
        <f t="shared" si="92"/>
        <v/>
      </c>
    </row>
    <row r="175" spans="1:119" ht="14.25" customHeight="1">
      <c r="A175" s="260"/>
      <c r="B175" s="83">
        <v>168</v>
      </c>
      <c r="C175" s="210"/>
      <c r="D175" s="226"/>
      <c r="E175" s="210"/>
      <c r="F175" s="224"/>
      <c r="G175" s="224"/>
      <c r="H175" s="210"/>
      <c r="I175" s="225"/>
      <c r="J175" s="210"/>
      <c r="K175" s="155"/>
      <c r="L175" s="156">
        <f t="shared" si="77"/>
        <v>0</v>
      </c>
      <c r="M175" s="340"/>
      <c r="N175" s="182" t="str">
        <f t="shared" si="89"/>
        <v/>
      </c>
      <c r="O175" s="127"/>
      <c r="P175" s="64"/>
      <c r="Q175" s="64"/>
      <c r="R175" s="64"/>
      <c r="CB175" s="78" t="str">
        <f t="shared" si="62"/>
        <v/>
      </c>
      <c r="CC175" s="79">
        <v>100</v>
      </c>
      <c r="CD175" s="79">
        <f t="shared" si="63"/>
        <v>0</v>
      </c>
      <c r="CE175" s="79">
        <f t="shared" si="64"/>
        <v>0</v>
      </c>
      <c r="CF175" s="79">
        <f t="shared" si="65"/>
        <v>0</v>
      </c>
      <c r="CG175" s="79">
        <f t="shared" si="90"/>
        <v>0</v>
      </c>
      <c r="CH175" s="80">
        <f t="shared" si="66"/>
        <v>0</v>
      </c>
      <c r="CI175" s="84">
        <f t="shared" si="67"/>
        <v>0</v>
      </c>
      <c r="CJ175" s="80">
        <f t="shared" si="78"/>
        <v>0</v>
      </c>
      <c r="CN175" s="21" t="str">
        <f t="shared" si="68"/>
        <v/>
      </c>
      <c r="CO175" s="21" t="str">
        <f t="shared" si="69"/>
        <v/>
      </c>
      <c r="CP175" s="22" t="str">
        <f t="shared" si="79"/>
        <v/>
      </c>
      <c r="CQ175" s="22" t="str">
        <f t="shared" si="80"/>
        <v/>
      </c>
      <c r="CR175" s="22" t="str">
        <f t="shared" si="81"/>
        <v/>
      </c>
      <c r="CS175" s="22" t="str">
        <f t="shared" si="82"/>
        <v/>
      </c>
      <c r="CT175" s="22" t="str">
        <f t="shared" si="83"/>
        <v/>
      </c>
      <c r="CU175" s="173" t="str">
        <f t="shared" si="70"/>
        <v/>
      </c>
      <c r="CV175" s="173" t="str">
        <f t="shared" si="71"/>
        <v/>
      </c>
      <c r="CW175" s="22" t="str">
        <f t="shared" si="84"/>
        <v/>
      </c>
      <c r="CX175" s="22" t="str">
        <f t="shared" si="85"/>
        <v/>
      </c>
      <c r="CY175" s="23" t="str">
        <f t="shared" si="86"/>
        <v/>
      </c>
      <c r="CZ175" s="23" t="str">
        <f t="shared" si="87"/>
        <v/>
      </c>
      <c r="DA175" s="207" t="str">
        <f t="shared" si="91"/>
        <v/>
      </c>
      <c r="DB175" s="23">
        <f t="shared" si="72"/>
        <v>0</v>
      </c>
      <c r="DC175" s="16"/>
      <c r="DE175" s="192">
        <f t="shared" si="73"/>
        <v>0</v>
      </c>
      <c r="DF175" s="192">
        <f t="shared" si="74"/>
        <v>0</v>
      </c>
      <c r="DH175" s="192">
        <f t="shared" si="75"/>
        <v>0</v>
      </c>
      <c r="DI175" s="192">
        <f t="shared" si="76"/>
        <v>0</v>
      </c>
      <c r="DK175" s="203">
        <f>IF(Taula43[[#This Row],[Codi del contracte]]&lt;&gt;"",IF(Taula43[[#This Row],[Codi del contracte]]&gt;199,IF(Taula43[[#This Row],[Codi del contracte]]&lt;300,1,0),0),0)</f>
        <v>0</v>
      </c>
      <c r="DL175" s="203">
        <f>IF(Taula43[[#This Row],[Codi del contracte]]&lt;&gt;"",IF(Taula43[[#This Row],[Codi del contracte]]&gt;499,IF(Taula43[[#This Row],[Codi del contracte]]&lt;600,1,0),0),0)</f>
        <v>0</v>
      </c>
      <c r="DM175" s="203">
        <f t="shared" si="88"/>
        <v>0</v>
      </c>
      <c r="DN175" s="203">
        <f>IF(Taula43[[#This Row],[% Jornada (no posar símbol %)]]=100,IF(DM175=1,2,0),0)</f>
        <v>0</v>
      </c>
      <c r="DO175" s="203" t="str">
        <f t="shared" si="92"/>
        <v/>
      </c>
    </row>
    <row r="176" spans="1:119" ht="14.25" customHeight="1">
      <c r="A176" s="260"/>
      <c r="B176" s="83">
        <v>169</v>
      </c>
      <c r="C176" s="210"/>
      <c r="D176" s="226"/>
      <c r="E176" s="210"/>
      <c r="F176" s="224"/>
      <c r="G176" s="224"/>
      <c r="H176" s="210"/>
      <c r="I176" s="225"/>
      <c r="J176" s="210"/>
      <c r="K176" s="155"/>
      <c r="L176" s="156">
        <f t="shared" si="77"/>
        <v>0</v>
      </c>
      <c r="M176" s="340"/>
      <c r="N176" s="182" t="str">
        <f t="shared" si="89"/>
        <v/>
      </c>
      <c r="O176" s="127"/>
      <c r="P176" s="64"/>
      <c r="Q176" s="64"/>
      <c r="R176" s="64"/>
      <c r="CB176" s="78" t="str">
        <f t="shared" si="62"/>
        <v/>
      </c>
      <c r="CC176" s="79">
        <v>100</v>
      </c>
      <c r="CD176" s="79">
        <f t="shared" si="63"/>
        <v>0</v>
      </c>
      <c r="CE176" s="79">
        <f t="shared" si="64"/>
        <v>0</v>
      </c>
      <c r="CF176" s="79">
        <f t="shared" si="65"/>
        <v>0</v>
      </c>
      <c r="CG176" s="79">
        <f t="shared" si="90"/>
        <v>0</v>
      </c>
      <c r="CH176" s="80">
        <f t="shared" si="66"/>
        <v>0</v>
      </c>
      <c r="CI176" s="84">
        <f t="shared" si="67"/>
        <v>0</v>
      </c>
      <c r="CJ176" s="80">
        <f t="shared" si="78"/>
        <v>0</v>
      </c>
      <c r="CN176" s="21" t="str">
        <f t="shared" si="68"/>
        <v/>
      </c>
      <c r="CO176" s="21" t="str">
        <f t="shared" si="69"/>
        <v/>
      </c>
      <c r="CP176" s="22" t="str">
        <f t="shared" si="79"/>
        <v/>
      </c>
      <c r="CQ176" s="22" t="str">
        <f t="shared" si="80"/>
        <v/>
      </c>
      <c r="CR176" s="22" t="str">
        <f t="shared" si="81"/>
        <v/>
      </c>
      <c r="CS176" s="22" t="str">
        <f t="shared" si="82"/>
        <v/>
      </c>
      <c r="CT176" s="22" t="str">
        <f t="shared" si="83"/>
        <v/>
      </c>
      <c r="CU176" s="173" t="str">
        <f t="shared" si="70"/>
        <v/>
      </c>
      <c r="CV176" s="173" t="str">
        <f t="shared" si="71"/>
        <v/>
      </c>
      <c r="CW176" s="22" t="str">
        <f t="shared" si="84"/>
        <v/>
      </c>
      <c r="CX176" s="22" t="str">
        <f t="shared" si="85"/>
        <v/>
      </c>
      <c r="CY176" s="23" t="str">
        <f t="shared" si="86"/>
        <v/>
      </c>
      <c r="CZ176" s="23" t="str">
        <f t="shared" si="87"/>
        <v/>
      </c>
      <c r="DA176" s="207" t="str">
        <f t="shared" si="91"/>
        <v/>
      </c>
      <c r="DB176" s="23">
        <f t="shared" si="72"/>
        <v>0</v>
      </c>
      <c r="DC176" s="16"/>
      <c r="DE176" s="192">
        <f t="shared" si="73"/>
        <v>0</v>
      </c>
      <c r="DF176" s="192">
        <f t="shared" si="74"/>
        <v>0</v>
      </c>
      <c r="DH176" s="192">
        <f t="shared" si="75"/>
        <v>0</v>
      </c>
      <c r="DI176" s="192">
        <f t="shared" si="76"/>
        <v>0</v>
      </c>
      <c r="DK176" s="203">
        <f>IF(Taula43[[#This Row],[Codi del contracte]]&lt;&gt;"",IF(Taula43[[#This Row],[Codi del contracte]]&gt;199,IF(Taula43[[#This Row],[Codi del contracte]]&lt;300,1,0),0),0)</f>
        <v>0</v>
      </c>
      <c r="DL176" s="203">
        <f>IF(Taula43[[#This Row],[Codi del contracte]]&lt;&gt;"",IF(Taula43[[#This Row],[Codi del contracte]]&gt;499,IF(Taula43[[#This Row],[Codi del contracte]]&lt;600,1,0),0),0)</f>
        <v>0</v>
      </c>
      <c r="DM176" s="203">
        <f t="shared" si="88"/>
        <v>0</v>
      </c>
      <c r="DN176" s="203">
        <f>IF(Taula43[[#This Row],[% Jornada (no posar símbol %)]]=100,IF(DM176=1,2,0),0)</f>
        <v>0</v>
      </c>
      <c r="DO176" s="203" t="str">
        <f t="shared" si="92"/>
        <v/>
      </c>
    </row>
    <row r="177" spans="1:119" ht="14.25" customHeight="1">
      <c r="A177" s="260"/>
      <c r="B177" s="83">
        <v>170</v>
      </c>
      <c r="C177" s="210"/>
      <c r="D177" s="226"/>
      <c r="E177" s="210"/>
      <c r="F177" s="224"/>
      <c r="G177" s="224"/>
      <c r="H177" s="210"/>
      <c r="I177" s="225"/>
      <c r="J177" s="210"/>
      <c r="K177" s="155"/>
      <c r="L177" s="156">
        <f t="shared" si="77"/>
        <v>0</v>
      </c>
      <c r="M177" s="340"/>
      <c r="N177" s="182" t="str">
        <f t="shared" si="89"/>
        <v/>
      </c>
      <c r="O177" s="127"/>
      <c r="P177" s="64"/>
      <c r="Q177" s="64"/>
      <c r="R177" s="64"/>
      <c r="CB177" s="78" t="str">
        <f t="shared" si="62"/>
        <v/>
      </c>
      <c r="CC177" s="79">
        <v>100</v>
      </c>
      <c r="CD177" s="79">
        <f t="shared" si="63"/>
        <v>0</v>
      </c>
      <c r="CE177" s="79">
        <f t="shared" si="64"/>
        <v>0</v>
      </c>
      <c r="CF177" s="79">
        <f t="shared" si="65"/>
        <v>0</v>
      </c>
      <c r="CG177" s="79">
        <f t="shared" si="90"/>
        <v>0</v>
      </c>
      <c r="CH177" s="80">
        <f t="shared" si="66"/>
        <v>0</v>
      </c>
      <c r="CI177" s="84">
        <f t="shared" si="67"/>
        <v>0</v>
      </c>
      <c r="CJ177" s="80">
        <f t="shared" si="78"/>
        <v>0</v>
      </c>
      <c r="CN177" s="21" t="str">
        <f t="shared" si="68"/>
        <v/>
      </c>
      <c r="CO177" s="21" t="str">
        <f t="shared" si="69"/>
        <v/>
      </c>
      <c r="CP177" s="22" t="str">
        <f t="shared" si="79"/>
        <v/>
      </c>
      <c r="CQ177" s="22" t="str">
        <f t="shared" si="80"/>
        <v/>
      </c>
      <c r="CR177" s="22" t="str">
        <f t="shared" si="81"/>
        <v/>
      </c>
      <c r="CS177" s="22" t="str">
        <f t="shared" si="82"/>
        <v/>
      </c>
      <c r="CT177" s="22" t="str">
        <f t="shared" si="83"/>
        <v/>
      </c>
      <c r="CU177" s="173" t="str">
        <f t="shared" si="70"/>
        <v/>
      </c>
      <c r="CV177" s="173" t="str">
        <f t="shared" si="71"/>
        <v/>
      </c>
      <c r="CW177" s="22" t="str">
        <f t="shared" si="84"/>
        <v/>
      </c>
      <c r="CX177" s="22" t="str">
        <f t="shared" si="85"/>
        <v/>
      </c>
      <c r="CY177" s="23" t="str">
        <f t="shared" si="86"/>
        <v/>
      </c>
      <c r="CZ177" s="23" t="str">
        <f t="shared" si="87"/>
        <v/>
      </c>
      <c r="DA177" s="207" t="str">
        <f t="shared" si="91"/>
        <v/>
      </c>
      <c r="DB177" s="23">
        <f t="shared" si="72"/>
        <v>0</v>
      </c>
      <c r="DC177" s="16"/>
      <c r="DE177" s="192">
        <f t="shared" si="73"/>
        <v>0</v>
      </c>
      <c r="DF177" s="192">
        <f t="shared" si="74"/>
        <v>0</v>
      </c>
      <c r="DH177" s="192">
        <f t="shared" si="75"/>
        <v>0</v>
      </c>
      <c r="DI177" s="192">
        <f t="shared" si="76"/>
        <v>0</v>
      </c>
      <c r="DK177" s="203">
        <f>IF(Taula43[[#This Row],[Codi del contracte]]&lt;&gt;"",IF(Taula43[[#This Row],[Codi del contracte]]&gt;199,IF(Taula43[[#This Row],[Codi del contracte]]&lt;300,1,0),0),0)</f>
        <v>0</v>
      </c>
      <c r="DL177" s="203">
        <f>IF(Taula43[[#This Row],[Codi del contracte]]&lt;&gt;"",IF(Taula43[[#This Row],[Codi del contracte]]&gt;499,IF(Taula43[[#This Row],[Codi del contracte]]&lt;600,1,0),0),0)</f>
        <v>0</v>
      </c>
      <c r="DM177" s="203">
        <f t="shared" si="88"/>
        <v>0</v>
      </c>
      <c r="DN177" s="203">
        <f>IF(Taula43[[#This Row],[% Jornada (no posar símbol %)]]=100,IF(DM177=1,2,0),0)</f>
        <v>0</v>
      </c>
      <c r="DO177" s="203" t="str">
        <f t="shared" si="92"/>
        <v/>
      </c>
    </row>
    <row r="178" spans="1:119" ht="14.25" customHeight="1">
      <c r="A178" s="260"/>
      <c r="B178" s="83">
        <v>171</v>
      </c>
      <c r="C178" s="210"/>
      <c r="D178" s="226"/>
      <c r="E178" s="210"/>
      <c r="F178" s="224"/>
      <c r="G178" s="224"/>
      <c r="H178" s="210"/>
      <c r="I178" s="225"/>
      <c r="J178" s="210"/>
      <c r="K178" s="155"/>
      <c r="L178" s="156">
        <f t="shared" si="77"/>
        <v>0</v>
      </c>
      <c r="M178" s="340"/>
      <c r="N178" s="182" t="str">
        <f t="shared" si="89"/>
        <v/>
      </c>
      <c r="O178" s="127"/>
      <c r="P178" s="64"/>
      <c r="Q178" s="64"/>
      <c r="R178" s="64"/>
      <c r="CB178" s="78" t="str">
        <f t="shared" si="62"/>
        <v/>
      </c>
      <c r="CC178" s="79">
        <v>100</v>
      </c>
      <c r="CD178" s="79">
        <f t="shared" si="63"/>
        <v>0</v>
      </c>
      <c r="CE178" s="79">
        <f t="shared" si="64"/>
        <v>0</v>
      </c>
      <c r="CF178" s="79">
        <f t="shared" si="65"/>
        <v>0</v>
      </c>
      <c r="CG178" s="79">
        <f t="shared" si="90"/>
        <v>0</v>
      </c>
      <c r="CH178" s="80">
        <f t="shared" si="66"/>
        <v>0</v>
      </c>
      <c r="CI178" s="84">
        <f t="shared" si="67"/>
        <v>0</v>
      </c>
      <c r="CJ178" s="80">
        <f t="shared" si="78"/>
        <v>0</v>
      </c>
      <c r="CN178" s="21" t="str">
        <f t="shared" si="68"/>
        <v/>
      </c>
      <c r="CO178" s="21" t="str">
        <f t="shared" si="69"/>
        <v/>
      </c>
      <c r="CP178" s="22" t="str">
        <f t="shared" si="79"/>
        <v/>
      </c>
      <c r="CQ178" s="22" t="str">
        <f t="shared" si="80"/>
        <v/>
      </c>
      <c r="CR178" s="22" t="str">
        <f t="shared" si="81"/>
        <v/>
      </c>
      <c r="CS178" s="22" t="str">
        <f t="shared" si="82"/>
        <v/>
      </c>
      <c r="CT178" s="22" t="str">
        <f t="shared" si="83"/>
        <v/>
      </c>
      <c r="CU178" s="173" t="str">
        <f t="shared" si="70"/>
        <v/>
      </c>
      <c r="CV178" s="173" t="str">
        <f t="shared" si="71"/>
        <v/>
      </c>
      <c r="CW178" s="22" t="str">
        <f t="shared" si="84"/>
        <v/>
      </c>
      <c r="CX178" s="22" t="str">
        <f t="shared" si="85"/>
        <v/>
      </c>
      <c r="CY178" s="23" t="str">
        <f t="shared" si="86"/>
        <v/>
      </c>
      <c r="CZ178" s="23" t="str">
        <f t="shared" si="87"/>
        <v/>
      </c>
      <c r="DA178" s="207" t="str">
        <f t="shared" si="91"/>
        <v/>
      </c>
      <c r="DB178" s="23">
        <f t="shared" si="72"/>
        <v>0</v>
      </c>
      <c r="DC178" s="16"/>
      <c r="DE178" s="192">
        <f t="shared" si="73"/>
        <v>0</v>
      </c>
      <c r="DF178" s="192">
        <f t="shared" si="74"/>
        <v>0</v>
      </c>
      <c r="DH178" s="192">
        <f t="shared" si="75"/>
        <v>0</v>
      </c>
      <c r="DI178" s="192">
        <f t="shared" si="76"/>
        <v>0</v>
      </c>
      <c r="DK178" s="203">
        <f>IF(Taula43[[#This Row],[Codi del contracte]]&lt;&gt;"",IF(Taula43[[#This Row],[Codi del contracte]]&gt;199,IF(Taula43[[#This Row],[Codi del contracte]]&lt;300,1,0),0),0)</f>
        <v>0</v>
      </c>
      <c r="DL178" s="203">
        <f>IF(Taula43[[#This Row],[Codi del contracte]]&lt;&gt;"",IF(Taula43[[#This Row],[Codi del contracte]]&gt;499,IF(Taula43[[#This Row],[Codi del contracte]]&lt;600,1,0),0),0)</f>
        <v>0</v>
      </c>
      <c r="DM178" s="203">
        <f t="shared" si="88"/>
        <v>0</v>
      </c>
      <c r="DN178" s="203">
        <f>IF(Taula43[[#This Row],[% Jornada (no posar símbol %)]]=100,IF(DM178=1,2,0),0)</f>
        <v>0</v>
      </c>
      <c r="DO178" s="203" t="str">
        <f t="shared" si="92"/>
        <v/>
      </c>
    </row>
    <row r="179" spans="1:119" ht="14.25" customHeight="1">
      <c r="A179" s="260"/>
      <c r="B179" s="83">
        <v>172</v>
      </c>
      <c r="C179" s="210"/>
      <c r="D179" s="226"/>
      <c r="E179" s="210"/>
      <c r="F179" s="224"/>
      <c r="G179" s="224"/>
      <c r="H179" s="210"/>
      <c r="I179" s="225"/>
      <c r="J179" s="210"/>
      <c r="K179" s="155"/>
      <c r="L179" s="156">
        <f t="shared" si="77"/>
        <v>0</v>
      </c>
      <c r="M179" s="340"/>
      <c r="N179" s="182" t="str">
        <f t="shared" si="89"/>
        <v/>
      </c>
      <c r="O179" s="127"/>
      <c r="P179" s="64"/>
      <c r="Q179" s="64"/>
      <c r="R179" s="64"/>
      <c r="CB179" s="78" t="str">
        <f t="shared" si="62"/>
        <v/>
      </c>
      <c r="CC179" s="79">
        <v>100</v>
      </c>
      <c r="CD179" s="79">
        <f t="shared" si="63"/>
        <v>0</v>
      </c>
      <c r="CE179" s="79">
        <f t="shared" si="64"/>
        <v>0</v>
      </c>
      <c r="CF179" s="79">
        <f t="shared" si="65"/>
        <v>0</v>
      </c>
      <c r="CG179" s="79">
        <f t="shared" si="90"/>
        <v>0</v>
      </c>
      <c r="CH179" s="80">
        <f t="shared" si="66"/>
        <v>0</v>
      </c>
      <c r="CI179" s="84">
        <f t="shared" si="67"/>
        <v>0</v>
      </c>
      <c r="CJ179" s="80">
        <f t="shared" si="78"/>
        <v>0</v>
      </c>
      <c r="CN179" s="21" t="str">
        <f t="shared" si="68"/>
        <v/>
      </c>
      <c r="CO179" s="21" t="str">
        <f t="shared" si="69"/>
        <v/>
      </c>
      <c r="CP179" s="22" t="str">
        <f t="shared" si="79"/>
        <v/>
      </c>
      <c r="CQ179" s="22" t="str">
        <f t="shared" si="80"/>
        <v/>
      </c>
      <c r="CR179" s="22" t="str">
        <f t="shared" si="81"/>
        <v/>
      </c>
      <c r="CS179" s="22" t="str">
        <f t="shared" si="82"/>
        <v/>
      </c>
      <c r="CT179" s="22" t="str">
        <f t="shared" si="83"/>
        <v/>
      </c>
      <c r="CU179" s="173" t="str">
        <f t="shared" si="70"/>
        <v/>
      </c>
      <c r="CV179" s="173" t="str">
        <f t="shared" si="71"/>
        <v/>
      </c>
      <c r="CW179" s="22" t="str">
        <f t="shared" si="84"/>
        <v/>
      </c>
      <c r="CX179" s="22" t="str">
        <f t="shared" si="85"/>
        <v/>
      </c>
      <c r="CY179" s="23" t="str">
        <f t="shared" si="86"/>
        <v/>
      </c>
      <c r="CZ179" s="23" t="str">
        <f t="shared" si="87"/>
        <v/>
      </c>
      <c r="DA179" s="207" t="str">
        <f t="shared" si="91"/>
        <v/>
      </c>
      <c r="DB179" s="23">
        <f t="shared" si="72"/>
        <v>0</v>
      </c>
      <c r="DC179" s="16"/>
      <c r="DE179" s="192">
        <f t="shared" si="73"/>
        <v>0</v>
      </c>
      <c r="DF179" s="192">
        <f t="shared" si="74"/>
        <v>0</v>
      </c>
      <c r="DH179" s="192">
        <f t="shared" si="75"/>
        <v>0</v>
      </c>
      <c r="DI179" s="192">
        <f t="shared" si="76"/>
        <v>0</v>
      </c>
      <c r="DK179" s="203">
        <f>IF(Taula43[[#This Row],[Codi del contracte]]&lt;&gt;"",IF(Taula43[[#This Row],[Codi del contracte]]&gt;199,IF(Taula43[[#This Row],[Codi del contracte]]&lt;300,1,0),0),0)</f>
        <v>0</v>
      </c>
      <c r="DL179" s="203">
        <f>IF(Taula43[[#This Row],[Codi del contracte]]&lt;&gt;"",IF(Taula43[[#This Row],[Codi del contracte]]&gt;499,IF(Taula43[[#This Row],[Codi del contracte]]&lt;600,1,0),0),0)</f>
        <v>0</v>
      </c>
      <c r="DM179" s="203">
        <f t="shared" si="88"/>
        <v>0</v>
      </c>
      <c r="DN179" s="203">
        <f>IF(Taula43[[#This Row],[% Jornada (no posar símbol %)]]=100,IF(DM179=1,2,0),0)</f>
        <v>0</v>
      </c>
      <c r="DO179" s="203" t="str">
        <f t="shared" si="92"/>
        <v/>
      </c>
    </row>
    <row r="180" spans="1:119" ht="14.25" customHeight="1">
      <c r="A180" s="260"/>
      <c r="B180" s="83">
        <v>173</v>
      </c>
      <c r="C180" s="210"/>
      <c r="D180" s="226"/>
      <c r="E180" s="210"/>
      <c r="F180" s="224"/>
      <c r="G180" s="224"/>
      <c r="H180" s="210"/>
      <c r="I180" s="225"/>
      <c r="J180" s="210"/>
      <c r="K180" s="155"/>
      <c r="L180" s="156">
        <f t="shared" si="77"/>
        <v>0</v>
      </c>
      <c r="M180" s="340"/>
      <c r="N180" s="182" t="str">
        <f t="shared" si="89"/>
        <v/>
      </c>
      <c r="O180" s="127"/>
      <c r="P180" s="64"/>
      <c r="Q180" s="64"/>
      <c r="R180" s="64"/>
      <c r="CB180" s="78" t="str">
        <f t="shared" si="62"/>
        <v/>
      </c>
      <c r="CC180" s="79">
        <v>100</v>
      </c>
      <c r="CD180" s="79">
        <f t="shared" si="63"/>
        <v>0</v>
      </c>
      <c r="CE180" s="79">
        <f t="shared" si="64"/>
        <v>0</v>
      </c>
      <c r="CF180" s="79">
        <f t="shared" si="65"/>
        <v>0</v>
      </c>
      <c r="CG180" s="79">
        <f t="shared" si="90"/>
        <v>0</v>
      </c>
      <c r="CH180" s="80">
        <f t="shared" si="66"/>
        <v>0</v>
      </c>
      <c r="CI180" s="84">
        <f t="shared" si="67"/>
        <v>0</v>
      </c>
      <c r="CJ180" s="80">
        <f t="shared" si="78"/>
        <v>0</v>
      </c>
      <c r="CN180" s="21" t="str">
        <f t="shared" si="68"/>
        <v/>
      </c>
      <c r="CO180" s="21" t="str">
        <f t="shared" si="69"/>
        <v/>
      </c>
      <c r="CP180" s="22" t="str">
        <f t="shared" si="79"/>
        <v/>
      </c>
      <c r="CQ180" s="22" t="str">
        <f t="shared" si="80"/>
        <v/>
      </c>
      <c r="CR180" s="22" t="str">
        <f t="shared" si="81"/>
        <v/>
      </c>
      <c r="CS180" s="22" t="str">
        <f t="shared" si="82"/>
        <v/>
      </c>
      <c r="CT180" s="22" t="str">
        <f t="shared" si="83"/>
        <v/>
      </c>
      <c r="CU180" s="173" t="str">
        <f t="shared" si="70"/>
        <v/>
      </c>
      <c r="CV180" s="173" t="str">
        <f t="shared" si="71"/>
        <v/>
      </c>
      <c r="CW180" s="22" t="str">
        <f t="shared" si="84"/>
        <v/>
      </c>
      <c r="CX180" s="22" t="str">
        <f t="shared" si="85"/>
        <v/>
      </c>
      <c r="CY180" s="23" t="str">
        <f t="shared" si="86"/>
        <v/>
      </c>
      <c r="CZ180" s="23" t="str">
        <f t="shared" si="87"/>
        <v/>
      </c>
      <c r="DA180" s="207" t="str">
        <f t="shared" si="91"/>
        <v/>
      </c>
      <c r="DB180" s="23">
        <f t="shared" si="72"/>
        <v>0</v>
      </c>
      <c r="DC180" s="16"/>
      <c r="DE180" s="192">
        <f t="shared" si="73"/>
        <v>0</v>
      </c>
      <c r="DF180" s="192">
        <f t="shared" si="74"/>
        <v>0</v>
      </c>
      <c r="DH180" s="192">
        <f t="shared" si="75"/>
        <v>0</v>
      </c>
      <c r="DI180" s="192">
        <f t="shared" si="76"/>
        <v>0</v>
      </c>
      <c r="DK180" s="203">
        <f>IF(Taula43[[#This Row],[Codi del contracte]]&lt;&gt;"",IF(Taula43[[#This Row],[Codi del contracte]]&gt;199,IF(Taula43[[#This Row],[Codi del contracte]]&lt;300,1,0),0),0)</f>
        <v>0</v>
      </c>
      <c r="DL180" s="203">
        <f>IF(Taula43[[#This Row],[Codi del contracte]]&lt;&gt;"",IF(Taula43[[#This Row],[Codi del contracte]]&gt;499,IF(Taula43[[#This Row],[Codi del contracte]]&lt;600,1,0),0),0)</f>
        <v>0</v>
      </c>
      <c r="DM180" s="203">
        <f t="shared" si="88"/>
        <v>0</v>
      </c>
      <c r="DN180" s="203">
        <f>IF(Taula43[[#This Row],[% Jornada (no posar símbol %)]]=100,IF(DM180=1,2,0),0)</f>
        <v>0</v>
      </c>
      <c r="DO180" s="203" t="str">
        <f t="shared" si="92"/>
        <v/>
      </c>
    </row>
    <row r="181" spans="1:119" ht="14.25" customHeight="1">
      <c r="A181" s="260"/>
      <c r="B181" s="83">
        <v>174</v>
      </c>
      <c r="C181" s="210"/>
      <c r="D181" s="226"/>
      <c r="E181" s="210"/>
      <c r="F181" s="224"/>
      <c r="G181" s="224"/>
      <c r="H181" s="210"/>
      <c r="I181" s="225"/>
      <c r="J181" s="210"/>
      <c r="K181" s="155"/>
      <c r="L181" s="156">
        <f t="shared" si="77"/>
        <v>0</v>
      </c>
      <c r="M181" s="340"/>
      <c r="N181" s="182" t="str">
        <f t="shared" si="89"/>
        <v/>
      </c>
      <c r="O181" s="127"/>
      <c r="P181" s="64"/>
      <c r="Q181" s="64"/>
      <c r="R181" s="64"/>
      <c r="CB181" s="78" t="str">
        <f t="shared" si="62"/>
        <v/>
      </c>
      <c r="CC181" s="79">
        <v>100</v>
      </c>
      <c r="CD181" s="79">
        <f t="shared" si="63"/>
        <v>0</v>
      </c>
      <c r="CE181" s="79">
        <f t="shared" si="64"/>
        <v>0</v>
      </c>
      <c r="CF181" s="79">
        <f t="shared" si="65"/>
        <v>0</v>
      </c>
      <c r="CG181" s="79">
        <f t="shared" si="90"/>
        <v>0</v>
      </c>
      <c r="CH181" s="80">
        <f t="shared" si="66"/>
        <v>0</v>
      </c>
      <c r="CI181" s="84">
        <f t="shared" si="67"/>
        <v>0</v>
      </c>
      <c r="CJ181" s="80">
        <f t="shared" si="78"/>
        <v>0</v>
      </c>
      <c r="CN181" s="21" t="str">
        <f t="shared" si="68"/>
        <v/>
      </c>
      <c r="CO181" s="21" t="str">
        <f t="shared" si="69"/>
        <v/>
      </c>
      <c r="CP181" s="22" t="str">
        <f t="shared" si="79"/>
        <v/>
      </c>
      <c r="CQ181" s="22" t="str">
        <f t="shared" si="80"/>
        <v/>
      </c>
      <c r="CR181" s="22" t="str">
        <f t="shared" si="81"/>
        <v/>
      </c>
      <c r="CS181" s="22" t="str">
        <f t="shared" si="82"/>
        <v/>
      </c>
      <c r="CT181" s="22" t="str">
        <f t="shared" si="83"/>
        <v/>
      </c>
      <c r="CU181" s="173" t="str">
        <f t="shared" si="70"/>
        <v/>
      </c>
      <c r="CV181" s="173" t="str">
        <f t="shared" si="71"/>
        <v/>
      </c>
      <c r="CW181" s="22" t="str">
        <f t="shared" si="84"/>
        <v/>
      </c>
      <c r="CX181" s="22" t="str">
        <f t="shared" si="85"/>
        <v/>
      </c>
      <c r="CY181" s="23" t="str">
        <f t="shared" si="86"/>
        <v/>
      </c>
      <c r="CZ181" s="23" t="str">
        <f t="shared" si="87"/>
        <v/>
      </c>
      <c r="DA181" s="207" t="str">
        <f t="shared" si="91"/>
        <v/>
      </c>
      <c r="DB181" s="23">
        <f t="shared" si="72"/>
        <v>0</v>
      </c>
      <c r="DC181" s="16"/>
      <c r="DE181" s="192">
        <f t="shared" si="73"/>
        <v>0</v>
      </c>
      <c r="DF181" s="192">
        <f t="shared" si="74"/>
        <v>0</v>
      </c>
      <c r="DH181" s="192">
        <f t="shared" si="75"/>
        <v>0</v>
      </c>
      <c r="DI181" s="192">
        <f t="shared" si="76"/>
        <v>0</v>
      </c>
      <c r="DK181" s="203">
        <f>IF(Taula43[[#This Row],[Codi del contracte]]&lt;&gt;"",IF(Taula43[[#This Row],[Codi del contracte]]&gt;199,IF(Taula43[[#This Row],[Codi del contracte]]&lt;300,1,0),0),0)</f>
        <v>0</v>
      </c>
      <c r="DL181" s="203">
        <f>IF(Taula43[[#This Row],[Codi del contracte]]&lt;&gt;"",IF(Taula43[[#This Row],[Codi del contracte]]&gt;499,IF(Taula43[[#This Row],[Codi del contracte]]&lt;600,1,0),0),0)</f>
        <v>0</v>
      </c>
      <c r="DM181" s="203">
        <f t="shared" si="88"/>
        <v>0</v>
      </c>
      <c r="DN181" s="203">
        <f>IF(Taula43[[#This Row],[% Jornada (no posar símbol %)]]=100,IF(DM181=1,2,0),0)</f>
        <v>0</v>
      </c>
      <c r="DO181" s="203" t="str">
        <f t="shared" si="92"/>
        <v/>
      </c>
    </row>
    <row r="182" spans="1:119" ht="14.25" customHeight="1">
      <c r="A182" s="260"/>
      <c r="B182" s="83">
        <v>175</v>
      </c>
      <c r="C182" s="210"/>
      <c r="D182" s="226"/>
      <c r="E182" s="210"/>
      <c r="F182" s="224"/>
      <c r="G182" s="224"/>
      <c r="H182" s="210"/>
      <c r="I182" s="225"/>
      <c r="J182" s="210"/>
      <c r="K182" s="155"/>
      <c r="L182" s="156">
        <f t="shared" si="77"/>
        <v>0</v>
      </c>
      <c r="M182" s="340"/>
      <c r="N182" s="182" t="str">
        <f t="shared" si="89"/>
        <v/>
      </c>
      <c r="O182" s="127"/>
      <c r="P182" s="64"/>
      <c r="Q182" s="64"/>
      <c r="R182" s="64"/>
      <c r="CB182" s="78" t="str">
        <f t="shared" si="62"/>
        <v/>
      </c>
      <c r="CC182" s="79">
        <v>100</v>
      </c>
      <c r="CD182" s="79">
        <f t="shared" si="63"/>
        <v>0</v>
      </c>
      <c r="CE182" s="79">
        <f t="shared" si="64"/>
        <v>0</v>
      </c>
      <c r="CF182" s="79">
        <f t="shared" si="65"/>
        <v>0</v>
      </c>
      <c r="CG182" s="79">
        <f t="shared" si="90"/>
        <v>0</v>
      </c>
      <c r="CH182" s="80">
        <f t="shared" si="66"/>
        <v>0</v>
      </c>
      <c r="CI182" s="84">
        <f t="shared" si="67"/>
        <v>0</v>
      </c>
      <c r="CJ182" s="80">
        <f t="shared" si="78"/>
        <v>0</v>
      </c>
      <c r="CN182" s="21" t="str">
        <f t="shared" si="68"/>
        <v/>
      </c>
      <c r="CO182" s="21" t="str">
        <f t="shared" si="69"/>
        <v/>
      </c>
      <c r="CP182" s="22" t="str">
        <f t="shared" si="79"/>
        <v/>
      </c>
      <c r="CQ182" s="22" t="str">
        <f t="shared" si="80"/>
        <v/>
      </c>
      <c r="CR182" s="22" t="str">
        <f t="shared" si="81"/>
        <v/>
      </c>
      <c r="CS182" s="22" t="str">
        <f t="shared" si="82"/>
        <v/>
      </c>
      <c r="CT182" s="22" t="str">
        <f t="shared" si="83"/>
        <v/>
      </c>
      <c r="CU182" s="173" t="str">
        <f t="shared" si="70"/>
        <v/>
      </c>
      <c r="CV182" s="173" t="str">
        <f t="shared" si="71"/>
        <v/>
      </c>
      <c r="CW182" s="22" t="str">
        <f t="shared" si="84"/>
        <v/>
      </c>
      <c r="CX182" s="22" t="str">
        <f t="shared" si="85"/>
        <v/>
      </c>
      <c r="CY182" s="23" t="str">
        <f t="shared" si="86"/>
        <v/>
      </c>
      <c r="CZ182" s="23" t="str">
        <f t="shared" si="87"/>
        <v/>
      </c>
      <c r="DA182" s="207" t="str">
        <f t="shared" si="91"/>
        <v/>
      </c>
      <c r="DB182" s="23">
        <f t="shared" si="72"/>
        <v>0</v>
      </c>
      <c r="DC182" s="16"/>
      <c r="DE182" s="192">
        <f t="shared" si="73"/>
        <v>0</v>
      </c>
      <c r="DF182" s="192">
        <f t="shared" si="74"/>
        <v>0</v>
      </c>
      <c r="DH182" s="192">
        <f t="shared" si="75"/>
        <v>0</v>
      </c>
      <c r="DI182" s="192">
        <f t="shared" si="76"/>
        <v>0</v>
      </c>
      <c r="DK182" s="203">
        <f>IF(Taula43[[#This Row],[Codi del contracte]]&lt;&gt;"",IF(Taula43[[#This Row],[Codi del contracte]]&gt;199,IF(Taula43[[#This Row],[Codi del contracte]]&lt;300,1,0),0),0)</f>
        <v>0</v>
      </c>
      <c r="DL182" s="203">
        <f>IF(Taula43[[#This Row],[Codi del contracte]]&lt;&gt;"",IF(Taula43[[#This Row],[Codi del contracte]]&gt;499,IF(Taula43[[#This Row],[Codi del contracte]]&lt;600,1,0),0),0)</f>
        <v>0</v>
      </c>
      <c r="DM182" s="203">
        <f t="shared" si="88"/>
        <v>0</v>
      </c>
      <c r="DN182" s="203">
        <f>IF(Taula43[[#This Row],[% Jornada (no posar símbol %)]]=100,IF(DM182=1,2,0),0)</f>
        <v>0</v>
      </c>
      <c r="DO182" s="203" t="str">
        <f t="shared" si="92"/>
        <v/>
      </c>
    </row>
    <row r="183" spans="1:119" ht="14.25" customHeight="1">
      <c r="A183" s="260"/>
      <c r="B183" s="83">
        <v>176</v>
      </c>
      <c r="C183" s="210"/>
      <c r="D183" s="226"/>
      <c r="E183" s="210"/>
      <c r="F183" s="224"/>
      <c r="G183" s="224"/>
      <c r="H183" s="210"/>
      <c r="I183" s="225"/>
      <c r="J183" s="210"/>
      <c r="K183" s="155"/>
      <c r="L183" s="156">
        <f t="shared" si="77"/>
        <v>0</v>
      </c>
      <c r="M183" s="340"/>
      <c r="N183" s="182" t="str">
        <f t="shared" si="89"/>
        <v/>
      </c>
      <c r="O183" s="127"/>
      <c r="P183" s="64"/>
      <c r="Q183" s="64"/>
      <c r="R183" s="64"/>
      <c r="CB183" s="78" t="str">
        <f t="shared" si="62"/>
        <v/>
      </c>
      <c r="CC183" s="79">
        <v>100</v>
      </c>
      <c r="CD183" s="79">
        <f t="shared" si="63"/>
        <v>0</v>
      </c>
      <c r="CE183" s="79">
        <f t="shared" si="64"/>
        <v>0</v>
      </c>
      <c r="CF183" s="79">
        <f t="shared" si="65"/>
        <v>0</v>
      </c>
      <c r="CG183" s="79">
        <f t="shared" si="90"/>
        <v>0</v>
      </c>
      <c r="CH183" s="80">
        <f t="shared" si="66"/>
        <v>0</v>
      </c>
      <c r="CI183" s="84">
        <f t="shared" si="67"/>
        <v>0</v>
      </c>
      <c r="CJ183" s="80">
        <f t="shared" si="78"/>
        <v>0</v>
      </c>
      <c r="CN183" s="21" t="str">
        <f t="shared" si="68"/>
        <v/>
      </c>
      <c r="CO183" s="21" t="str">
        <f t="shared" si="69"/>
        <v/>
      </c>
      <c r="CP183" s="22" t="str">
        <f t="shared" si="79"/>
        <v/>
      </c>
      <c r="CQ183" s="22" t="str">
        <f t="shared" si="80"/>
        <v/>
      </c>
      <c r="CR183" s="22" t="str">
        <f t="shared" si="81"/>
        <v/>
      </c>
      <c r="CS183" s="22" t="str">
        <f t="shared" si="82"/>
        <v/>
      </c>
      <c r="CT183" s="22" t="str">
        <f t="shared" si="83"/>
        <v/>
      </c>
      <c r="CU183" s="173" t="str">
        <f t="shared" si="70"/>
        <v/>
      </c>
      <c r="CV183" s="173" t="str">
        <f t="shared" si="71"/>
        <v/>
      </c>
      <c r="CW183" s="22" t="str">
        <f t="shared" si="84"/>
        <v/>
      </c>
      <c r="CX183" s="22" t="str">
        <f t="shared" si="85"/>
        <v/>
      </c>
      <c r="CY183" s="23" t="str">
        <f t="shared" si="86"/>
        <v/>
      </c>
      <c r="CZ183" s="23" t="str">
        <f t="shared" si="87"/>
        <v/>
      </c>
      <c r="DA183" s="207" t="str">
        <f t="shared" si="91"/>
        <v/>
      </c>
      <c r="DB183" s="23">
        <f t="shared" si="72"/>
        <v>0</v>
      </c>
      <c r="DC183" s="16"/>
      <c r="DE183" s="192">
        <f t="shared" si="73"/>
        <v>0</v>
      </c>
      <c r="DF183" s="192">
        <f t="shared" si="74"/>
        <v>0</v>
      </c>
      <c r="DH183" s="192">
        <f t="shared" si="75"/>
        <v>0</v>
      </c>
      <c r="DI183" s="192">
        <f t="shared" si="76"/>
        <v>0</v>
      </c>
      <c r="DK183" s="203">
        <f>IF(Taula43[[#This Row],[Codi del contracte]]&lt;&gt;"",IF(Taula43[[#This Row],[Codi del contracte]]&gt;199,IF(Taula43[[#This Row],[Codi del contracte]]&lt;300,1,0),0),0)</f>
        <v>0</v>
      </c>
      <c r="DL183" s="203">
        <f>IF(Taula43[[#This Row],[Codi del contracte]]&lt;&gt;"",IF(Taula43[[#This Row],[Codi del contracte]]&gt;499,IF(Taula43[[#This Row],[Codi del contracte]]&lt;600,1,0),0),0)</f>
        <v>0</v>
      </c>
      <c r="DM183" s="203">
        <f t="shared" si="88"/>
        <v>0</v>
      </c>
      <c r="DN183" s="203">
        <f>IF(Taula43[[#This Row],[% Jornada (no posar símbol %)]]=100,IF(DM183=1,2,0),0)</f>
        <v>0</v>
      </c>
      <c r="DO183" s="203" t="str">
        <f t="shared" si="92"/>
        <v/>
      </c>
    </row>
    <row r="184" spans="1:119" ht="14.25" customHeight="1">
      <c r="A184" s="260"/>
      <c r="B184" s="83">
        <v>177</v>
      </c>
      <c r="C184" s="210"/>
      <c r="D184" s="226"/>
      <c r="E184" s="210"/>
      <c r="F184" s="224"/>
      <c r="G184" s="224"/>
      <c r="H184" s="210"/>
      <c r="I184" s="225"/>
      <c r="J184" s="210"/>
      <c r="K184" s="155"/>
      <c r="L184" s="156">
        <f t="shared" si="77"/>
        <v>0</v>
      </c>
      <c r="M184" s="340"/>
      <c r="N184" s="182" t="str">
        <f t="shared" si="89"/>
        <v/>
      </c>
      <c r="O184" s="127"/>
      <c r="P184" s="64"/>
      <c r="Q184" s="64"/>
      <c r="R184" s="64"/>
      <c r="CB184" s="78" t="str">
        <f t="shared" si="62"/>
        <v/>
      </c>
      <c r="CC184" s="79">
        <v>100</v>
      </c>
      <c r="CD184" s="79">
        <f t="shared" si="63"/>
        <v>0</v>
      </c>
      <c r="CE184" s="79">
        <f t="shared" si="64"/>
        <v>0</v>
      </c>
      <c r="CF184" s="79">
        <f t="shared" si="65"/>
        <v>0</v>
      </c>
      <c r="CG184" s="79">
        <f t="shared" si="90"/>
        <v>0</v>
      </c>
      <c r="CH184" s="80">
        <f t="shared" si="66"/>
        <v>0</v>
      </c>
      <c r="CI184" s="84">
        <f t="shared" si="67"/>
        <v>0</v>
      </c>
      <c r="CJ184" s="80">
        <f t="shared" si="78"/>
        <v>0</v>
      </c>
      <c r="CN184" s="21" t="str">
        <f t="shared" si="68"/>
        <v/>
      </c>
      <c r="CO184" s="21" t="str">
        <f t="shared" si="69"/>
        <v/>
      </c>
      <c r="CP184" s="22" t="str">
        <f t="shared" si="79"/>
        <v/>
      </c>
      <c r="CQ184" s="22" t="str">
        <f t="shared" si="80"/>
        <v/>
      </c>
      <c r="CR184" s="22" t="str">
        <f t="shared" si="81"/>
        <v/>
      </c>
      <c r="CS184" s="22" t="str">
        <f t="shared" si="82"/>
        <v/>
      </c>
      <c r="CT184" s="22" t="str">
        <f t="shared" si="83"/>
        <v/>
      </c>
      <c r="CU184" s="173" t="str">
        <f t="shared" si="70"/>
        <v/>
      </c>
      <c r="CV184" s="173" t="str">
        <f t="shared" si="71"/>
        <v/>
      </c>
      <c r="CW184" s="22" t="str">
        <f t="shared" si="84"/>
        <v/>
      </c>
      <c r="CX184" s="22" t="str">
        <f t="shared" si="85"/>
        <v/>
      </c>
      <c r="CY184" s="23" t="str">
        <f t="shared" si="86"/>
        <v/>
      </c>
      <c r="CZ184" s="23" t="str">
        <f t="shared" si="87"/>
        <v/>
      </c>
      <c r="DA184" s="207" t="str">
        <f t="shared" si="91"/>
        <v/>
      </c>
      <c r="DB184" s="23">
        <f t="shared" si="72"/>
        <v>0</v>
      </c>
      <c r="DC184" s="16"/>
      <c r="DE184" s="192">
        <f t="shared" si="73"/>
        <v>0</v>
      </c>
      <c r="DF184" s="192">
        <f t="shared" si="74"/>
        <v>0</v>
      </c>
      <c r="DH184" s="192">
        <f t="shared" si="75"/>
        <v>0</v>
      </c>
      <c r="DI184" s="192">
        <f t="shared" si="76"/>
        <v>0</v>
      </c>
      <c r="DK184" s="203">
        <f>IF(Taula43[[#This Row],[Codi del contracte]]&lt;&gt;"",IF(Taula43[[#This Row],[Codi del contracte]]&gt;199,IF(Taula43[[#This Row],[Codi del contracte]]&lt;300,1,0),0),0)</f>
        <v>0</v>
      </c>
      <c r="DL184" s="203">
        <f>IF(Taula43[[#This Row],[Codi del contracte]]&lt;&gt;"",IF(Taula43[[#This Row],[Codi del contracte]]&gt;499,IF(Taula43[[#This Row],[Codi del contracte]]&lt;600,1,0),0),0)</f>
        <v>0</v>
      </c>
      <c r="DM184" s="203">
        <f t="shared" si="88"/>
        <v>0</v>
      </c>
      <c r="DN184" s="203">
        <f>IF(Taula43[[#This Row],[% Jornada (no posar símbol %)]]=100,IF(DM184=1,2,0),0)</f>
        <v>0</v>
      </c>
      <c r="DO184" s="203" t="str">
        <f t="shared" si="92"/>
        <v/>
      </c>
    </row>
    <row r="185" spans="1:119" ht="14.25" customHeight="1">
      <c r="A185" s="260"/>
      <c r="B185" s="83">
        <v>178</v>
      </c>
      <c r="C185" s="210"/>
      <c r="D185" s="226"/>
      <c r="E185" s="210"/>
      <c r="F185" s="224"/>
      <c r="G185" s="224"/>
      <c r="H185" s="210"/>
      <c r="I185" s="225"/>
      <c r="J185" s="210"/>
      <c r="K185" s="155"/>
      <c r="L185" s="156">
        <f t="shared" si="77"/>
        <v>0</v>
      </c>
      <c r="M185" s="340"/>
      <c r="N185" s="182" t="str">
        <f t="shared" si="89"/>
        <v/>
      </c>
      <c r="O185" s="127"/>
      <c r="P185" s="64"/>
      <c r="Q185" s="64"/>
      <c r="R185" s="64"/>
      <c r="CB185" s="78" t="str">
        <f t="shared" si="62"/>
        <v/>
      </c>
      <c r="CC185" s="79">
        <v>100</v>
      </c>
      <c r="CD185" s="79">
        <f t="shared" si="63"/>
        <v>0</v>
      </c>
      <c r="CE185" s="79">
        <f t="shared" si="64"/>
        <v>0</v>
      </c>
      <c r="CF185" s="79">
        <f t="shared" si="65"/>
        <v>0</v>
      </c>
      <c r="CG185" s="79">
        <f t="shared" si="90"/>
        <v>0</v>
      </c>
      <c r="CH185" s="80">
        <f t="shared" si="66"/>
        <v>0</v>
      </c>
      <c r="CI185" s="84">
        <f t="shared" si="67"/>
        <v>0</v>
      </c>
      <c r="CJ185" s="80">
        <f t="shared" si="78"/>
        <v>0</v>
      </c>
      <c r="CN185" s="21" t="str">
        <f t="shared" si="68"/>
        <v/>
      </c>
      <c r="CO185" s="21" t="str">
        <f t="shared" si="69"/>
        <v/>
      </c>
      <c r="CP185" s="22" t="str">
        <f t="shared" si="79"/>
        <v/>
      </c>
      <c r="CQ185" s="22" t="str">
        <f t="shared" si="80"/>
        <v/>
      </c>
      <c r="CR185" s="22" t="str">
        <f t="shared" si="81"/>
        <v/>
      </c>
      <c r="CS185" s="22" t="str">
        <f t="shared" si="82"/>
        <v/>
      </c>
      <c r="CT185" s="22" t="str">
        <f t="shared" si="83"/>
        <v/>
      </c>
      <c r="CU185" s="173" t="str">
        <f t="shared" si="70"/>
        <v/>
      </c>
      <c r="CV185" s="173" t="str">
        <f t="shared" si="71"/>
        <v/>
      </c>
      <c r="CW185" s="22" t="str">
        <f t="shared" si="84"/>
        <v/>
      </c>
      <c r="CX185" s="22" t="str">
        <f t="shared" si="85"/>
        <v/>
      </c>
      <c r="CY185" s="23" t="str">
        <f t="shared" si="86"/>
        <v/>
      </c>
      <c r="CZ185" s="23" t="str">
        <f t="shared" si="87"/>
        <v/>
      </c>
      <c r="DA185" s="207" t="str">
        <f t="shared" si="91"/>
        <v/>
      </c>
      <c r="DB185" s="23">
        <f t="shared" si="72"/>
        <v>0</v>
      </c>
      <c r="DC185" s="16"/>
      <c r="DE185" s="192">
        <f t="shared" si="73"/>
        <v>0</v>
      </c>
      <c r="DF185" s="192">
        <f t="shared" si="74"/>
        <v>0</v>
      </c>
      <c r="DH185" s="192">
        <f t="shared" si="75"/>
        <v>0</v>
      </c>
      <c r="DI185" s="192">
        <f t="shared" si="76"/>
        <v>0</v>
      </c>
      <c r="DK185" s="203">
        <f>IF(Taula43[[#This Row],[Codi del contracte]]&lt;&gt;"",IF(Taula43[[#This Row],[Codi del contracte]]&gt;199,IF(Taula43[[#This Row],[Codi del contracte]]&lt;300,1,0),0),0)</f>
        <v>0</v>
      </c>
      <c r="DL185" s="203">
        <f>IF(Taula43[[#This Row],[Codi del contracte]]&lt;&gt;"",IF(Taula43[[#This Row],[Codi del contracte]]&gt;499,IF(Taula43[[#This Row],[Codi del contracte]]&lt;600,1,0),0),0)</f>
        <v>0</v>
      </c>
      <c r="DM185" s="203">
        <f t="shared" si="88"/>
        <v>0</v>
      </c>
      <c r="DN185" s="203">
        <f>IF(Taula43[[#This Row],[% Jornada (no posar símbol %)]]=100,IF(DM185=1,2,0),0)</f>
        <v>0</v>
      </c>
      <c r="DO185" s="203" t="str">
        <f t="shared" si="92"/>
        <v/>
      </c>
    </row>
    <row r="186" spans="1:119" ht="14.25" customHeight="1">
      <c r="A186" s="260"/>
      <c r="B186" s="83">
        <v>179</v>
      </c>
      <c r="C186" s="210"/>
      <c r="D186" s="226"/>
      <c r="E186" s="210"/>
      <c r="F186" s="224"/>
      <c r="G186" s="224"/>
      <c r="H186" s="210"/>
      <c r="I186" s="225"/>
      <c r="J186" s="210"/>
      <c r="K186" s="155"/>
      <c r="L186" s="156">
        <f t="shared" si="77"/>
        <v>0</v>
      </c>
      <c r="M186" s="340"/>
      <c r="N186" s="182" t="str">
        <f t="shared" si="89"/>
        <v/>
      </c>
      <c r="O186" s="127"/>
      <c r="P186" s="64"/>
      <c r="Q186" s="64"/>
      <c r="R186" s="64"/>
      <c r="CB186" s="78" t="str">
        <f t="shared" si="62"/>
        <v/>
      </c>
      <c r="CC186" s="79">
        <v>100</v>
      </c>
      <c r="CD186" s="79">
        <f t="shared" si="63"/>
        <v>0</v>
      </c>
      <c r="CE186" s="79">
        <f t="shared" si="64"/>
        <v>0</v>
      </c>
      <c r="CF186" s="79">
        <f t="shared" si="65"/>
        <v>0</v>
      </c>
      <c r="CG186" s="79">
        <f t="shared" si="90"/>
        <v>0</v>
      </c>
      <c r="CH186" s="80">
        <f t="shared" si="66"/>
        <v>0</v>
      </c>
      <c r="CI186" s="84">
        <f t="shared" si="67"/>
        <v>0</v>
      </c>
      <c r="CJ186" s="80">
        <f t="shared" si="78"/>
        <v>0</v>
      </c>
      <c r="CN186" s="21" t="str">
        <f t="shared" si="68"/>
        <v/>
      </c>
      <c r="CO186" s="21" t="str">
        <f t="shared" si="69"/>
        <v/>
      </c>
      <c r="CP186" s="22" t="str">
        <f t="shared" si="79"/>
        <v/>
      </c>
      <c r="CQ186" s="22" t="str">
        <f t="shared" si="80"/>
        <v/>
      </c>
      <c r="CR186" s="22" t="str">
        <f t="shared" si="81"/>
        <v/>
      </c>
      <c r="CS186" s="22" t="str">
        <f t="shared" si="82"/>
        <v/>
      </c>
      <c r="CT186" s="22" t="str">
        <f t="shared" si="83"/>
        <v/>
      </c>
      <c r="CU186" s="173" t="str">
        <f t="shared" si="70"/>
        <v/>
      </c>
      <c r="CV186" s="173" t="str">
        <f t="shared" si="71"/>
        <v/>
      </c>
      <c r="CW186" s="22" t="str">
        <f t="shared" si="84"/>
        <v/>
      </c>
      <c r="CX186" s="22" t="str">
        <f t="shared" si="85"/>
        <v/>
      </c>
      <c r="CY186" s="23" t="str">
        <f t="shared" si="86"/>
        <v/>
      </c>
      <c r="CZ186" s="23" t="str">
        <f t="shared" si="87"/>
        <v/>
      </c>
      <c r="DA186" s="207" t="str">
        <f t="shared" si="91"/>
        <v/>
      </c>
      <c r="DB186" s="23">
        <f t="shared" si="72"/>
        <v>0</v>
      </c>
      <c r="DC186" s="16"/>
      <c r="DE186" s="192">
        <f t="shared" si="73"/>
        <v>0</v>
      </c>
      <c r="DF186" s="192">
        <f t="shared" si="74"/>
        <v>0</v>
      </c>
      <c r="DH186" s="192">
        <f t="shared" si="75"/>
        <v>0</v>
      </c>
      <c r="DI186" s="192">
        <f t="shared" si="76"/>
        <v>0</v>
      </c>
      <c r="DK186" s="203">
        <f>IF(Taula43[[#This Row],[Codi del contracte]]&lt;&gt;"",IF(Taula43[[#This Row],[Codi del contracte]]&gt;199,IF(Taula43[[#This Row],[Codi del contracte]]&lt;300,1,0),0),0)</f>
        <v>0</v>
      </c>
      <c r="DL186" s="203">
        <f>IF(Taula43[[#This Row],[Codi del contracte]]&lt;&gt;"",IF(Taula43[[#This Row],[Codi del contracte]]&gt;499,IF(Taula43[[#This Row],[Codi del contracte]]&lt;600,1,0),0),0)</f>
        <v>0</v>
      </c>
      <c r="DM186" s="203">
        <f t="shared" si="88"/>
        <v>0</v>
      </c>
      <c r="DN186" s="203">
        <f>IF(Taula43[[#This Row],[% Jornada (no posar símbol %)]]=100,IF(DM186=1,2,0),0)</f>
        <v>0</v>
      </c>
      <c r="DO186" s="203" t="str">
        <f t="shared" si="92"/>
        <v/>
      </c>
    </row>
    <row r="187" spans="1:119" ht="14.25" customHeight="1">
      <c r="A187" s="260"/>
      <c r="B187" s="83">
        <v>180</v>
      </c>
      <c r="C187" s="210"/>
      <c r="D187" s="226"/>
      <c r="E187" s="210"/>
      <c r="F187" s="224"/>
      <c r="G187" s="224"/>
      <c r="H187" s="210"/>
      <c r="I187" s="225"/>
      <c r="J187" s="210"/>
      <c r="K187" s="155"/>
      <c r="L187" s="156">
        <f t="shared" si="77"/>
        <v>0</v>
      </c>
      <c r="M187" s="340"/>
      <c r="N187" s="182" t="str">
        <f t="shared" si="89"/>
        <v/>
      </c>
      <c r="O187" s="127"/>
      <c r="P187" s="64"/>
      <c r="Q187" s="64"/>
      <c r="R187" s="64"/>
      <c r="CB187" s="78" t="str">
        <f t="shared" si="62"/>
        <v/>
      </c>
      <c r="CC187" s="79">
        <v>100</v>
      </c>
      <c r="CD187" s="79">
        <f t="shared" si="63"/>
        <v>0</v>
      </c>
      <c r="CE187" s="79">
        <f t="shared" si="64"/>
        <v>0</v>
      </c>
      <c r="CF187" s="79">
        <f t="shared" si="65"/>
        <v>0</v>
      </c>
      <c r="CG187" s="79">
        <f t="shared" si="90"/>
        <v>0</v>
      </c>
      <c r="CH187" s="80">
        <f t="shared" si="66"/>
        <v>0</v>
      </c>
      <c r="CI187" s="84">
        <f t="shared" si="67"/>
        <v>0</v>
      </c>
      <c r="CJ187" s="80">
        <f t="shared" si="78"/>
        <v>0</v>
      </c>
      <c r="CN187" s="21" t="str">
        <f t="shared" si="68"/>
        <v/>
      </c>
      <c r="CO187" s="21" t="str">
        <f t="shared" si="69"/>
        <v/>
      </c>
      <c r="CP187" s="22" t="str">
        <f t="shared" si="79"/>
        <v/>
      </c>
      <c r="CQ187" s="22" t="str">
        <f t="shared" si="80"/>
        <v/>
      </c>
      <c r="CR187" s="22" t="str">
        <f t="shared" si="81"/>
        <v/>
      </c>
      <c r="CS187" s="22" t="str">
        <f t="shared" si="82"/>
        <v/>
      </c>
      <c r="CT187" s="22" t="str">
        <f t="shared" si="83"/>
        <v/>
      </c>
      <c r="CU187" s="173" t="str">
        <f t="shared" si="70"/>
        <v/>
      </c>
      <c r="CV187" s="173" t="str">
        <f t="shared" si="71"/>
        <v/>
      </c>
      <c r="CW187" s="22" t="str">
        <f t="shared" si="84"/>
        <v/>
      </c>
      <c r="CX187" s="22" t="str">
        <f t="shared" si="85"/>
        <v/>
      </c>
      <c r="CY187" s="23" t="str">
        <f t="shared" si="86"/>
        <v/>
      </c>
      <c r="CZ187" s="23" t="str">
        <f t="shared" si="87"/>
        <v/>
      </c>
      <c r="DA187" s="207" t="str">
        <f t="shared" si="91"/>
        <v/>
      </c>
      <c r="DB187" s="23">
        <f t="shared" si="72"/>
        <v>0</v>
      </c>
      <c r="DC187" s="16"/>
      <c r="DE187" s="192">
        <f t="shared" si="73"/>
        <v>0</v>
      </c>
      <c r="DF187" s="192">
        <f t="shared" si="74"/>
        <v>0</v>
      </c>
      <c r="DH187" s="192">
        <f t="shared" si="75"/>
        <v>0</v>
      </c>
      <c r="DI187" s="192">
        <f t="shared" si="76"/>
        <v>0</v>
      </c>
      <c r="DK187" s="203">
        <f>IF(Taula43[[#This Row],[Codi del contracte]]&lt;&gt;"",IF(Taula43[[#This Row],[Codi del contracte]]&gt;199,IF(Taula43[[#This Row],[Codi del contracte]]&lt;300,1,0),0),0)</f>
        <v>0</v>
      </c>
      <c r="DL187" s="203">
        <f>IF(Taula43[[#This Row],[Codi del contracte]]&lt;&gt;"",IF(Taula43[[#This Row],[Codi del contracte]]&gt;499,IF(Taula43[[#This Row],[Codi del contracte]]&lt;600,1,0),0),0)</f>
        <v>0</v>
      </c>
      <c r="DM187" s="203">
        <f t="shared" si="88"/>
        <v>0</v>
      </c>
      <c r="DN187" s="203">
        <f>IF(Taula43[[#This Row],[% Jornada (no posar símbol %)]]=100,IF(DM187=1,2,0),0)</f>
        <v>0</v>
      </c>
      <c r="DO187" s="203" t="str">
        <f t="shared" si="92"/>
        <v/>
      </c>
    </row>
    <row r="188" spans="1:119" ht="14.25" customHeight="1">
      <c r="A188" s="260"/>
      <c r="B188" s="83">
        <v>181</v>
      </c>
      <c r="C188" s="210"/>
      <c r="D188" s="226"/>
      <c r="E188" s="210"/>
      <c r="F188" s="224"/>
      <c r="G188" s="224"/>
      <c r="H188" s="210"/>
      <c r="I188" s="225"/>
      <c r="J188" s="210"/>
      <c r="K188" s="155"/>
      <c r="L188" s="156">
        <f t="shared" si="77"/>
        <v>0</v>
      </c>
      <c r="M188" s="340"/>
      <c r="N188" s="182" t="str">
        <f t="shared" si="89"/>
        <v/>
      </c>
      <c r="O188" s="127"/>
      <c r="P188" s="64"/>
      <c r="Q188" s="64"/>
      <c r="R188" s="64"/>
      <c r="CB188" s="78" t="str">
        <f t="shared" si="62"/>
        <v/>
      </c>
      <c r="CC188" s="79">
        <v>100</v>
      </c>
      <c r="CD188" s="79">
        <f t="shared" si="63"/>
        <v>0</v>
      </c>
      <c r="CE188" s="79">
        <f t="shared" si="64"/>
        <v>0</v>
      </c>
      <c r="CF188" s="79">
        <f t="shared" si="65"/>
        <v>0</v>
      </c>
      <c r="CG188" s="79">
        <f t="shared" si="90"/>
        <v>0</v>
      </c>
      <c r="CH188" s="80">
        <f t="shared" si="66"/>
        <v>0</v>
      </c>
      <c r="CI188" s="84">
        <f t="shared" si="67"/>
        <v>0</v>
      </c>
      <c r="CJ188" s="80">
        <f t="shared" si="78"/>
        <v>0</v>
      </c>
      <c r="CN188" s="21" t="str">
        <f t="shared" si="68"/>
        <v/>
      </c>
      <c r="CO188" s="21" t="str">
        <f t="shared" si="69"/>
        <v/>
      </c>
      <c r="CP188" s="22" t="str">
        <f t="shared" si="79"/>
        <v/>
      </c>
      <c r="CQ188" s="22" t="str">
        <f t="shared" si="80"/>
        <v/>
      </c>
      <c r="CR188" s="22" t="str">
        <f t="shared" si="81"/>
        <v/>
      </c>
      <c r="CS188" s="22" t="str">
        <f t="shared" si="82"/>
        <v/>
      </c>
      <c r="CT188" s="22" t="str">
        <f t="shared" si="83"/>
        <v/>
      </c>
      <c r="CU188" s="173" t="str">
        <f t="shared" si="70"/>
        <v/>
      </c>
      <c r="CV188" s="173" t="str">
        <f t="shared" si="71"/>
        <v/>
      </c>
      <c r="CW188" s="22" t="str">
        <f t="shared" si="84"/>
        <v/>
      </c>
      <c r="CX188" s="22" t="str">
        <f t="shared" si="85"/>
        <v/>
      </c>
      <c r="CY188" s="23" t="str">
        <f t="shared" si="86"/>
        <v/>
      </c>
      <c r="CZ188" s="23" t="str">
        <f t="shared" si="87"/>
        <v/>
      </c>
      <c r="DA188" s="207" t="str">
        <f t="shared" si="91"/>
        <v/>
      </c>
      <c r="DB188" s="23">
        <f t="shared" si="72"/>
        <v>0</v>
      </c>
      <c r="DC188" s="16"/>
      <c r="DE188" s="192">
        <f t="shared" si="73"/>
        <v>0</v>
      </c>
      <c r="DF188" s="192">
        <f t="shared" si="74"/>
        <v>0</v>
      </c>
      <c r="DH188" s="192">
        <f t="shared" si="75"/>
        <v>0</v>
      </c>
      <c r="DI188" s="192">
        <f t="shared" si="76"/>
        <v>0</v>
      </c>
      <c r="DK188" s="203">
        <f>IF(Taula43[[#This Row],[Codi del contracte]]&lt;&gt;"",IF(Taula43[[#This Row],[Codi del contracte]]&gt;199,IF(Taula43[[#This Row],[Codi del contracte]]&lt;300,1,0),0),0)</f>
        <v>0</v>
      </c>
      <c r="DL188" s="203">
        <f>IF(Taula43[[#This Row],[Codi del contracte]]&lt;&gt;"",IF(Taula43[[#This Row],[Codi del contracte]]&gt;499,IF(Taula43[[#This Row],[Codi del contracte]]&lt;600,1,0),0),0)</f>
        <v>0</v>
      </c>
      <c r="DM188" s="203">
        <f t="shared" si="88"/>
        <v>0</v>
      </c>
      <c r="DN188" s="203">
        <f>IF(Taula43[[#This Row],[% Jornada (no posar símbol %)]]=100,IF(DM188=1,2,0),0)</f>
        <v>0</v>
      </c>
      <c r="DO188" s="203" t="str">
        <f t="shared" si="92"/>
        <v/>
      </c>
    </row>
    <row r="189" spans="1:119" ht="14.25" customHeight="1">
      <c r="A189" s="260"/>
      <c r="B189" s="83">
        <v>182</v>
      </c>
      <c r="C189" s="210"/>
      <c r="D189" s="226"/>
      <c r="E189" s="210"/>
      <c r="F189" s="224"/>
      <c r="G189" s="224"/>
      <c r="H189" s="210"/>
      <c r="I189" s="225"/>
      <c r="J189" s="210"/>
      <c r="K189" s="155"/>
      <c r="L189" s="156">
        <f t="shared" si="77"/>
        <v>0</v>
      </c>
      <c r="M189" s="340"/>
      <c r="N189" s="182" t="str">
        <f t="shared" si="89"/>
        <v/>
      </c>
      <c r="O189" s="127"/>
      <c r="P189" s="64"/>
      <c r="Q189" s="64"/>
      <c r="R189" s="64"/>
      <c r="CB189" s="78" t="str">
        <f t="shared" si="62"/>
        <v/>
      </c>
      <c r="CC189" s="79">
        <v>100</v>
      </c>
      <c r="CD189" s="79">
        <f t="shared" si="63"/>
        <v>0</v>
      </c>
      <c r="CE189" s="79">
        <f t="shared" si="64"/>
        <v>0</v>
      </c>
      <c r="CF189" s="79">
        <f t="shared" si="65"/>
        <v>0</v>
      </c>
      <c r="CG189" s="79">
        <f t="shared" si="90"/>
        <v>0</v>
      </c>
      <c r="CH189" s="80">
        <f t="shared" si="66"/>
        <v>0</v>
      </c>
      <c r="CI189" s="84">
        <f t="shared" si="67"/>
        <v>0</v>
      </c>
      <c r="CJ189" s="80">
        <f t="shared" si="78"/>
        <v>0</v>
      </c>
      <c r="CN189" s="21" t="str">
        <f t="shared" si="68"/>
        <v/>
      </c>
      <c r="CO189" s="21" t="str">
        <f t="shared" si="69"/>
        <v/>
      </c>
      <c r="CP189" s="22" t="str">
        <f t="shared" si="79"/>
        <v/>
      </c>
      <c r="CQ189" s="22" t="str">
        <f t="shared" si="80"/>
        <v/>
      </c>
      <c r="CR189" s="22" t="str">
        <f t="shared" si="81"/>
        <v/>
      </c>
      <c r="CS189" s="22" t="str">
        <f t="shared" si="82"/>
        <v/>
      </c>
      <c r="CT189" s="22" t="str">
        <f t="shared" si="83"/>
        <v/>
      </c>
      <c r="CU189" s="173" t="str">
        <f t="shared" si="70"/>
        <v/>
      </c>
      <c r="CV189" s="173" t="str">
        <f t="shared" si="71"/>
        <v/>
      </c>
      <c r="CW189" s="22" t="str">
        <f t="shared" si="84"/>
        <v/>
      </c>
      <c r="CX189" s="22" t="str">
        <f t="shared" si="85"/>
        <v/>
      </c>
      <c r="CY189" s="23" t="str">
        <f t="shared" si="86"/>
        <v/>
      </c>
      <c r="CZ189" s="23" t="str">
        <f t="shared" si="87"/>
        <v/>
      </c>
      <c r="DA189" s="207" t="str">
        <f t="shared" si="91"/>
        <v/>
      </c>
      <c r="DB189" s="23">
        <f t="shared" si="72"/>
        <v>0</v>
      </c>
      <c r="DC189" s="16"/>
      <c r="DE189" s="192">
        <f t="shared" si="73"/>
        <v>0</v>
      </c>
      <c r="DF189" s="192">
        <f t="shared" si="74"/>
        <v>0</v>
      </c>
      <c r="DH189" s="192">
        <f t="shared" si="75"/>
        <v>0</v>
      </c>
      <c r="DI189" s="192">
        <f t="shared" si="76"/>
        <v>0</v>
      </c>
      <c r="DK189" s="203">
        <f>IF(Taula43[[#This Row],[Codi del contracte]]&lt;&gt;"",IF(Taula43[[#This Row],[Codi del contracte]]&gt;199,IF(Taula43[[#This Row],[Codi del contracte]]&lt;300,1,0),0),0)</f>
        <v>0</v>
      </c>
      <c r="DL189" s="203">
        <f>IF(Taula43[[#This Row],[Codi del contracte]]&lt;&gt;"",IF(Taula43[[#This Row],[Codi del contracte]]&gt;499,IF(Taula43[[#This Row],[Codi del contracte]]&lt;600,1,0),0),0)</f>
        <v>0</v>
      </c>
      <c r="DM189" s="203">
        <f t="shared" si="88"/>
        <v>0</v>
      </c>
      <c r="DN189" s="203">
        <f>IF(Taula43[[#This Row],[% Jornada (no posar símbol %)]]=100,IF(DM189=1,2,0),0)</f>
        <v>0</v>
      </c>
      <c r="DO189" s="203" t="str">
        <f t="shared" si="92"/>
        <v/>
      </c>
    </row>
    <row r="190" spans="1:119" ht="14.25" customHeight="1">
      <c r="A190" s="260"/>
      <c r="B190" s="83">
        <v>183</v>
      </c>
      <c r="C190" s="210"/>
      <c r="D190" s="226"/>
      <c r="E190" s="210"/>
      <c r="F190" s="224"/>
      <c r="G190" s="224"/>
      <c r="H190" s="210"/>
      <c r="I190" s="225"/>
      <c r="J190" s="210"/>
      <c r="K190" s="155"/>
      <c r="L190" s="156">
        <f t="shared" si="77"/>
        <v>0</v>
      </c>
      <c r="M190" s="340"/>
      <c r="N190" s="182" t="str">
        <f t="shared" si="89"/>
        <v/>
      </c>
      <c r="O190" s="127"/>
      <c r="P190" s="64"/>
      <c r="Q190" s="64"/>
      <c r="R190" s="64"/>
      <c r="CB190" s="78" t="str">
        <f t="shared" si="62"/>
        <v/>
      </c>
      <c r="CC190" s="79">
        <v>100</v>
      </c>
      <c r="CD190" s="79">
        <f t="shared" si="63"/>
        <v>0</v>
      </c>
      <c r="CE190" s="79">
        <f t="shared" si="64"/>
        <v>0</v>
      </c>
      <c r="CF190" s="79">
        <f t="shared" si="65"/>
        <v>0</v>
      </c>
      <c r="CG190" s="79">
        <f t="shared" si="90"/>
        <v>0</v>
      </c>
      <c r="CH190" s="80">
        <f t="shared" si="66"/>
        <v>0</v>
      </c>
      <c r="CI190" s="84">
        <f t="shared" si="67"/>
        <v>0</v>
      </c>
      <c r="CJ190" s="80">
        <f t="shared" si="78"/>
        <v>0</v>
      </c>
      <c r="CN190" s="21" t="str">
        <f t="shared" si="68"/>
        <v/>
      </c>
      <c r="CO190" s="21" t="str">
        <f t="shared" si="69"/>
        <v/>
      </c>
      <c r="CP190" s="22" t="str">
        <f t="shared" si="79"/>
        <v/>
      </c>
      <c r="CQ190" s="22" t="str">
        <f t="shared" si="80"/>
        <v/>
      </c>
      <c r="CR190" s="22" t="str">
        <f t="shared" si="81"/>
        <v/>
      </c>
      <c r="CS190" s="22" t="str">
        <f t="shared" si="82"/>
        <v/>
      </c>
      <c r="CT190" s="22" t="str">
        <f t="shared" si="83"/>
        <v/>
      </c>
      <c r="CU190" s="173" t="str">
        <f t="shared" si="70"/>
        <v/>
      </c>
      <c r="CV190" s="173" t="str">
        <f t="shared" si="71"/>
        <v/>
      </c>
      <c r="CW190" s="22" t="str">
        <f t="shared" si="84"/>
        <v/>
      </c>
      <c r="CX190" s="22" t="str">
        <f t="shared" si="85"/>
        <v/>
      </c>
      <c r="CY190" s="23" t="str">
        <f t="shared" si="86"/>
        <v/>
      </c>
      <c r="CZ190" s="23" t="str">
        <f t="shared" si="87"/>
        <v/>
      </c>
      <c r="DA190" s="207" t="str">
        <f t="shared" si="91"/>
        <v/>
      </c>
      <c r="DB190" s="23">
        <f t="shared" si="72"/>
        <v>0</v>
      </c>
      <c r="DC190" s="16"/>
      <c r="DE190" s="192">
        <f t="shared" si="73"/>
        <v>0</v>
      </c>
      <c r="DF190" s="192">
        <f t="shared" si="74"/>
        <v>0</v>
      </c>
      <c r="DH190" s="192">
        <f t="shared" si="75"/>
        <v>0</v>
      </c>
      <c r="DI190" s="192">
        <f t="shared" si="76"/>
        <v>0</v>
      </c>
      <c r="DK190" s="203">
        <f>IF(Taula43[[#This Row],[Codi del contracte]]&lt;&gt;"",IF(Taula43[[#This Row],[Codi del contracte]]&gt;199,IF(Taula43[[#This Row],[Codi del contracte]]&lt;300,1,0),0),0)</f>
        <v>0</v>
      </c>
      <c r="DL190" s="203">
        <f>IF(Taula43[[#This Row],[Codi del contracte]]&lt;&gt;"",IF(Taula43[[#This Row],[Codi del contracte]]&gt;499,IF(Taula43[[#This Row],[Codi del contracte]]&lt;600,1,0),0),0)</f>
        <v>0</v>
      </c>
      <c r="DM190" s="203">
        <f t="shared" si="88"/>
        <v>0</v>
      </c>
      <c r="DN190" s="203">
        <f>IF(Taula43[[#This Row],[% Jornada (no posar símbol %)]]=100,IF(DM190=1,2,0),0)</f>
        <v>0</v>
      </c>
      <c r="DO190" s="203" t="str">
        <f t="shared" si="92"/>
        <v/>
      </c>
    </row>
    <row r="191" spans="1:119" ht="14.25" customHeight="1">
      <c r="A191" s="260"/>
      <c r="B191" s="83">
        <v>184</v>
      </c>
      <c r="C191" s="210"/>
      <c r="D191" s="226"/>
      <c r="E191" s="210"/>
      <c r="F191" s="224"/>
      <c r="G191" s="224"/>
      <c r="H191" s="210"/>
      <c r="I191" s="225"/>
      <c r="J191" s="210"/>
      <c r="K191" s="155"/>
      <c r="L191" s="156">
        <f t="shared" si="77"/>
        <v>0</v>
      </c>
      <c r="M191" s="340"/>
      <c r="N191" s="182" t="str">
        <f t="shared" si="89"/>
        <v/>
      </c>
      <c r="O191" s="127"/>
      <c r="P191" s="64"/>
      <c r="Q191" s="64"/>
      <c r="R191" s="64"/>
      <c r="CB191" s="78" t="str">
        <f t="shared" si="62"/>
        <v/>
      </c>
      <c r="CC191" s="79">
        <v>100</v>
      </c>
      <c r="CD191" s="79">
        <f t="shared" si="63"/>
        <v>0</v>
      </c>
      <c r="CE191" s="79">
        <f t="shared" si="64"/>
        <v>0</v>
      </c>
      <c r="CF191" s="79">
        <f t="shared" si="65"/>
        <v>0</v>
      </c>
      <c r="CG191" s="79">
        <f t="shared" si="90"/>
        <v>0</v>
      </c>
      <c r="CH191" s="80">
        <f t="shared" si="66"/>
        <v>0</v>
      </c>
      <c r="CI191" s="84">
        <f t="shared" si="67"/>
        <v>0</v>
      </c>
      <c r="CJ191" s="80">
        <f t="shared" si="78"/>
        <v>0</v>
      </c>
      <c r="CN191" s="21" t="str">
        <f t="shared" si="68"/>
        <v/>
      </c>
      <c r="CO191" s="21" t="str">
        <f t="shared" si="69"/>
        <v/>
      </c>
      <c r="CP191" s="22" t="str">
        <f t="shared" si="79"/>
        <v/>
      </c>
      <c r="CQ191" s="22" t="str">
        <f t="shared" si="80"/>
        <v/>
      </c>
      <c r="CR191" s="22" t="str">
        <f t="shared" si="81"/>
        <v/>
      </c>
      <c r="CS191" s="22" t="str">
        <f t="shared" si="82"/>
        <v/>
      </c>
      <c r="CT191" s="22" t="str">
        <f t="shared" si="83"/>
        <v/>
      </c>
      <c r="CU191" s="173" t="str">
        <f t="shared" si="70"/>
        <v/>
      </c>
      <c r="CV191" s="173" t="str">
        <f t="shared" si="71"/>
        <v/>
      </c>
      <c r="CW191" s="22" t="str">
        <f t="shared" si="84"/>
        <v/>
      </c>
      <c r="CX191" s="22" t="str">
        <f t="shared" si="85"/>
        <v/>
      </c>
      <c r="CY191" s="23" t="str">
        <f t="shared" si="86"/>
        <v/>
      </c>
      <c r="CZ191" s="23" t="str">
        <f t="shared" si="87"/>
        <v/>
      </c>
      <c r="DA191" s="207" t="str">
        <f t="shared" si="91"/>
        <v/>
      </c>
      <c r="DB191" s="23">
        <f t="shared" si="72"/>
        <v>0</v>
      </c>
      <c r="DC191" s="16"/>
      <c r="DE191" s="192">
        <f t="shared" si="73"/>
        <v>0</v>
      </c>
      <c r="DF191" s="192">
        <f t="shared" si="74"/>
        <v>0</v>
      </c>
      <c r="DH191" s="192">
        <f t="shared" si="75"/>
        <v>0</v>
      </c>
      <c r="DI191" s="192">
        <f t="shared" si="76"/>
        <v>0</v>
      </c>
      <c r="DK191" s="203">
        <f>IF(Taula43[[#This Row],[Codi del contracte]]&lt;&gt;"",IF(Taula43[[#This Row],[Codi del contracte]]&gt;199,IF(Taula43[[#This Row],[Codi del contracte]]&lt;300,1,0),0),0)</f>
        <v>0</v>
      </c>
      <c r="DL191" s="203">
        <f>IF(Taula43[[#This Row],[Codi del contracte]]&lt;&gt;"",IF(Taula43[[#This Row],[Codi del contracte]]&gt;499,IF(Taula43[[#This Row],[Codi del contracte]]&lt;600,1,0),0),0)</f>
        <v>0</v>
      </c>
      <c r="DM191" s="203">
        <f t="shared" si="88"/>
        <v>0</v>
      </c>
      <c r="DN191" s="203">
        <f>IF(Taula43[[#This Row],[% Jornada (no posar símbol %)]]=100,IF(DM191=1,2,0),0)</f>
        <v>0</v>
      </c>
      <c r="DO191" s="203" t="str">
        <f t="shared" si="92"/>
        <v/>
      </c>
    </row>
    <row r="192" spans="1:119" ht="14.25" customHeight="1">
      <c r="A192" s="260"/>
      <c r="B192" s="83">
        <v>185</v>
      </c>
      <c r="C192" s="210"/>
      <c r="D192" s="226"/>
      <c r="E192" s="210"/>
      <c r="F192" s="224"/>
      <c r="G192" s="224"/>
      <c r="H192" s="210"/>
      <c r="I192" s="225"/>
      <c r="J192" s="210"/>
      <c r="K192" s="155"/>
      <c r="L192" s="156">
        <f t="shared" si="77"/>
        <v>0</v>
      </c>
      <c r="M192" s="340"/>
      <c r="N192" s="182" t="str">
        <f t="shared" si="89"/>
        <v/>
      </c>
      <c r="O192" s="127"/>
      <c r="P192" s="64"/>
      <c r="Q192" s="64"/>
      <c r="R192" s="64"/>
      <c r="CB192" s="78" t="str">
        <f t="shared" si="62"/>
        <v/>
      </c>
      <c r="CC192" s="79">
        <v>100</v>
      </c>
      <c r="CD192" s="79">
        <f t="shared" si="63"/>
        <v>0</v>
      </c>
      <c r="CE192" s="79">
        <f t="shared" si="64"/>
        <v>0</v>
      </c>
      <c r="CF192" s="79">
        <f t="shared" si="65"/>
        <v>0</v>
      </c>
      <c r="CG192" s="79">
        <f t="shared" si="90"/>
        <v>0</v>
      </c>
      <c r="CH192" s="80">
        <f t="shared" si="66"/>
        <v>0</v>
      </c>
      <c r="CI192" s="84">
        <f t="shared" si="67"/>
        <v>0</v>
      </c>
      <c r="CJ192" s="80">
        <f t="shared" si="78"/>
        <v>0</v>
      </c>
      <c r="CN192" s="21" t="str">
        <f t="shared" si="68"/>
        <v/>
      </c>
      <c r="CO192" s="21" t="str">
        <f t="shared" si="69"/>
        <v/>
      </c>
      <c r="CP192" s="22" t="str">
        <f t="shared" si="79"/>
        <v/>
      </c>
      <c r="CQ192" s="22" t="str">
        <f t="shared" si="80"/>
        <v/>
      </c>
      <c r="CR192" s="22" t="str">
        <f t="shared" si="81"/>
        <v/>
      </c>
      <c r="CS192" s="22" t="str">
        <f t="shared" si="82"/>
        <v/>
      </c>
      <c r="CT192" s="22" t="str">
        <f t="shared" si="83"/>
        <v/>
      </c>
      <c r="CU192" s="173" t="str">
        <f t="shared" si="70"/>
        <v/>
      </c>
      <c r="CV192" s="173" t="str">
        <f t="shared" si="71"/>
        <v/>
      </c>
      <c r="CW192" s="22" t="str">
        <f t="shared" si="84"/>
        <v/>
      </c>
      <c r="CX192" s="22" t="str">
        <f t="shared" si="85"/>
        <v/>
      </c>
      <c r="CY192" s="23" t="str">
        <f t="shared" si="86"/>
        <v/>
      </c>
      <c r="CZ192" s="23" t="str">
        <f t="shared" si="87"/>
        <v/>
      </c>
      <c r="DA192" s="207" t="str">
        <f t="shared" si="91"/>
        <v/>
      </c>
      <c r="DB192" s="23">
        <f t="shared" si="72"/>
        <v>0</v>
      </c>
      <c r="DC192" s="16"/>
      <c r="DE192" s="192">
        <f t="shared" si="73"/>
        <v>0</v>
      </c>
      <c r="DF192" s="192">
        <f t="shared" si="74"/>
        <v>0</v>
      </c>
      <c r="DH192" s="192">
        <f t="shared" si="75"/>
        <v>0</v>
      </c>
      <c r="DI192" s="192">
        <f t="shared" si="76"/>
        <v>0</v>
      </c>
      <c r="DK192" s="203">
        <f>IF(Taula43[[#This Row],[Codi del contracte]]&lt;&gt;"",IF(Taula43[[#This Row],[Codi del contracte]]&gt;199,IF(Taula43[[#This Row],[Codi del contracte]]&lt;300,1,0),0),0)</f>
        <v>0</v>
      </c>
      <c r="DL192" s="203">
        <f>IF(Taula43[[#This Row],[Codi del contracte]]&lt;&gt;"",IF(Taula43[[#This Row],[Codi del contracte]]&gt;499,IF(Taula43[[#This Row],[Codi del contracte]]&lt;600,1,0),0),0)</f>
        <v>0</v>
      </c>
      <c r="DM192" s="203">
        <f t="shared" si="88"/>
        <v>0</v>
      </c>
      <c r="DN192" s="203">
        <f>IF(Taula43[[#This Row],[% Jornada (no posar símbol %)]]=100,IF(DM192=1,2,0),0)</f>
        <v>0</v>
      </c>
      <c r="DO192" s="203" t="str">
        <f t="shared" si="92"/>
        <v/>
      </c>
    </row>
    <row r="193" spans="1:119" ht="14.25" customHeight="1">
      <c r="A193" s="260"/>
      <c r="B193" s="83">
        <v>186</v>
      </c>
      <c r="C193" s="210"/>
      <c r="D193" s="226"/>
      <c r="E193" s="210"/>
      <c r="F193" s="224"/>
      <c r="G193" s="224"/>
      <c r="H193" s="210"/>
      <c r="I193" s="225"/>
      <c r="J193" s="210"/>
      <c r="K193" s="155"/>
      <c r="L193" s="156">
        <f t="shared" si="77"/>
        <v>0</v>
      </c>
      <c r="M193" s="340"/>
      <c r="N193" s="182" t="str">
        <f t="shared" si="89"/>
        <v/>
      </c>
      <c r="O193" s="127"/>
      <c r="P193" s="64"/>
      <c r="Q193" s="64"/>
      <c r="R193" s="64"/>
      <c r="CB193" s="78" t="str">
        <f t="shared" si="62"/>
        <v/>
      </c>
      <c r="CC193" s="79">
        <v>100</v>
      </c>
      <c r="CD193" s="79">
        <f t="shared" si="63"/>
        <v>0</v>
      </c>
      <c r="CE193" s="79">
        <f t="shared" si="64"/>
        <v>0</v>
      </c>
      <c r="CF193" s="79">
        <f t="shared" si="65"/>
        <v>0</v>
      </c>
      <c r="CG193" s="79">
        <f t="shared" si="90"/>
        <v>0</v>
      </c>
      <c r="CH193" s="80">
        <f t="shared" si="66"/>
        <v>0</v>
      </c>
      <c r="CI193" s="84">
        <f t="shared" si="67"/>
        <v>0</v>
      </c>
      <c r="CJ193" s="80">
        <f t="shared" si="78"/>
        <v>0</v>
      </c>
      <c r="CN193" s="21" t="str">
        <f t="shared" si="68"/>
        <v/>
      </c>
      <c r="CO193" s="21" t="str">
        <f t="shared" si="69"/>
        <v/>
      </c>
      <c r="CP193" s="22" t="str">
        <f t="shared" si="79"/>
        <v/>
      </c>
      <c r="CQ193" s="22" t="str">
        <f t="shared" si="80"/>
        <v/>
      </c>
      <c r="CR193" s="22" t="str">
        <f t="shared" si="81"/>
        <v/>
      </c>
      <c r="CS193" s="22" t="str">
        <f t="shared" si="82"/>
        <v/>
      </c>
      <c r="CT193" s="22" t="str">
        <f t="shared" si="83"/>
        <v/>
      </c>
      <c r="CU193" s="173" t="str">
        <f t="shared" si="70"/>
        <v/>
      </c>
      <c r="CV193" s="173" t="str">
        <f t="shared" si="71"/>
        <v/>
      </c>
      <c r="CW193" s="22" t="str">
        <f t="shared" si="84"/>
        <v/>
      </c>
      <c r="CX193" s="22" t="str">
        <f t="shared" si="85"/>
        <v/>
      </c>
      <c r="CY193" s="23" t="str">
        <f t="shared" si="86"/>
        <v/>
      </c>
      <c r="CZ193" s="23" t="str">
        <f t="shared" si="87"/>
        <v/>
      </c>
      <c r="DA193" s="207" t="str">
        <f t="shared" si="91"/>
        <v/>
      </c>
      <c r="DB193" s="23">
        <f t="shared" si="72"/>
        <v>0</v>
      </c>
      <c r="DC193" s="16"/>
      <c r="DE193" s="192">
        <f t="shared" si="73"/>
        <v>0</v>
      </c>
      <c r="DF193" s="192">
        <f t="shared" si="74"/>
        <v>0</v>
      </c>
      <c r="DH193" s="192">
        <f t="shared" si="75"/>
        <v>0</v>
      </c>
      <c r="DI193" s="192">
        <f t="shared" si="76"/>
        <v>0</v>
      </c>
      <c r="DK193" s="203">
        <f>IF(Taula43[[#This Row],[Codi del contracte]]&lt;&gt;"",IF(Taula43[[#This Row],[Codi del contracte]]&gt;199,IF(Taula43[[#This Row],[Codi del contracte]]&lt;300,1,0),0),0)</f>
        <v>0</v>
      </c>
      <c r="DL193" s="203">
        <f>IF(Taula43[[#This Row],[Codi del contracte]]&lt;&gt;"",IF(Taula43[[#This Row],[Codi del contracte]]&gt;499,IF(Taula43[[#This Row],[Codi del contracte]]&lt;600,1,0),0),0)</f>
        <v>0</v>
      </c>
      <c r="DM193" s="203">
        <f t="shared" si="88"/>
        <v>0</v>
      </c>
      <c r="DN193" s="203">
        <f>IF(Taula43[[#This Row],[% Jornada (no posar símbol %)]]=100,IF(DM193=1,2,0),0)</f>
        <v>0</v>
      </c>
      <c r="DO193" s="203" t="str">
        <f t="shared" si="92"/>
        <v/>
      </c>
    </row>
    <row r="194" spans="1:119" ht="14.25" customHeight="1">
      <c r="A194" s="260"/>
      <c r="B194" s="83">
        <v>187</v>
      </c>
      <c r="C194" s="210"/>
      <c r="D194" s="226"/>
      <c r="E194" s="210"/>
      <c r="F194" s="224"/>
      <c r="G194" s="224"/>
      <c r="H194" s="210"/>
      <c r="I194" s="225"/>
      <c r="J194" s="210"/>
      <c r="K194" s="155"/>
      <c r="L194" s="156">
        <f t="shared" si="77"/>
        <v>0</v>
      </c>
      <c r="M194" s="340"/>
      <c r="N194" s="182" t="str">
        <f t="shared" si="89"/>
        <v/>
      </c>
      <c r="O194" s="127"/>
      <c r="P194" s="64"/>
      <c r="Q194" s="64"/>
      <c r="R194" s="64"/>
      <c r="CB194" s="78" t="str">
        <f t="shared" si="62"/>
        <v/>
      </c>
      <c r="CC194" s="79">
        <v>100</v>
      </c>
      <c r="CD194" s="79">
        <f t="shared" si="63"/>
        <v>0</v>
      </c>
      <c r="CE194" s="79">
        <f t="shared" si="64"/>
        <v>0</v>
      </c>
      <c r="CF194" s="79">
        <f t="shared" si="65"/>
        <v>0</v>
      </c>
      <c r="CG194" s="79">
        <f t="shared" si="90"/>
        <v>0</v>
      </c>
      <c r="CH194" s="80">
        <f t="shared" si="66"/>
        <v>0</v>
      </c>
      <c r="CI194" s="84">
        <f t="shared" si="67"/>
        <v>0</v>
      </c>
      <c r="CJ194" s="80">
        <f t="shared" si="78"/>
        <v>0</v>
      </c>
      <c r="CN194" s="21" t="str">
        <f t="shared" si="68"/>
        <v/>
      </c>
      <c r="CO194" s="21" t="str">
        <f t="shared" si="69"/>
        <v/>
      </c>
      <c r="CP194" s="22" t="str">
        <f t="shared" si="79"/>
        <v/>
      </c>
      <c r="CQ194" s="22" t="str">
        <f t="shared" si="80"/>
        <v/>
      </c>
      <c r="CR194" s="22" t="str">
        <f t="shared" si="81"/>
        <v/>
      </c>
      <c r="CS194" s="22" t="str">
        <f t="shared" si="82"/>
        <v/>
      </c>
      <c r="CT194" s="22" t="str">
        <f t="shared" si="83"/>
        <v/>
      </c>
      <c r="CU194" s="173" t="str">
        <f t="shared" si="70"/>
        <v/>
      </c>
      <c r="CV194" s="173" t="str">
        <f t="shared" si="71"/>
        <v/>
      </c>
      <c r="CW194" s="22" t="str">
        <f t="shared" si="84"/>
        <v/>
      </c>
      <c r="CX194" s="22" t="str">
        <f t="shared" si="85"/>
        <v/>
      </c>
      <c r="CY194" s="23" t="str">
        <f t="shared" si="86"/>
        <v/>
      </c>
      <c r="CZ194" s="23" t="str">
        <f t="shared" si="87"/>
        <v/>
      </c>
      <c r="DA194" s="207" t="str">
        <f t="shared" si="91"/>
        <v/>
      </c>
      <c r="DB194" s="23">
        <f t="shared" si="72"/>
        <v>0</v>
      </c>
      <c r="DC194" s="16"/>
      <c r="DE194" s="192">
        <f t="shared" si="73"/>
        <v>0</v>
      </c>
      <c r="DF194" s="192">
        <f t="shared" si="74"/>
        <v>0</v>
      </c>
      <c r="DH194" s="192">
        <f t="shared" si="75"/>
        <v>0</v>
      </c>
      <c r="DI194" s="192">
        <f t="shared" si="76"/>
        <v>0</v>
      </c>
      <c r="DK194" s="203">
        <f>IF(Taula43[[#This Row],[Codi del contracte]]&lt;&gt;"",IF(Taula43[[#This Row],[Codi del contracte]]&gt;199,IF(Taula43[[#This Row],[Codi del contracte]]&lt;300,1,0),0),0)</f>
        <v>0</v>
      </c>
      <c r="DL194" s="203">
        <f>IF(Taula43[[#This Row],[Codi del contracte]]&lt;&gt;"",IF(Taula43[[#This Row],[Codi del contracte]]&gt;499,IF(Taula43[[#This Row],[Codi del contracte]]&lt;600,1,0),0),0)</f>
        <v>0</v>
      </c>
      <c r="DM194" s="203">
        <f t="shared" si="88"/>
        <v>0</v>
      </c>
      <c r="DN194" s="203">
        <f>IF(Taula43[[#This Row],[% Jornada (no posar símbol %)]]=100,IF(DM194=1,2,0),0)</f>
        <v>0</v>
      </c>
      <c r="DO194" s="203" t="str">
        <f t="shared" si="92"/>
        <v/>
      </c>
    </row>
    <row r="195" spans="1:119" ht="14.25" customHeight="1">
      <c r="A195" s="260"/>
      <c r="B195" s="83">
        <v>188</v>
      </c>
      <c r="C195" s="210"/>
      <c r="D195" s="226"/>
      <c r="E195" s="210"/>
      <c r="F195" s="224"/>
      <c r="G195" s="224"/>
      <c r="H195" s="210"/>
      <c r="I195" s="225"/>
      <c r="J195" s="210"/>
      <c r="K195" s="155"/>
      <c r="L195" s="156">
        <f t="shared" si="77"/>
        <v>0</v>
      </c>
      <c r="M195" s="340"/>
      <c r="N195" s="182" t="str">
        <f t="shared" si="89"/>
        <v/>
      </c>
      <c r="O195" s="127"/>
      <c r="P195" s="64"/>
      <c r="Q195" s="64"/>
      <c r="R195" s="64"/>
      <c r="CB195" s="78" t="str">
        <f t="shared" si="62"/>
        <v/>
      </c>
      <c r="CC195" s="79">
        <v>100</v>
      </c>
      <c r="CD195" s="79">
        <f t="shared" si="63"/>
        <v>0</v>
      </c>
      <c r="CE195" s="79">
        <f t="shared" si="64"/>
        <v>0</v>
      </c>
      <c r="CF195" s="79">
        <f t="shared" si="65"/>
        <v>0</v>
      </c>
      <c r="CG195" s="79">
        <f t="shared" si="90"/>
        <v>0</v>
      </c>
      <c r="CH195" s="80">
        <f t="shared" si="66"/>
        <v>0</v>
      </c>
      <c r="CI195" s="84">
        <f t="shared" si="67"/>
        <v>0</v>
      </c>
      <c r="CJ195" s="80">
        <f t="shared" si="78"/>
        <v>0</v>
      </c>
      <c r="CN195" s="21" t="str">
        <f t="shared" si="68"/>
        <v/>
      </c>
      <c r="CO195" s="21" t="str">
        <f t="shared" si="69"/>
        <v/>
      </c>
      <c r="CP195" s="22" t="str">
        <f t="shared" si="79"/>
        <v/>
      </c>
      <c r="CQ195" s="22" t="str">
        <f t="shared" si="80"/>
        <v/>
      </c>
      <c r="CR195" s="22" t="str">
        <f t="shared" si="81"/>
        <v/>
      </c>
      <c r="CS195" s="22" t="str">
        <f t="shared" si="82"/>
        <v/>
      </c>
      <c r="CT195" s="22" t="str">
        <f t="shared" si="83"/>
        <v/>
      </c>
      <c r="CU195" s="173" t="str">
        <f t="shared" si="70"/>
        <v/>
      </c>
      <c r="CV195" s="173" t="str">
        <f t="shared" si="71"/>
        <v/>
      </c>
      <c r="CW195" s="22" t="str">
        <f t="shared" si="84"/>
        <v/>
      </c>
      <c r="CX195" s="22" t="str">
        <f t="shared" si="85"/>
        <v/>
      </c>
      <c r="CY195" s="23" t="str">
        <f t="shared" si="86"/>
        <v/>
      </c>
      <c r="CZ195" s="23" t="str">
        <f t="shared" si="87"/>
        <v/>
      </c>
      <c r="DA195" s="207" t="str">
        <f t="shared" si="91"/>
        <v/>
      </c>
      <c r="DB195" s="23">
        <f t="shared" si="72"/>
        <v>0</v>
      </c>
      <c r="DC195" s="16"/>
      <c r="DE195" s="192">
        <f t="shared" si="73"/>
        <v>0</v>
      </c>
      <c r="DF195" s="192">
        <f t="shared" si="74"/>
        <v>0</v>
      </c>
      <c r="DH195" s="192">
        <f t="shared" si="75"/>
        <v>0</v>
      </c>
      <c r="DI195" s="192">
        <f t="shared" si="76"/>
        <v>0</v>
      </c>
      <c r="DK195" s="203">
        <f>IF(Taula43[[#This Row],[Codi del contracte]]&lt;&gt;"",IF(Taula43[[#This Row],[Codi del contracte]]&gt;199,IF(Taula43[[#This Row],[Codi del contracte]]&lt;300,1,0),0),0)</f>
        <v>0</v>
      </c>
      <c r="DL195" s="203">
        <f>IF(Taula43[[#This Row],[Codi del contracte]]&lt;&gt;"",IF(Taula43[[#This Row],[Codi del contracte]]&gt;499,IF(Taula43[[#This Row],[Codi del contracte]]&lt;600,1,0),0),0)</f>
        <v>0</v>
      </c>
      <c r="DM195" s="203">
        <f t="shared" si="88"/>
        <v>0</v>
      </c>
      <c r="DN195" s="203">
        <f>IF(Taula43[[#This Row],[% Jornada (no posar símbol %)]]=100,IF(DM195=1,2,0),0)</f>
        <v>0</v>
      </c>
      <c r="DO195" s="203" t="str">
        <f t="shared" si="92"/>
        <v/>
      </c>
    </row>
    <row r="196" spans="1:119" ht="14.25" customHeight="1">
      <c r="A196" s="260"/>
      <c r="B196" s="83">
        <v>189</v>
      </c>
      <c r="C196" s="210"/>
      <c r="D196" s="226"/>
      <c r="E196" s="210"/>
      <c r="F196" s="224"/>
      <c r="G196" s="224"/>
      <c r="H196" s="210"/>
      <c r="I196" s="225"/>
      <c r="J196" s="210"/>
      <c r="K196" s="155"/>
      <c r="L196" s="156">
        <f t="shared" si="77"/>
        <v>0</v>
      </c>
      <c r="M196" s="340"/>
      <c r="N196" s="182" t="str">
        <f t="shared" si="89"/>
        <v/>
      </c>
      <c r="O196" s="127"/>
      <c r="P196" s="64"/>
      <c r="Q196" s="64"/>
      <c r="R196" s="64"/>
      <c r="CB196" s="78" t="str">
        <f t="shared" si="62"/>
        <v/>
      </c>
      <c r="CC196" s="79">
        <v>100</v>
      </c>
      <c r="CD196" s="79">
        <f t="shared" si="63"/>
        <v>0</v>
      </c>
      <c r="CE196" s="79">
        <f t="shared" si="64"/>
        <v>0</v>
      </c>
      <c r="CF196" s="79">
        <f t="shared" si="65"/>
        <v>0</v>
      </c>
      <c r="CG196" s="79">
        <f t="shared" si="90"/>
        <v>0</v>
      </c>
      <c r="CH196" s="80">
        <f t="shared" si="66"/>
        <v>0</v>
      </c>
      <c r="CI196" s="84">
        <f t="shared" si="67"/>
        <v>0</v>
      </c>
      <c r="CJ196" s="80">
        <f t="shared" si="78"/>
        <v>0</v>
      </c>
      <c r="CN196" s="21" t="str">
        <f t="shared" si="68"/>
        <v/>
      </c>
      <c r="CO196" s="21" t="str">
        <f t="shared" si="69"/>
        <v/>
      </c>
      <c r="CP196" s="22" t="str">
        <f t="shared" si="79"/>
        <v/>
      </c>
      <c r="CQ196" s="22" t="str">
        <f t="shared" si="80"/>
        <v/>
      </c>
      <c r="CR196" s="22" t="str">
        <f t="shared" si="81"/>
        <v/>
      </c>
      <c r="CS196" s="22" t="str">
        <f t="shared" si="82"/>
        <v/>
      </c>
      <c r="CT196" s="22" t="str">
        <f t="shared" si="83"/>
        <v/>
      </c>
      <c r="CU196" s="173" t="str">
        <f t="shared" si="70"/>
        <v/>
      </c>
      <c r="CV196" s="173" t="str">
        <f t="shared" si="71"/>
        <v/>
      </c>
      <c r="CW196" s="22" t="str">
        <f t="shared" si="84"/>
        <v/>
      </c>
      <c r="CX196" s="22" t="str">
        <f t="shared" si="85"/>
        <v/>
      </c>
      <c r="CY196" s="23" t="str">
        <f t="shared" si="86"/>
        <v/>
      </c>
      <c r="CZ196" s="23" t="str">
        <f t="shared" si="87"/>
        <v/>
      </c>
      <c r="DA196" s="207" t="str">
        <f t="shared" si="91"/>
        <v/>
      </c>
      <c r="DB196" s="23">
        <f t="shared" si="72"/>
        <v>0</v>
      </c>
      <c r="DC196" s="16"/>
      <c r="DE196" s="192">
        <f t="shared" si="73"/>
        <v>0</v>
      </c>
      <c r="DF196" s="192">
        <f t="shared" si="74"/>
        <v>0</v>
      </c>
      <c r="DH196" s="192">
        <f t="shared" si="75"/>
        <v>0</v>
      </c>
      <c r="DI196" s="192">
        <f t="shared" si="76"/>
        <v>0</v>
      </c>
      <c r="DK196" s="203">
        <f>IF(Taula43[[#This Row],[Codi del contracte]]&lt;&gt;"",IF(Taula43[[#This Row],[Codi del contracte]]&gt;199,IF(Taula43[[#This Row],[Codi del contracte]]&lt;300,1,0),0),0)</f>
        <v>0</v>
      </c>
      <c r="DL196" s="203">
        <f>IF(Taula43[[#This Row],[Codi del contracte]]&lt;&gt;"",IF(Taula43[[#This Row],[Codi del contracte]]&gt;499,IF(Taula43[[#This Row],[Codi del contracte]]&lt;600,1,0),0),0)</f>
        <v>0</v>
      </c>
      <c r="DM196" s="203">
        <f t="shared" si="88"/>
        <v>0</v>
      </c>
      <c r="DN196" s="203">
        <f>IF(Taula43[[#This Row],[% Jornada (no posar símbol %)]]=100,IF(DM196=1,2,0),0)</f>
        <v>0</v>
      </c>
      <c r="DO196" s="203" t="str">
        <f t="shared" si="92"/>
        <v/>
      </c>
    </row>
    <row r="197" spans="1:119" ht="14.25" customHeight="1">
      <c r="A197" s="260"/>
      <c r="B197" s="83">
        <v>190</v>
      </c>
      <c r="C197" s="210"/>
      <c r="D197" s="226"/>
      <c r="E197" s="210"/>
      <c r="F197" s="224"/>
      <c r="G197" s="224"/>
      <c r="H197" s="210"/>
      <c r="I197" s="225"/>
      <c r="J197" s="210"/>
      <c r="K197" s="155"/>
      <c r="L197" s="156">
        <f t="shared" si="77"/>
        <v>0</v>
      </c>
      <c r="M197" s="340"/>
      <c r="N197" s="182" t="str">
        <f t="shared" si="89"/>
        <v/>
      </c>
      <c r="O197" s="127"/>
      <c r="P197" s="64"/>
      <c r="Q197" s="64"/>
      <c r="R197" s="64"/>
      <c r="CB197" s="78" t="str">
        <f t="shared" si="62"/>
        <v/>
      </c>
      <c r="CC197" s="79">
        <v>100</v>
      </c>
      <c r="CD197" s="79">
        <f t="shared" si="63"/>
        <v>0</v>
      </c>
      <c r="CE197" s="79">
        <f t="shared" si="64"/>
        <v>0</v>
      </c>
      <c r="CF197" s="79">
        <f t="shared" si="65"/>
        <v>0</v>
      </c>
      <c r="CG197" s="79">
        <f t="shared" si="90"/>
        <v>0</v>
      </c>
      <c r="CH197" s="80">
        <f t="shared" si="66"/>
        <v>0</v>
      </c>
      <c r="CI197" s="84">
        <f t="shared" si="67"/>
        <v>0</v>
      </c>
      <c r="CJ197" s="80">
        <f t="shared" si="78"/>
        <v>0</v>
      </c>
      <c r="CN197" s="21" t="str">
        <f t="shared" si="68"/>
        <v/>
      </c>
      <c r="CO197" s="21" t="str">
        <f t="shared" si="69"/>
        <v/>
      </c>
      <c r="CP197" s="22" t="str">
        <f t="shared" si="79"/>
        <v/>
      </c>
      <c r="CQ197" s="22" t="str">
        <f t="shared" si="80"/>
        <v/>
      </c>
      <c r="CR197" s="22" t="str">
        <f t="shared" si="81"/>
        <v/>
      </c>
      <c r="CS197" s="22" t="str">
        <f t="shared" si="82"/>
        <v/>
      </c>
      <c r="CT197" s="22" t="str">
        <f t="shared" si="83"/>
        <v/>
      </c>
      <c r="CU197" s="173" t="str">
        <f t="shared" si="70"/>
        <v/>
      </c>
      <c r="CV197" s="173" t="str">
        <f t="shared" si="71"/>
        <v/>
      </c>
      <c r="CW197" s="22" t="str">
        <f t="shared" si="84"/>
        <v/>
      </c>
      <c r="CX197" s="22" t="str">
        <f t="shared" si="85"/>
        <v/>
      </c>
      <c r="CY197" s="23" t="str">
        <f t="shared" si="86"/>
        <v/>
      </c>
      <c r="CZ197" s="23" t="str">
        <f t="shared" si="87"/>
        <v/>
      </c>
      <c r="DA197" s="207" t="str">
        <f t="shared" si="91"/>
        <v/>
      </c>
      <c r="DB197" s="23">
        <f t="shared" si="72"/>
        <v>0</v>
      </c>
      <c r="DC197" s="16"/>
      <c r="DE197" s="192">
        <f t="shared" si="73"/>
        <v>0</v>
      </c>
      <c r="DF197" s="192">
        <f t="shared" si="74"/>
        <v>0</v>
      </c>
      <c r="DH197" s="192">
        <f t="shared" si="75"/>
        <v>0</v>
      </c>
      <c r="DI197" s="192">
        <f t="shared" si="76"/>
        <v>0</v>
      </c>
      <c r="DK197" s="203">
        <f>IF(Taula43[[#This Row],[Codi del contracte]]&lt;&gt;"",IF(Taula43[[#This Row],[Codi del contracte]]&gt;199,IF(Taula43[[#This Row],[Codi del contracte]]&lt;300,1,0),0),0)</f>
        <v>0</v>
      </c>
      <c r="DL197" s="203">
        <f>IF(Taula43[[#This Row],[Codi del contracte]]&lt;&gt;"",IF(Taula43[[#This Row],[Codi del contracte]]&gt;499,IF(Taula43[[#This Row],[Codi del contracte]]&lt;600,1,0),0),0)</f>
        <v>0</v>
      </c>
      <c r="DM197" s="203">
        <f t="shared" si="88"/>
        <v>0</v>
      </c>
      <c r="DN197" s="203">
        <f>IF(Taula43[[#This Row],[% Jornada (no posar símbol %)]]=100,IF(DM197=1,2,0),0)</f>
        <v>0</v>
      </c>
      <c r="DO197" s="203" t="str">
        <f t="shared" si="92"/>
        <v/>
      </c>
    </row>
    <row r="198" spans="1:119" ht="14.25" customHeight="1">
      <c r="A198" s="260"/>
      <c r="B198" s="83">
        <v>191</v>
      </c>
      <c r="C198" s="210"/>
      <c r="D198" s="226"/>
      <c r="E198" s="210"/>
      <c r="F198" s="224"/>
      <c r="G198" s="224"/>
      <c r="H198" s="210"/>
      <c r="I198" s="225"/>
      <c r="J198" s="210"/>
      <c r="K198" s="155"/>
      <c r="L198" s="156">
        <f t="shared" si="77"/>
        <v>0</v>
      </c>
      <c r="M198" s="340"/>
      <c r="N198" s="182" t="str">
        <f t="shared" si="89"/>
        <v/>
      </c>
      <c r="O198" s="127"/>
      <c r="P198" s="64"/>
      <c r="Q198" s="64"/>
      <c r="R198" s="64"/>
      <c r="CB198" s="78" t="str">
        <f t="shared" si="62"/>
        <v/>
      </c>
      <c r="CC198" s="79">
        <v>100</v>
      </c>
      <c r="CD198" s="79">
        <f t="shared" si="63"/>
        <v>0</v>
      </c>
      <c r="CE198" s="79">
        <f t="shared" si="64"/>
        <v>0</v>
      </c>
      <c r="CF198" s="79">
        <f t="shared" si="65"/>
        <v>0</v>
      </c>
      <c r="CG198" s="79">
        <f t="shared" si="90"/>
        <v>0</v>
      </c>
      <c r="CH198" s="80">
        <f t="shared" si="66"/>
        <v>0</v>
      </c>
      <c r="CI198" s="84">
        <f t="shared" si="67"/>
        <v>0</v>
      </c>
      <c r="CJ198" s="80">
        <f t="shared" si="78"/>
        <v>0</v>
      </c>
      <c r="CN198" s="21" t="str">
        <f t="shared" si="68"/>
        <v/>
      </c>
      <c r="CO198" s="21" t="str">
        <f t="shared" si="69"/>
        <v/>
      </c>
      <c r="CP198" s="22" t="str">
        <f t="shared" si="79"/>
        <v/>
      </c>
      <c r="CQ198" s="22" t="str">
        <f t="shared" si="80"/>
        <v/>
      </c>
      <c r="CR198" s="22" t="str">
        <f t="shared" si="81"/>
        <v/>
      </c>
      <c r="CS198" s="22" t="str">
        <f t="shared" si="82"/>
        <v/>
      </c>
      <c r="CT198" s="22" t="str">
        <f t="shared" si="83"/>
        <v/>
      </c>
      <c r="CU198" s="173" t="str">
        <f t="shared" si="70"/>
        <v/>
      </c>
      <c r="CV198" s="173" t="str">
        <f t="shared" si="71"/>
        <v/>
      </c>
      <c r="CW198" s="22" t="str">
        <f t="shared" si="84"/>
        <v/>
      </c>
      <c r="CX198" s="22" t="str">
        <f t="shared" si="85"/>
        <v/>
      </c>
      <c r="CY198" s="23" t="str">
        <f t="shared" si="86"/>
        <v/>
      </c>
      <c r="CZ198" s="23" t="str">
        <f t="shared" si="87"/>
        <v/>
      </c>
      <c r="DA198" s="207" t="str">
        <f t="shared" si="91"/>
        <v/>
      </c>
      <c r="DB198" s="23">
        <f t="shared" si="72"/>
        <v>0</v>
      </c>
      <c r="DC198" s="16"/>
      <c r="DE198" s="192">
        <f t="shared" si="73"/>
        <v>0</v>
      </c>
      <c r="DF198" s="192">
        <f t="shared" si="74"/>
        <v>0</v>
      </c>
      <c r="DH198" s="192">
        <f t="shared" si="75"/>
        <v>0</v>
      </c>
      <c r="DI198" s="192">
        <f t="shared" si="76"/>
        <v>0</v>
      </c>
      <c r="DK198" s="203">
        <f>IF(Taula43[[#This Row],[Codi del contracte]]&lt;&gt;"",IF(Taula43[[#This Row],[Codi del contracte]]&gt;199,IF(Taula43[[#This Row],[Codi del contracte]]&lt;300,1,0),0),0)</f>
        <v>0</v>
      </c>
      <c r="DL198" s="203">
        <f>IF(Taula43[[#This Row],[Codi del contracte]]&lt;&gt;"",IF(Taula43[[#This Row],[Codi del contracte]]&gt;499,IF(Taula43[[#This Row],[Codi del contracte]]&lt;600,1,0),0),0)</f>
        <v>0</v>
      </c>
      <c r="DM198" s="203">
        <f t="shared" si="88"/>
        <v>0</v>
      </c>
      <c r="DN198" s="203">
        <f>IF(Taula43[[#This Row],[% Jornada (no posar símbol %)]]=100,IF(DM198=1,2,0),0)</f>
        <v>0</v>
      </c>
      <c r="DO198" s="203" t="str">
        <f t="shared" si="92"/>
        <v/>
      </c>
    </row>
    <row r="199" spans="1:119" ht="14.25" customHeight="1">
      <c r="A199" s="260"/>
      <c r="B199" s="83">
        <v>192</v>
      </c>
      <c r="C199" s="210"/>
      <c r="D199" s="226"/>
      <c r="E199" s="210"/>
      <c r="F199" s="224"/>
      <c r="G199" s="224"/>
      <c r="H199" s="210"/>
      <c r="I199" s="225"/>
      <c r="J199" s="210"/>
      <c r="K199" s="155"/>
      <c r="L199" s="156">
        <f t="shared" si="77"/>
        <v>0</v>
      </c>
      <c r="M199" s="340"/>
      <c r="N199" s="182" t="str">
        <f t="shared" si="89"/>
        <v/>
      </c>
      <c r="O199" s="127"/>
      <c r="P199" s="64"/>
      <c r="Q199" s="64"/>
      <c r="R199" s="64"/>
      <c r="CB199" s="78" t="str">
        <f t="shared" si="62"/>
        <v/>
      </c>
      <c r="CC199" s="79">
        <v>100</v>
      </c>
      <c r="CD199" s="79">
        <f t="shared" si="63"/>
        <v>0</v>
      </c>
      <c r="CE199" s="79">
        <f t="shared" si="64"/>
        <v>0</v>
      </c>
      <c r="CF199" s="79">
        <f t="shared" si="65"/>
        <v>0</v>
      </c>
      <c r="CG199" s="79">
        <f t="shared" si="90"/>
        <v>0</v>
      </c>
      <c r="CH199" s="80">
        <f t="shared" si="66"/>
        <v>0</v>
      </c>
      <c r="CI199" s="84">
        <f t="shared" si="67"/>
        <v>0</v>
      </c>
      <c r="CJ199" s="80">
        <f t="shared" si="78"/>
        <v>0</v>
      </c>
      <c r="CN199" s="21" t="str">
        <f t="shared" si="68"/>
        <v/>
      </c>
      <c r="CO199" s="21" t="str">
        <f t="shared" si="69"/>
        <v/>
      </c>
      <c r="CP199" s="22" t="str">
        <f t="shared" si="79"/>
        <v/>
      </c>
      <c r="CQ199" s="22" t="str">
        <f t="shared" si="80"/>
        <v/>
      </c>
      <c r="CR199" s="22" t="str">
        <f t="shared" si="81"/>
        <v/>
      </c>
      <c r="CS199" s="22" t="str">
        <f t="shared" si="82"/>
        <v/>
      </c>
      <c r="CT199" s="22" t="str">
        <f t="shared" si="83"/>
        <v/>
      </c>
      <c r="CU199" s="173" t="str">
        <f t="shared" si="70"/>
        <v/>
      </c>
      <c r="CV199" s="173" t="str">
        <f t="shared" si="71"/>
        <v/>
      </c>
      <c r="CW199" s="22" t="str">
        <f t="shared" si="84"/>
        <v/>
      </c>
      <c r="CX199" s="22" t="str">
        <f t="shared" si="85"/>
        <v/>
      </c>
      <c r="CY199" s="23" t="str">
        <f t="shared" si="86"/>
        <v/>
      </c>
      <c r="CZ199" s="23" t="str">
        <f t="shared" si="87"/>
        <v/>
      </c>
      <c r="DA199" s="207" t="str">
        <f t="shared" si="91"/>
        <v/>
      </c>
      <c r="DB199" s="23">
        <f t="shared" si="72"/>
        <v>0</v>
      </c>
      <c r="DC199" s="16"/>
      <c r="DE199" s="192">
        <f t="shared" si="73"/>
        <v>0</v>
      </c>
      <c r="DF199" s="192">
        <f t="shared" si="74"/>
        <v>0</v>
      </c>
      <c r="DH199" s="192">
        <f t="shared" si="75"/>
        <v>0</v>
      </c>
      <c r="DI199" s="192">
        <f t="shared" si="76"/>
        <v>0</v>
      </c>
      <c r="DK199" s="203">
        <f>IF(Taula43[[#This Row],[Codi del contracte]]&lt;&gt;"",IF(Taula43[[#This Row],[Codi del contracte]]&gt;199,IF(Taula43[[#This Row],[Codi del contracte]]&lt;300,1,0),0),0)</f>
        <v>0</v>
      </c>
      <c r="DL199" s="203">
        <f>IF(Taula43[[#This Row],[Codi del contracte]]&lt;&gt;"",IF(Taula43[[#This Row],[Codi del contracte]]&gt;499,IF(Taula43[[#This Row],[Codi del contracte]]&lt;600,1,0),0),0)</f>
        <v>0</v>
      </c>
      <c r="DM199" s="203">
        <f t="shared" si="88"/>
        <v>0</v>
      </c>
      <c r="DN199" s="203">
        <f>IF(Taula43[[#This Row],[% Jornada (no posar símbol %)]]=100,IF(DM199=1,2,0),0)</f>
        <v>0</v>
      </c>
      <c r="DO199" s="203" t="str">
        <f t="shared" si="92"/>
        <v/>
      </c>
    </row>
    <row r="200" spans="1:119" ht="14.25" customHeight="1">
      <c r="A200" s="260"/>
      <c r="B200" s="83">
        <v>193</v>
      </c>
      <c r="C200" s="210"/>
      <c r="D200" s="226"/>
      <c r="E200" s="210"/>
      <c r="F200" s="224"/>
      <c r="G200" s="224"/>
      <c r="H200" s="210"/>
      <c r="I200" s="225"/>
      <c r="J200" s="210"/>
      <c r="K200" s="155"/>
      <c r="L200" s="156">
        <f t="shared" si="77"/>
        <v>0</v>
      </c>
      <c r="M200" s="340"/>
      <c r="N200" s="182" t="str">
        <f t="shared" si="89"/>
        <v/>
      </c>
      <c r="O200" s="127"/>
      <c r="P200" s="64"/>
      <c r="Q200" s="64"/>
      <c r="R200" s="64"/>
      <c r="CB200" s="78" t="str">
        <f t="shared" ref="CB200:CB263" si="93">IF(H200="F - Física",1,IF(H200="A - Sensorial Auditiva",1,IF(H200="V - Sensorial Visual",1,IF(H200="","",IF(H200="M - M. Mental",0,IF(H200="P - Psíquica",0,IF(H200="PC - Paràlisi Cerebral",0)))))))</f>
        <v/>
      </c>
      <c r="CC200" s="79">
        <v>100</v>
      </c>
      <c r="CD200" s="79">
        <f t="shared" ref="CD200:CD263" si="94">ROUND((K200*CC200)/100,2)</f>
        <v>0</v>
      </c>
      <c r="CE200" s="79">
        <f t="shared" ref="CE200:CE263" si="95">IF(CB200=0,IF(I200&lt;33,0,CD200),0)</f>
        <v>0</v>
      </c>
      <c r="CF200" s="79">
        <f t="shared" ref="CF200:CF263" si="96">IF(CB200=1,IF(I200&lt;65,0,CD200),0)</f>
        <v>0</v>
      </c>
      <c r="CG200" s="79">
        <f t="shared" si="90"/>
        <v>0</v>
      </c>
      <c r="CH200" s="80">
        <f t="shared" ref="CH200:CH263" si="97">IF(L200&gt;0,1,0)</f>
        <v>0</v>
      </c>
      <c r="CI200" s="84">
        <f t="shared" ref="CI200:CI263" si="98">IF(M200&lt;&gt;"",M200,L200)</f>
        <v>0</v>
      </c>
      <c r="CJ200" s="80">
        <f t="shared" si="78"/>
        <v>0</v>
      </c>
      <c r="CN200" s="21" t="str">
        <f t="shared" ref="CN200:CN263" si="99">IF(H200="","",IF(H200="M - M. Mental","",IF(H200="F - Física","",IF(H200="P - Psíquica","",IF(H200="PC - Paràlisi Cerebral","",IF(H200="A - Sensorial Auditiva","",IF(H200="V - Sensorial Visual","","1) Tipus de discapacitat: Fer servir llista desplegable")))))))</f>
        <v/>
      </c>
      <c r="CO200" s="21" t="str">
        <f t="shared" ref="CO200:CO263" si="100">IF(I200="","",IF(I200&gt;0,IF(H200="M - M. Mental","",IF(H200="F - Física","",IF(H200="P - Psíquica","",IF(H200="PC - Paràlisi Cerebral","",IF(H200="A - Sensorial Auditiva","",IF(H200="V - Sensorial Visual","",IF(H200="","2) Tipus de discapacitat: Manca seleccionar","")))))))))</f>
        <v/>
      </c>
      <c r="CP200" s="22" t="str">
        <f t="shared" si="79"/>
        <v/>
      </c>
      <c r="CQ200" s="22" t="str">
        <f t="shared" si="80"/>
        <v/>
      </c>
      <c r="CR200" s="22" t="str">
        <f t="shared" si="81"/>
        <v/>
      </c>
      <c r="CS200" s="22" t="str">
        <f t="shared" si="82"/>
        <v/>
      </c>
      <c r="CT200" s="22" t="str">
        <f t="shared" si="83"/>
        <v/>
      </c>
      <c r="CU200" s="173" t="str">
        <f t="shared" ref="CU200:CU263" si="101">IF(CB200=0,IF(I200&lt;33,IF(I200&lt;&gt;"","4) M.Mental, Psíquica ó P. Cerebral &lt; 33% (No subvencionable)",""),""),"")</f>
        <v/>
      </c>
      <c r="CV200" s="173" t="str">
        <f t="shared" ref="CV200:CV263" si="102">IF(CB200=1,IF(I200&lt;65,IF(I200&lt;&gt;"","3) Físic ó Sensorial &lt; 65% (No és subvencionable)",""),""),"")</f>
        <v/>
      </c>
      <c r="CW200" s="22" t="str">
        <f t="shared" si="84"/>
        <v/>
      </c>
      <c r="CX200" s="22" t="str">
        <f t="shared" si="85"/>
        <v/>
      </c>
      <c r="CY200" s="23" t="str">
        <f t="shared" si="86"/>
        <v/>
      </c>
      <c r="CZ200" s="23" t="str">
        <f t="shared" si="87"/>
        <v/>
      </c>
      <c r="DA200" s="207" t="str">
        <f t="shared" si="91"/>
        <v/>
      </c>
      <c r="DB200" s="23">
        <f t="shared" ref="DB200:DB263" si="103">IF(N200&lt;&gt;"",1,0)</f>
        <v>0</v>
      </c>
      <c r="DC200" s="16"/>
      <c r="DE200" s="192">
        <f t="shared" ref="DE200:DE263" si="104">IF(CH200=1,IF(E200="Home",1,IF(E200="Dona",0,"")),0)</f>
        <v>0</v>
      </c>
      <c r="DF200" s="192">
        <f t="shared" ref="DF200:DF263" si="105">IF(CH200=1,IF(E200="Dona",1,IF(E200="Home",0,"")),0)</f>
        <v>0</v>
      </c>
      <c r="DH200" s="192">
        <f t="shared" ref="DH200:DH263" si="106">IF(CJ200=1,IF(E200="Home",1,IF(E200="Dona",0,"")),0)</f>
        <v>0</v>
      </c>
      <c r="DI200" s="192">
        <f t="shared" ref="DI200:DI263" si="107">IF(CJ200=1,IF(E200="Dona",1,IF(E200="Home",0,"")),0)</f>
        <v>0</v>
      </c>
      <c r="DK200" s="203">
        <f>IF(Taula43[[#This Row],[Codi del contracte]]&lt;&gt;"",IF(Taula43[[#This Row],[Codi del contracte]]&gt;199,IF(Taula43[[#This Row],[Codi del contracte]]&lt;300,1,0),0),0)</f>
        <v>0</v>
      </c>
      <c r="DL200" s="203">
        <f>IF(Taula43[[#This Row],[Codi del contracte]]&lt;&gt;"",IF(Taula43[[#This Row],[Codi del contracte]]&gt;499,IF(Taula43[[#This Row],[Codi del contracte]]&lt;600,1,0),0),0)</f>
        <v>0</v>
      </c>
      <c r="DM200" s="203">
        <f t="shared" si="88"/>
        <v>0</v>
      </c>
      <c r="DN200" s="203">
        <f>IF(Taula43[[#This Row],[% Jornada (no posar símbol %)]]=100,IF(DM200=1,2,0),0)</f>
        <v>0</v>
      </c>
      <c r="DO200" s="203" t="str">
        <f t="shared" si="92"/>
        <v/>
      </c>
    </row>
    <row r="201" spans="1:119" ht="14.25" customHeight="1">
      <c r="A201" s="260"/>
      <c r="B201" s="83">
        <v>194</v>
      </c>
      <c r="C201" s="210"/>
      <c r="D201" s="226"/>
      <c r="E201" s="210"/>
      <c r="F201" s="224"/>
      <c r="G201" s="224"/>
      <c r="H201" s="210"/>
      <c r="I201" s="225"/>
      <c r="J201" s="210"/>
      <c r="K201" s="155"/>
      <c r="L201" s="156">
        <f t="shared" ref="L201:L264" si="108">CG201</f>
        <v>0</v>
      </c>
      <c r="M201" s="340"/>
      <c r="N201" s="182" t="str">
        <f t="shared" si="89"/>
        <v/>
      </c>
      <c r="O201" s="127"/>
      <c r="P201" s="64"/>
      <c r="Q201" s="64"/>
      <c r="R201" s="64"/>
      <c r="CB201" s="78" t="str">
        <f t="shared" si="93"/>
        <v/>
      </c>
      <c r="CC201" s="79">
        <v>100</v>
      </c>
      <c r="CD201" s="79">
        <f t="shared" si="94"/>
        <v>0</v>
      </c>
      <c r="CE201" s="79">
        <f t="shared" si="95"/>
        <v>0</v>
      </c>
      <c r="CF201" s="79">
        <f t="shared" si="96"/>
        <v>0</v>
      </c>
      <c r="CG201" s="79">
        <f t="shared" si="90"/>
        <v>0</v>
      </c>
      <c r="CH201" s="80">
        <f t="shared" si="97"/>
        <v>0</v>
      </c>
      <c r="CI201" s="84">
        <f t="shared" si="98"/>
        <v>0</v>
      </c>
      <c r="CJ201" s="80">
        <f t="shared" ref="CJ201:CJ264" si="109">IF(CI201&gt;0,1,0)</f>
        <v>0</v>
      </c>
      <c r="CN201" s="21" t="str">
        <f t="shared" si="99"/>
        <v/>
      </c>
      <c r="CO201" s="21" t="str">
        <f t="shared" si="100"/>
        <v/>
      </c>
      <c r="CP201" s="22" t="str">
        <f t="shared" ref="CP201:CP264" si="110">IF(K201="","",IF(K201="*%","Error % jornada",IF(K201&lt;1,"5) % Jornada: No fer servir número en percentatge","")))</f>
        <v/>
      </c>
      <c r="CQ201" s="22" t="str">
        <f t="shared" ref="CQ201:CQ264" si="111">IF(CN201&lt;&gt;"",IF(CP201&lt;&gt;"","1) Tipus de Discapacitat: Triar de desplegable  -  5) % Jornada",CN201),"")</f>
        <v/>
      </c>
      <c r="CR201" s="22" t="str">
        <f t="shared" ref="CR201:CR264" si="112">IF(CO201&lt;&gt;"",IF(CP201&lt;&gt;"","2) Tipus de discapacitat: Manca seleccionar  -  5) % Jornada",CO201),"")</f>
        <v/>
      </c>
      <c r="CS201" s="22" t="str">
        <f t="shared" ref="CS201:CS264" si="113">IF(CQ201&lt;&gt;"",CQ201,CR201)</f>
        <v/>
      </c>
      <c r="CT201" s="22" t="str">
        <f t="shared" ref="CT201:CT264" si="114">IF(CS201&lt;&gt;"",CS201,IF(CP201&lt;&gt;"",CP201,""))</f>
        <v/>
      </c>
      <c r="CU201" s="173" t="str">
        <f t="shared" si="101"/>
        <v/>
      </c>
      <c r="CV201" s="173" t="str">
        <f t="shared" si="102"/>
        <v/>
      </c>
      <c r="CW201" s="22" t="str">
        <f t="shared" ref="CW201:CW264" si="115">IF(CU201&lt;&gt;"",IF(CP201&lt;&gt;"","4) M.Mental, Psíquica ó Paràlisi Cerebral &lt; 33%  -  5)  % Jornada",CU201),"")</f>
        <v/>
      </c>
      <c r="CX201" s="22" t="str">
        <f t="shared" ref="CX201:CX264" si="116">IF(CV201&lt;&gt;"",IF(CP201&lt;&gt;"","3) Físic ó Sensorial &lt; 65%  -  5) % Jornada",CV201),"")</f>
        <v/>
      </c>
      <c r="CY201" s="23" t="str">
        <f t="shared" ref="CY201:CY264" si="117">IF(CX201&lt;&gt;"",CX201,IF(CW201&lt;&gt;"",CW201,""))</f>
        <v/>
      </c>
      <c r="CZ201" s="23" t="str">
        <f t="shared" ref="CZ201:CZ264" si="118">IF(CY201&lt;&gt;"",CY201,IF(CT201&lt;&gt;"",CT201,""))</f>
        <v/>
      </c>
      <c r="DA201" s="207" t="str">
        <f t="shared" si="91"/>
        <v/>
      </c>
      <c r="DB201" s="23">
        <f t="shared" si="103"/>
        <v>0</v>
      </c>
      <c r="DC201" s="16"/>
      <c r="DE201" s="192">
        <f t="shared" si="104"/>
        <v>0</v>
      </c>
      <c r="DF201" s="192">
        <f t="shared" si="105"/>
        <v>0</v>
      </c>
      <c r="DH201" s="192">
        <f t="shared" si="106"/>
        <v>0</v>
      </c>
      <c r="DI201" s="192">
        <f t="shared" si="107"/>
        <v>0</v>
      </c>
      <c r="DK201" s="203">
        <f>IF(Taula43[[#This Row],[Codi del contracte]]&lt;&gt;"",IF(Taula43[[#This Row],[Codi del contracte]]&gt;199,IF(Taula43[[#This Row],[Codi del contracte]]&lt;300,1,0),0),0)</f>
        <v>0</v>
      </c>
      <c r="DL201" s="203">
        <f>IF(Taula43[[#This Row],[Codi del contracte]]&lt;&gt;"",IF(Taula43[[#This Row],[Codi del contracte]]&gt;499,IF(Taula43[[#This Row],[Codi del contracte]]&lt;600,1,0),0),0)</f>
        <v>0</v>
      </c>
      <c r="DM201" s="203">
        <f t="shared" ref="DM201:DM264" si="119">DK201+DL201</f>
        <v>0</v>
      </c>
      <c r="DN201" s="203">
        <f>IF(Taula43[[#This Row],[% Jornada (no posar símbol %)]]=100,IF(DM201=1,2,0),0)</f>
        <v>0</v>
      </c>
      <c r="DO201" s="203" t="str">
        <f t="shared" si="92"/>
        <v/>
      </c>
    </row>
    <row r="202" spans="1:119" ht="14.25" customHeight="1">
      <c r="A202" s="260"/>
      <c r="B202" s="83">
        <v>195</v>
      </c>
      <c r="C202" s="210"/>
      <c r="D202" s="226"/>
      <c r="E202" s="210"/>
      <c r="F202" s="224"/>
      <c r="G202" s="224"/>
      <c r="H202" s="210"/>
      <c r="I202" s="225"/>
      <c r="J202" s="210"/>
      <c r="K202" s="155"/>
      <c r="L202" s="156">
        <f t="shared" si="108"/>
        <v>0</v>
      </c>
      <c r="M202" s="340"/>
      <c r="N202" s="182" t="str">
        <f t="shared" ref="N202:N265" si="120">IFERROR(DA202,"ERROR! NO RETALLAR I ENGANXAR DINS DEL FORMULARI")</f>
        <v/>
      </c>
      <c r="O202" s="127"/>
      <c r="P202" s="64"/>
      <c r="Q202" s="64"/>
      <c r="R202" s="64"/>
      <c r="CB202" s="78" t="str">
        <f t="shared" si="93"/>
        <v/>
      </c>
      <c r="CC202" s="79">
        <v>100</v>
      </c>
      <c r="CD202" s="79">
        <f t="shared" si="94"/>
        <v>0</v>
      </c>
      <c r="CE202" s="79">
        <f t="shared" si="95"/>
        <v>0</v>
      </c>
      <c r="CF202" s="79">
        <f t="shared" si="96"/>
        <v>0</v>
      </c>
      <c r="CG202" s="79">
        <f t="shared" ref="CG202:CG265" si="121">IFERROR(ROUND((CE202+CF202),2),0)</f>
        <v>0</v>
      </c>
      <c r="CH202" s="80">
        <f t="shared" si="97"/>
        <v>0</v>
      </c>
      <c r="CI202" s="84">
        <f t="shared" si="98"/>
        <v>0</v>
      </c>
      <c r="CJ202" s="80">
        <f t="shared" si="109"/>
        <v>0</v>
      </c>
      <c r="CN202" s="21" t="str">
        <f t="shared" si="99"/>
        <v/>
      </c>
      <c r="CO202" s="21" t="str">
        <f t="shared" si="100"/>
        <v/>
      </c>
      <c r="CP202" s="22" t="str">
        <f t="shared" si="110"/>
        <v/>
      </c>
      <c r="CQ202" s="22" t="str">
        <f t="shared" si="111"/>
        <v/>
      </c>
      <c r="CR202" s="22" t="str">
        <f t="shared" si="112"/>
        <v/>
      </c>
      <c r="CS202" s="22" t="str">
        <f t="shared" si="113"/>
        <v/>
      </c>
      <c r="CT202" s="22" t="str">
        <f t="shared" si="114"/>
        <v/>
      </c>
      <c r="CU202" s="173" t="str">
        <f t="shared" si="101"/>
        <v/>
      </c>
      <c r="CV202" s="173" t="str">
        <f t="shared" si="102"/>
        <v/>
      </c>
      <c r="CW202" s="22" t="str">
        <f t="shared" si="115"/>
        <v/>
      </c>
      <c r="CX202" s="22" t="str">
        <f t="shared" si="116"/>
        <v/>
      </c>
      <c r="CY202" s="23" t="str">
        <f t="shared" si="117"/>
        <v/>
      </c>
      <c r="CZ202" s="23" t="str">
        <f t="shared" si="118"/>
        <v/>
      </c>
      <c r="DA202" s="207" t="str">
        <f t="shared" ref="DA202:DA265" si="122">IF(CZ202&lt;&gt;"",CZ202,IF(DO202&lt;&gt;"",DO202,""))</f>
        <v/>
      </c>
      <c r="DB202" s="23">
        <f t="shared" si="103"/>
        <v>0</v>
      </c>
      <c r="DC202" s="16"/>
      <c r="DE202" s="192">
        <f t="shared" si="104"/>
        <v>0</v>
      </c>
      <c r="DF202" s="192">
        <f t="shared" si="105"/>
        <v>0</v>
      </c>
      <c r="DH202" s="192">
        <f t="shared" si="106"/>
        <v>0</v>
      </c>
      <c r="DI202" s="192">
        <f t="shared" si="107"/>
        <v>0</v>
      </c>
      <c r="DK202" s="203">
        <f>IF(Taula43[[#This Row],[Codi del contracte]]&lt;&gt;"",IF(Taula43[[#This Row],[Codi del contracte]]&gt;199,IF(Taula43[[#This Row],[Codi del contracte]]&lt;300,1,0),0),0)</f>
        <v>0</v>
      </c>
      <c r="DL202" s="203">
        <f>IF(Taula43[[#This Row],[Codi del contracte]]&lt;&gt;"",IF(Taula43[[#This Row],[Codi del contracte]]&gt;499,IF(Taula43[[#This Row],[Codi del contracte]]&lt;600,1,0),0),0)</f>
        <v>0</v>
      </c>
      <c r="DM202" s="203">
        <f t="shared" si="119"/>
        <v>0</v>
      </c>
      <c r="DN202" s="203">
        <f>IF(Taula43[[#This Row],[% Jornada (no posar símbol %)]]=100,IF(DM202=1,2,0),0)</f>
        <v>0</v>
      </c>
      <c r="DO202" s="203" t="str">
        <f t="shared" ref="DO202:DO265" si="123">IF(DN202=2,"6) Contracte a Temps Parcial no compatible amb 100% Jornada","")</f>
        <v/>
      </c>
    </row>
    <row r="203" spans="1:119" ht="14.25" customHeight="1">
      <c r="A203" s="260"/>
      <c r="B203" s="83">
        <v>196</v>
      </c>
      <c r="C203" s="210"/>
      <c r="D203" s="226"/>
      <c r="E203" s="210"/>
      <c r="F203" s="224"/>
      <c r="G203" s="224"/>
      <c r="H203" s="210"/>
      <c r="I203" s="225"/>
      <c r="J203" s="210"/>
      <c r="K203" s="155"/>
      <c r="L203" s="156">
        <f t="shared" si="108"/>
        <v>0</v>
      </c>
      <c r="M203" s="340"/>
      <c r="N203" s="182" t="str">
        <f t="shared" si="120"/>
        <v/>
      </c>
      <c r="O203" s="127"/>
      <c r="P203" s="64"/>
      <c r="Q203" s="64"/>
      <c r="R203" s="64"/>
      <c r="CB203" s="78" t="str">
        <f t="shared" si="93"/>
        <v/>
      </c>
      <c r="CC203" s="79">
        <v>100</v>
      </c>
      <c r="CD203" s="79">
        <f t="shared" si="94"/>
        <v>0</v>
      </c>
      <c r="CE203" s="79">
        <f t="shared" si="95"/>
        <v>0</v>
      </c>
      <c r="CF203" s="79">
        <f t="shared" si="96"/>
        <v>0</v>
      </c>
      <c r="CG203" s="79">
        <f t="shared" si="121"/>
        <v>0</v>
      </c>
      <c r="CH203" s="80">
        <f t="shared" si="97"/>
        <v>0</v>
      </c>
      <c r="CI203" s="84">
        <f t="shared" si="98"/>
        <v>0</v>
      </c>
      <c r="CJ203" s="80">
        <f t="shared" si="109"/>
        <v>0</v>
      </c>
      <c r="CN203" s="21" t="str">
        <f t="shared" si="99"/>
        <v/>
      </c>
      <c r="CO203" s="21" t="str">
        <f t="shared" si="100"/>
        <v/>
      </c>
      <c r="CP203" s="22" t="str">
        <f t="shared" si="110"/>
        <v/>
      </c>
      <c r="CQ203" s="22" t="str">
        <f t="shared" si="111"/>
        <v/>
      </c>
      <c r="CR203" s="22" t="str">
        <f t="shared" si="112"/>
        <v/>
      </c>
      <c r="CS203" s="22" t="str">
        <f t="shared" si="113"/>
        <v/>
      </c>
      <c r="CT203" s="22" t="str">
        <f t="shared" si="114"/>
        <v/>
      </c>
      <c r="CU203" s="173" t="str">
        <f t="shared" si="101"/>
        <v/>
      </c>
      <c r="CV203" s="173" t="str">
        <f t="shared" si="102"/>
        <v/>
      </c>
      <c r="CW203" s="22" t="str">
        <f t="shared" si="115"/>
        <v/>
      </c>
      <c r="CX203" s="22" t="str">
        <f t="shared" si="116"/>
        <v/>
      </c>
      <c r="CY203" s="23" t="str">
        <f t="shared" si="117"/>
        <v/>
      </c>
      <c r="CZ203" s="23" t="str">
        <f t="shared" si="118"/>
        <v/>
      </c>
      <c r="DA203" s="207" t="str">
        <f t="shared" si="122"/>
        <v/>
      </c>
      <c r="DB203" s="23">
        <f t="shared" si="103"/>
        <v>0</v>
      </c>
      <c r="DC203" s="16"/>
      <c r="DE203" s="192">
        <f t="shared" si="104"/>
        <v>0</v>
      </c>
      <c r="DF203" s="192">
        <f t="shared" si="105"/>
        <v>0</v>
      </c>
      <c r="DH203" s="192">
        <f t="shared" si="106"/>
        <v>0</v>
      </c>
      <c r="DI203" s="192">
        <f t="shared" si="107"/>
        <v>0</v>
      </c>
      <c r="DK203" s="203">
        <f>IF(Taula43[[#This Row],[Codi del contracte]]&lt;&gt;"",IF(Taula43[[#This Row],[Codi del contracte]]&gt;199,IF(Taula43[[#This Row],[Codi del contracte]]&lt;300,1,0),0),0)</f>
        <v>0</v>
      </c>
      <c r="DL203" s="203">
        <f>IF(Taula43[[#This Row],[Codi del contracte]]&lt;&gt;"",IF(Taula43[[#This Row],[Codi del contracte]]&gt;499,IF(Taula43[[#This Row],[Codi del contracte]]&lt;600,1,0),0),0)</f>
        <v>0</v>
      </c>
      <c r="DM203" s="203">
        <f t="shared" si="119"/>
        <v>0</v>
      </c>
      <c r="DN203" s="203">
        <f>IF(Taula43[[#This Row],[% Jornada (no posar símbol %)]]=100,IF(DM203=1,2,0),0)</f>
        <v>0</v>
      </c>
      <c r="DO203" s="203" t="str">
        <f t="shared" si="123"/>
        <v/>
      </c>
    </row>
    <row r="204" spans="1:119" ht="14.25" customHeight="1">
      <c r="A204" s="260"/>
      <c r="B204" s="83">
        <v>197</v>
      </c>
      <c r="C204" s="210"/>
      <c r="D204" s="226"/>
      <c r="E204" s="210"/>
      <c r="F204" s="224"/>
      <c r="G204" s="224"/>
      <c r="H204" s="210"/>
      <c r="I204" s="225"/>
      <c r="J204" s="210"/>
      <c r="K204" s="155"/>
      <c r="L204" s="156">
        <f t="shared" si="108"/>
        <v>0</v>
      </c>
      <c r="M204" s="340"/>
      <c r="N204" s="182" t="str">
        <f t="shared" si="120"/>
        <v/>
      </c>
      <c r="O204" s="127"/>
      <c r="P204" s="64"/>
      <c r="Q204" s="64"/>
      <c r="R204" s="64"/>
      <c r="CB204" s="78" t="str">
        <f t="shared" si="93"/>
        <v/>
      </c>
      <c r="CC204" s="79">
        <v>100</v>
      </c>
      <c r="CD204" s="79">
        <f t="shared" si="94"/>
        <v>0</v>
      </c>
      <c r="CE204" s="79">
        <f t="shared" si="95"/>
        <v>0</v>
      </c>
      <c r="CF204" s="79">
        <f t="shared" si="96"/>
        <v>0</v>
      </c>
      <c r="CG204" s="79">
        <f t="shared" si="121"/>
        <v>0</v>
      </c>
      <c r="CH204" s="80">
        <f t="shared" si="97"/>
        <v>0</v>
      </c>
      <c r="CI204" s="84">
        <f t="shared" si="98"/>
        <v>0</v>
      </c>
      <c r="CJ204" s="80">
        <f t="shared" si="109"/>
        <v>0</v>
      </c>
      <c r="CN204" s="21" t="str">
        <f t="shared" si="99"/>
        <v/>
      </c>
      <c r="CO204" s="21" t="str">
        <f t="shared" si="100"/>
        <v/>
      </c>
      <c r="CP204" s="22" t="str">
        <f t="shared" si="110"/>
        <v/>
      </c>
      <c r="CQ204" s="22" t="str">
        <f t="shared" si="111"/>
        <v/>
      </c>
      <c r="CR204" s="22" t="str">
        <f t="shared" si="112"/>
        <v/>
      </c>
      <c r="CS204" s="22" t="str">
        <f t="shared" si="113"/>
        <v/>
      </c>
      <c r="CT204" s="22" t="str">
        <f t="shared" si="114"/>
        <v/>
      </c>
      <c r="CU204" s="173" t="str">
        <f t="shared" si="101"/>
        <v/>
      </c>
      <c r="CV204" s="173" t="str">
        <f t="shared" si="102"/>
        <v/>
      </c>
      <c r="CW204" s="22" t="str">
        <f t="shared" si="115"/>
        <v/>
      </c>
      <c r="CX204" s="22" t="str">
        <f t="shared" si="116"/>
        <v/>
      </c>
      <c r="CY204" s="23" t="str">
        <f t="shared" si="117"/>
        <v/>
      </c>
      <c r="CZ204" s="23" t="str">
        <f t="shared" si="118"/>
        <v/>
      </c>
      <c r="DA204" s="207" t="str">
        <f t="shared" si="122"/>
        <v/>
      </c>
      <c r="DB204" s="23">
        <f t="shared" si="103"/>
        <v>0</v>
      </c>
      <c r="DC204" s="16"/>
      <c r="DE204" s="192">
        <f t="shared" si="104"/>
        <v>0</v>
      </c>
      <c r="DF204" s="192">
        <f t="shared" si="105"/>
        <v>0</v>
      </c>
      <c r="DH204" s="192">
        <f t="shared" si="106"/>
        <v>0</v>
      </c>
      <c r="DI204" s="192">
        <f t="shared" si="107"/>
        <v>0</v>
      </c>
      <c r="DK204" s="203">
        <f>IF(Taula43[[#This Row],[Codi del contracte]]&lt;&gt;"",IF(Taula43[[#This Row],[Codi del contracte]]&gt;199,IF(Taula43[[#This Row],[Codi del contracte]]&lt;300,1,0),0),0)</f>
        <v>0</v>
      </c>
      <c r="DL204" s="203">
        <f>IF(Taula43[[#This Row],[Codi del contracte]]&lt;&gt;"",IF(Taula43[[#This Row],[Codi del contracte]]&gt;499,IF(Taula43[[#This Row],[Codi del contracte]]&lt;600,1,0),0),0)</f>
        <v>0</v>
      </c>
      <c r="DM204" s="203">
        <f t="shared" si="119"/>
        <v>0</v>
      </c>
      <c r="DN204" s="203">
        <f>IF(Taula43[[#This Row],[% Jornada (no posar símbol %)]]=100,IF(DM204=1,2,0),0)</f>
        <v>0</v>
      </c>
      <c r="DO204" s="203" t="str">
        <f t="shared" si="123"/>
        <v/>
      </c>
    </row>
    <row r="205" spans="1:119" ht="14.25" customHeight="1">
      <c r="A205" s="260"/>
      <c r="B205" s="83">
        <v>198</v>
      </c>
      <c r="C205" s="210"/>
      <c r="D205" s="226"/>
      <c r="E205" s="210"/>
      <c r="F205" s="224"/>
      <c r="G205" s="224"/>
      <c r="H205" s="210"/>
      <c r="I205" s="225"/>
      <c r="J205" s="210"/>
      <c r="K205" s="155"/>
      <c r="L205" s="156">
        <f t="shared" si="108"/>
        <v>0</v>
      </c>
      <c r="M205" s="340"/>
      <c r="N205" s="182" t="str">
        <f t="shared" si="120"/>
        <v/>
      </c>
      <c r="O205" s="127"/>
      <c r="P205" s="64"/>
      <c r="Q205" s="64"/>
      <c r="R205" s="64"/>
      <c r="CB205" s="78" t="str">
        <f t="shared" si="93"/>
        <v/>
      </c>
      <c r="CC205" s="79">
        <v>100</v>
      </c>
      <c r="CD205" s="79">
        <f t="shared" si="94"/>
        <v>0</v>
      </c>
      <c r="CE205" s="79">
        <f t="shared" si="95"/>
        <v>0</v>
      </c>
      <c r="CF205" s="79">
        <f t="shared" si="96"/>
        <v>0</v>
      </c>
      <c r="CG205" s="79">
        <f t="shared" si="121"/>
        <v>0</v>
      </c>
      <c r="CH205" s="80">
        <f t="shared" si="97"/>
        <v>0</v>
      </c>
      <c r="CI205" s="84">
        <f t="shared" si="98"/>
        <v>0</v>
      </c>
      <c r="CJ205" s="80">
        <f t="shared" si="109"/>
        <v>0</v>
      </c>
      <c r="CN205" s="21" t="str">
        <f t="shared" si="99"/>
        <v/>
      </c>
      <c r="CO205" s="21" t="str">
        <f t="shared" si="100"/>
        <v/>
      </c>
      <c r="CP205" s="22" t="str">
        <f t="shared" si="110"/>
        <v/>
      </c>
      <c r="CQ205" s="22" t="str">
        <f t="shared" si="111"/>
        <v/>
      </c>
      <c r="CR205" s="22" t="str">
        <f t="shared" si="112"/>
        <v/>
      </c>
      <c r="CS205" s="22" t="str">
        <f t="shared" si="113"/>
        <v/>
      </c>
      <c r="CT205" s="22" t="str">
        <f t="shared" si="114"/>
        <v/>
      </c>
      <c r="CU205" s="173" t="str">
        <f t="shared" si="101"/>
        <v/>
      </c>
      <c r="CV205" s="173" t="str">
        <f t="shared" si="102"/>
        <v/>
      </c>
      <c r="CW205" s="22" t="str">
        <f t="shared" si="115"/>
        <v/>
      </c>
      <c r="CX205" s="22" t="str">
        <f t="shared" si="116"/>
        <v/>
      </c>
      <c r="CY205" s="23" t="str">
        <f t="shared" si="117"/>
        <v/>
      </c>
      <c r="CZ205" s="23" t="str">
        <f t="shared" si="118"/>
        <v/>
      </c>
      <c r="DA205" s="207" t="str">
        <f t="shared" si="122"/>
        <v/>
      </c>
      <c r="DB205" s="23">
        <f t="shared" si="103"/>
        <v>0</v>
      </c>
      <c r="DC205" s="16"/>
      <c r="DE205" s="192">
        <f t="shared" si="104"/>
        <v>0</v>
      </c>
      <c r="DF205" s="192">
        <f t="shared" si="105"/>
        <v>0</v>
      </c>
      <c r="DH205" s="192">
        <f t="shared" si="106"/>
        <v>0</v>
      </c>
      <c r="DI205" s="192">
        <f t="shared" si="107"/>
        <v>0</v>
      </c>
      <c r="DK205" s="203">
        <f>IF(Taula43[[#This Row],[Codi del contracte]]&lt;&gt;"",IF(Taula43[[#This Row],[Codi del contracte]]&gt;199,IF(Taula43[[#This Row],[Codi del contracte]]&lt;300,1,0),0),0)</f>
        <v>0</v>
      </c>
      <c r="DL205" s="203">
        <f>IF(Taula43[[#This Row],[Codi del contracte]]&lt;&gt;"",IF(Taula43[[#This Row],[Codi del contracte]]&gt;499,IF(Taula43[[#This Row],[Codi del contracte]]&lt;600,1,0),0),0)</f>
        <v>0</v>
      </c>
      <c r="DM205" s="203">
        <f t="shared" si="119"/>
        <v>0</v>
      </c>
      <c r="DN205" s="203">
        <f>IF(Taula43[[#This Row],[% Jornada (no posar símbol %)]]=100,IF(DM205=1,2,0),0)</f>
        <v>0</v>
      </c>
      <c r="DO205" s="203" t="str">
        <f t="shared" si="123"/>
        <v/>
      </c>
    </row>
    <row r="206" spans="1:119" ht="14.25" customHeight="1">
      <c r="A206" s="260"/>
      <c r="B206" s="83">
        <v>199</v>
      </c>
      <c r="C206" s="210"/>
      <c r="D206" s="226"/>
      <c r="E206" s="210"/>
      <c r="F206" s="224"/>
      <c r="G206" s="224"/>
      <c r="H206" s="210"/>
      <c r="I206" s="225"/>
      <c r="J206" s="210"/>
      <c r="K206" s="155"/>
      <c r="L206" s="156">
        <f t="shared" si="108"/>
        <v>0</v>
      </c>
      <c r="M206" s="340"/>
      <c r="N206" s="182" t="str">
        <f t="shared" si="120"/>
        <v/>
      </c>
      <c r="O206" s="127"/>
      <c r="P206" s="64"/>
      <c r="Q206" s="64"/>
      <c r="R206" s="64"/>
      <c r="CB206" s="78" t="str">
        <f t="shared" si="93"/>
        <v/>
      </c>
      <c r="CC206" s="79">
        <v>100</v>
      </c>
      <c r="CD206" s="79">
        <f t="shared" si="94"/>
        <v>0</v>
      </c>
      <c r="CE206" s="79">
        <f t="shared" si="95"/>
        <v>0</v>
      </c>
      <c r="CF206" s="79">
        <f t="shared" si="96"/>
        <v>0</v>
      </c>
      <c r="CG206" s="79">
        <f t="shared" si="121"/>
        <v>0</v>
      </c>
      <c r="CH206" s="80">
        <f t="shared" si="97"/>
        <v>0</v>
      </c>
      <c r="CI206" s="84">
        <f t="shared" si="98"/>
        <v>0</v>
      </c>
      <c r="CJ206" s="80">
        <f t="shared" si="109"/>
        <v>0</v>
      </c>
      <c r="CN206" s="21" t="str">
        <f t="shared" si="99"/>
        <v/>
      </c>
      <c r="CO206" s="21" t="str">
        <f t="shared" si="100"/>
        <v/>
      </c>
      <c r="CP206" s="22" t="str">
        <f t="shared" si="110"/>
        <v/>
      </c>
      <c r="CQ206" s="22" t="str">
        <f t="shared" si="111"/>
        <v/>
      </c>
      <c r="CR206" s="22" t="str">
        <f t="shared" si="112"/>
        <v/>
      </c>
      <c r="CS206" s="22" t="str">
        <f t="shared" si="113"/>
        <v/>
      </c>
      <c r="CT206" s="22" t="str">
        <f t="shared" si="114"/>
        <v/>
      </c>
      <c r="CU206" s="173" t="str">
        <f t="shared" si="101"/>
        <v/>
      </c>
      <c r="CV206" s="173" t="str">
        <f t="shared" si="102"/>
        <v/>
      </c>
      <c r="CW206" s="22" t="str">
        <f t="shared" si="115"/>
        <v/>
      </c>
      <c r="CX206" s="22" t="str">
        <f t="shared" si="116"/>
        <v/>
      </c>
      <c r="CY206" s="23" t="str">
        <f t="shared" si="117"/>
        <v/>
      </c>
      <c r="CZ206" s="23" t="str">
        <f t="shared" si="118"/>
        <v/>
      </c>
      <c r="DA206" s="207" t="str">
        <f t="shared" si="122"/>
        <v/>
      </c>
      <c r="DB206" s="23">
        <f t="shared" si="103"/>
        <v>0</v>
      </c>
      <c r="DC206" s="16"/>
      <c r="DE206" s="192">
        <f t="shared" si="104"/>
        <v>0</v>
      </c>
      <c r="DF206" s="192">
        <f t="shared" si="105"/>
        <v>0</v>
      </c>
      <c r="DH206" s="192">
        <f t="shared" si="106"/>
        <v>0</v>
      </c>
      <c r="DI206" s="192">
        <f t="shared" si="107"/>
        <v>0</v>
      </c>
      <c r="DK206" s="203">
        <f>IF(Taula43[[#This Row],[Codi del contracte]]&lt;&gt;"",IF(Taula43[[#This Row],[Codi del contracte]]&gt;199,IF(Taula43[[#This Row],[Codi del contracte]]&lt;300,1,0),0),0)</f>
        <v>0</v>
      </c>
      <c r="DL206" s="203">
        <f>IF(Taula43[[#This Row],[Codi del contracte]]&lt;&gt;"",IF(Taula43[[#This Row],[Codi del contracte]]&gt;499,IF(Taula43[[#This Row],[Codi del contracte]]&lt;600,1,0),0),0)</f>
        <v>0</v>
      </c>
      <c r="DM206" s="203">
        <f t="shared" si="119"/>
        <v>0</v>
      </c>
      <c r="DN206" s="203">
        <f>IF(Taula43[[#This Row],[% Jornada (no posar símbol %)]]=100,IF(DM206=1,2,0),0)</f>
        <v>0</v>
      </c>
      <c r="DO206" s="203" t="str">
        <f t="shared" si="123"/>
        <v/>
      </c>
    </row>
    <row r="207" spans="1:119" ht="14.25" customHeight="1">
      <c r="A207" s="260"/>
      <c r="B207" s="83">
        <v>200</v>
      </c>
      <c r="C207" s="210"/>
      <c r="D207" s="226"/>
      <c r="E207" s="210"/>
      <c r="F207" s="224"/>
      <c r="G207" s="224"/>
      <c r="H207" s="210"/>
      <c r="I207" s="225"/>
      <c r="J207" s="210"/>
      <c r="K207" s="155"/>
      <c r="L207" s="156">
        <f t="shared" si="108"/>
        <v>0</v>
      </c>
      <c r="M207" s="340"/>
      <c r="N207" s="182" t="str">
        <f t="shared" si="120"/>
        <v/>
      </c>
      <c r="O207" s="127"/>
      <c r="P207" s="64"/>
      <c r="Q207" s="64"/>
      <c r="R207" s="64"/>
      <c r="CB207" s="78" t="str">
        <f t="shared" si="93"/>
        <v/>
      </c>
      <c r="CC207" s="79">
        <v>100</v>
      </c>
      <c r="CD207" s="79">
        <f t="shared" si="94"/>
        <v>0</v>
      </c>
      <c r="CE207" s="79">
        <f t="shared" si="95"/>
        <v>0</v>
      </c>
      <c r="CF207" s="79">
        <f t="shared" si="96"/>
        <v>0</v>
      </c>
      <c r="CG207" s="79">
        <f t="shared" si="121"/>
        <v>0</v>
      </c>
      <c r="CH207" s="80">
        <f t="shared" si="97"/>
        <v>0</v>
      </c>
      <c r="CI207" s="84">
        <f t="shared" si="98"/>
        <v>0</v>
      </c>
      <c r="CJ207" s="80">
        <f t="shared" si="109"/>
        <v>0</v>
      </c>
      <c r="CN207" s="21" t="str">
        <f t="shared" si="99"/>
        <v/>
      </c>
      <c r="CO207" s="21" t="str">
        <f t="shared" si="100"/>
        <v/>
      </c>
      <c r="CP207" s="22" t="str">
        <f t="shared" si="110"/>
        <v/>
      </c>
      <c r="CQ207" s="22" t="str">
        <f t="shared" si="111"/>
        <v/>
      </c>
      <c r="CR207" s="22" t="str">
        <f t="shared" si="112"/>
        <v/>
      </c>
      <c r="CS207" s="22" t="str">
        <f t="shared" si="113"/>
        <v/>
      </c>
      <c r="CT207" s="22" t="str">
        <f t="shared" si="114"/>
        <v/>
      </c>
      <c r="CU207" s="173" t="str">
        <f t="shared" si="101"/>
        <v/>
      </c>
      <c r="CV207" s="173" t="str">
        <f t="shared" si="102"/>
        <v/>
      </c>
      <c r="CW207" s="22" t="str">
        <f t="shared" si="115"/>
        <v/>
      </c>
      <c r="CX207" s="22" t="str">
        <f t="shared" si="116"/>
        <v/>
      </c>
      <c r="CY207" s="23" t="str">
        <f t="shared" si="117"/>
        <v/>
      </c>
      <c r="CZ207" s="23" t="str">
        <f t="shared" si="118"/>
        <v/>
      </c>
      <c r="DA207" s="207" t="str">
        <f t="shared" si="122"/>
        <v/>
      </c>
      <c r="DB207" s="23">
        <f t="shared" si="103"/>
        <v>0</v>
      </c>
      <c r="DC207" s="16"/>
      <c r="DE207" s="192">
        <f t="shared" si="104"/>
        <v>0</v>
      </c>
      <c r="DF207" s="192">
        <f t="shared" si="105"/>
        <v>0</v>
      </c>
      <c r="DH207" s="192">
        <f t="shared" si="106"/>
        <v>0</v>
      </c>
      <c r="DI207" s="192">
        <f t="shared" si="107"/>
        <v>0</v>
      </c>
      <c r="DK207" s="203">
        <f>IF(Taula43[[#This Row],[Codi del contracte]]&lt;&gt;"",IF(Taula43[[#This Row],[Codi del contracte]]&gt;199,IF(Taula43[[#This Row],[Codi del contracte]]&lt;300,1,0),0),0)</f>
        <v>0</v>
      </c>
      <c r="DL207" s="203">
        <f>IF(Taula43[[#This Row],[Codi del contracte]]&lt;&gt;"",IF(Taula43[[#This Row],[Codi del contracte]]&gt;499,IF(Taula43[[#This Row],[Codi del contracte]]&lt;600,1,0),0),0)</f>
        <v>0</v>
      </c>
      <c r="DM207" s="203">
        <f t="shared" si="119"/>
        <v>0</v>
      </c>
      <c r="DN207" s="203">
        <f>IF(Taula43[[#This Row],[% Jornada (no posar símbol %)]]=100,IF(DM207=1,2,0),0)</f>
        <v>0</v>
      </c>
      <c r="DO207" s="203" t="str">
        <f t="shared" si="123"/>
        <v/>
      </c>
    </row>
    <row r="208" spans="1:119" ht="14.25" customHeight="1">
      <c r="A208" s="260"/>
      <c r="B208" s="83">
        <v>201</v>
      </c>
      <c r="C208" s="2"/>
      <c r="D208" s="158"/>
      <c r="E208" s="194"/>
      <c r="F208" s="153"/>
      <c r="G208" s="153"/>
      <c r="H208" s="2"/>
      <c r="I208" s="154"/>
      <c r="J208" s="210"/>
      <c r="K208" s="155"/>
      <c r="L208" s="156">
        <f t="shared" si="108"/>
        <v>0</v>
      </c>
      <c r="M208" s="340"/>
      <c r="N208" s="182" t="str">
        <f t="shared" si="120"/>
        <v/>
      </c>
      <c r="O208" s="127"/>
      <c r="P208" s="64"/>
      <c r="Q208" s="64"/>
      <c r="R208" s="64"/>
      <c r="CB208" s="78" t="str">
        <f t="shared" si="93"/>
        <v/>
      </c>
      <c r="CC208" s="79">
        <v>100</v>
      </c>
      <c r="CD208" s="79">
        <f t="shared" si="94"/>
        <v>0</v>
      </c>
      <c r="CE208" s="79">
        <f t="shared" si="95"/>
        <v>0</v>
      </c>
      <c r="CF208" s="79">
        <f t="shared" si="96"/>
        <v>0</v>
      </c>
      <c r="CG208" s="79">
        <f t="shared" si="121"/>
        <v>0</v>
      </c>
      <c r="CH208" s="80">
        <f t="shared" si="97"/>
        <v>0</v>
      </c>
      <c r="CI208" s="84">
        <f t="shared" si="98"/>
        <v>0</v>
      </c>
      <c r="CJ208" s="80">
        <f t="shared" si="109"/>
        <v>0</v>
      </c>
      <c r="CN208" s="21" t="str">
        <f t="shared" si="99"/>
        <v/>
      </c>
      <c r="CO208" s="21" t="str">
        <f t="shared" si="100"/>
        <v/>
      </c>
      <c r="CP208" s="22" t="str">
        <f t="shared" si="110"/>
        <v/>
      </c>
      <c r="CQ208" s="22" t="str">
        <f t="shared" si="111"/>
        <v/>
      </c>
      <c r="CR208" s="22" t="str">
        <f t="shared" si="112"/>
        <v/>
      </c>
      <c r="CS208" s="22" t="str">
        <f t="shared" si="113"/>
        <v/>
      </c>
      <c r="CT208" s="22" t="str">
        <f t="shared" si="114"/>
        <v/>
      </c>
      <c r="CU208" s="173" t="str">
        <f t="shared" si="101"/>
        <v/>
      </c>
      <c r="CV208" s="173" t="str">
        <f t="shared" si="102"/>
        <v/>
      </c>
      <c r="CW208" s="22" t="str">
        <f t="shared" si="115"/>
        <v/>
      </c>
      <c r="CX208" s="22" t="str">
        <f t="shared" si="116"/>
        <v/>
      </c>
      <c r="CY208" s="23" t="str">
        <f t="shared" si="117"/>
        <v/>
      </c>
      <c r="CZ208" s="23" t="str">
        <f t="shared" si="118"/>
        <v/>
      </c>
      <c r="DA208" s="207" t="str">
        <f t="shared" si="122"/>
        <v/>
      </c>
      <c r="DB208" s="23">
        <f t="shared" si="103"/>
        <v>0</v>
      </c>
      <c r="DC208" s="16"/>
      <c r="DE208" s="192">
        <f t="shared" si="104"/>
        <v>0</v>
      </c>
      <c r="DF208" s="192">
        <f t="shared" si="105"/>
        <v>0</v>
      </c>
      <c r="DH208" s="192">
        <f t="shared" si="106"/>
        <v>0</v>
      </c>
      <c r="DI208" s="192">
        <f t="shared" si="107"/>
        <v>0</v>
      </c>
      <c r="DK208" s="203">
        <f>IF(Taula43[[#This Row],[Codi del contracte]]&lt;&gt;"",IF(Taula43[[#This Row],[Codi del contracte]]&gt;199,IF(Taula43[[#This Row],[Codi del contracte]]&lt;300,1,0),0),0)</f>
        <v>0</v>
      </c>
      <c r="DL208" s="203">
        <f>IF(Taula43[[#This Row],[Codi del contracte]]&lt;&gt;"",IF(Taula43[[#This Row],[Codi del contracte]]&gt;499,IF(Taula43[[#This Row],[Codi del contracte]]&lt;600,1,0),0),0)</f>
        <v>0</v>
      </c>
      <c r="DM208" s="203">
        <f t="shared" si="119"/>
        <v>0</v>
      </c>
      <c r="DN208" s="203">
        <f>IF(Taula43[[#This Row],[% Jornada (no posar símbol %)]]=100,IF(DM208=1,2,0),0)</f>
        <v>0</v>
      </c>
      <c r="DO208" s="203" t="str">
        <f t="shared" si="123"/>
        <v/>
      </c>
    </row>
    <row r="209" spans="1:119" ht="14.25" customHeight="1">
      <c r="A209" s="260"/>
      <c r="B209" s="83">
        <v>202</v>
      </c>
      <c r="C209" s="2"/>
      <c r="D209" s="158"/>
      <c r="E209" s="194"/>
      <c r="F209" s="153"/>
      <c r="G209" s="153"/>
      <c r="H209" s="2"/>
      <c r="I209" s="154"/>
      <c r="J209" s="210"/>
      <c r="K209" s="155"/>
      <c r="L209" s="156">
        <f t="shared" si="108"/>
        <v>0</v>
      </c>
      <c r="M209" s="340"/>
      <c r="N209" s="182" t="str">
        <f t="shared" si="120"/>
        <v/>
      </c>
      <c r="O209" s="127"/>
      <c r="P209" s="64"/>
      <c r="Q209" s="64"/>
      <c r="R209" s="64"/>
      <c r="CB209" s="78" t="str">
        <f t="shared" si="93"/>
        <v/>
      </c>
      <c r="CC209" s="79">
        <v>100</v>
      </c>
      <c r="CD209" s="79">
        <f t="shared" si="94"/>
        <v>0</v>
      </c>
      <c r="CE209" s="79">
        <f t="shared" si="95"/>
        <v>0</v>
      </c>
      <c r="CF209" s="79">
        <f t="shared" si="96"/>
        <v>0</v>
      </c>
      <c r="CG209" s="79">
        <f t="shared" si="121"/>
        <v>0</v>
      </c>
      <c r="CH209" s="80">
        <f t="shared" si="97"/>
        <v>0</v>
      </c>
      <c r="CI209" s="84">
        <f t="shared" si="98"/>
        <v>0</v>
      </c>
      <c r="CJ209" s="80">
        <f t="shared" si="109"/>
        <v>0</v>
      </c>
      <c r="CN209" s="21" t="str">
        <f t="shared" si="99"/>
        <v/>
      </c>
      <c r="CO209" s="21" t="str">
        <f t="shared" si="100"/>
        <v/>
      </c>
      <c r="CP209" s="22" t="str">
        <f t="shared" si="110"/>
        <v/>
      </c>
      <c r="CQ209" s="22" t="str">
        <f t="shared" si="111"/>
        <v/>
      </c>
      <c r="CR209" s="22" t="str">
        <f t="shared" si="112"/>
        <v/>
      </c>
      <c r="CS209" s="22" t="str">
        <f t="shared" si="113"/>
        <v/>
      </c>
      <c r="CT209" s="22" t="str">
        <f t="shared" si="114"/>
        <v/>
      </c>
      <c r="CU209" s="173" t="str">
        <f t="shared" si="101"/>
        <v/>
      </c>
      <c r="CV209" s="173" t="str">
        <f t="shared" si="102"/>
        <v/>
      </c>
      <c r="CW209" s="22" t="str">
        <f t="shared" si="115"/>
        <v/>
      </c>
      <c r="CX209" s="22" t="str">
        <f t="shared" si="116"/>
        <v/>
      </c>
      <c r="CY209" s="23" t="str">
        <f t="shared" si="117"/>
        <v/>
      </c>
      <c r="CZ209" s="23" t="str">
        <f t="shared" si="118"/>
        <v/>
      </c>
      <c r="DA209" s="207" t="str">
        <f t="shared" si="122"/>
        <v/>
      </c>
      <c r="DB209" s="23">
        <f t="shared" si="103"/>
        <v>0</v>
      </c>
      <c r="DC209" s="16"/>
      <c r="DE209" s="192">
        <f t="shared" si="104"/>
        <v>0</v>
      </c>
      <c r="DF209" s="192">
        <f t="shared" si="105"/>
        <v>0</v>
      </c>
      <c r="DH209" s="192">
        <f t="shared" si="106"/>
        <v>0</v>
      </c>
      <c r="DI209" s="192">
        <f t="shared" si="107"/>
        <v>0</v>
      </c>
      <c r="DK209" s="203">
        <f>IF(Taula43[[#This Row],[Codi del contracte]]&lt;&gt;"",IF(Taula43[[#This Row],[Codi del contracte]]&gt;199,IF(Taula43[[#This Row],[Codi del contracte]]&lt;300,1,0),0),0)</f>
        <v>0</v>
      </c>
      <c r="DL209" s="203">
        <f>IF(Taula43[[#This Row],[Codi del contracte]]&lt;&gt;"",IF(Taula43[[#This Row],[Codi del contracte]]&gt;499,IF(Taula43[[#This Row],[Codi del contracte]]&lt;600,1,0),0),0)</f>
        <v>0</v>
      </c>
      <c r="DM209" s="203">
        <f t="shared" si="119"/>
        <v>0</v>
      </c>
      <c r="DN209" s="203">
        <f>IF(Taula43[[#This Row],[% Jornada (no posar símbol %)]]=100,IF(DM209=1,2,0),0)</f>
        <v>0</v>
      </c>
      <c r="DO209" s="203" t="str">
        <f t="shared" si="123"/>
        <v/>
      </c>
    </row>
    <row r="210" spans="1:119" ht="14.25" customHeight="1">
      <c r="A210" s="260"/>
      <c r="B210" s="83">
        <v>203</v>
      </c>
      <c r="C210" s="2"/>
      <c r="D210" s="158"/>
      <c r="E210" s="194"/>
      <c r="F210" s="153"/>
      <c r="G210" s="153"/>
      <c r="H210" s="2"/>
      <c r="I210" s="154"/>
      <c r="J210" s="210"/>
      <c r="K210" s="155"/>
      <c r="L210" s="156">
        <f t="shared" si="108"/>
        <v>0</v>
      </c>
      <c r="M210" s="340"/>
      <c r="N210" s="182" t="str">
        <f t="shared" si="120"/>
        <v/>
      </c>
      <c r="O210" s="127"/>
      <c r="P210" s="64"/>
      <c r="Q210" s="64"/>
      <c r="R210" s="64"/>
      <c r="CB210" s="78" t="str">
        <f t="shared" si="93"/>
        <v/>
      </c>
      <c r="CC210" s="79">
        <v>100</v>
      </c>
      <c r="CD210" s="79">
        <f t="shared" si="94"/>
        <v>0</v>
      </c>
      <c r="CE210" s="79">
        <f t="shared" si="95"/>
        <v>0</v>
      </c>
      <c r="CF210" s="79">
        <f t="shared" si="96"/>
        <v>0</v>
      </c>
      <c r="CG210" s="79">
        <f t="shared" si="121"/>
        <v>0</v>
      </c>
      <c r="CH210" s="80">
        <f t="shared" si="97"/>
        <v>0</v>
      </c>
      <c r="CI210" s="84">
        <f t="shared" si="98"/>
        <v>0</v>
      </c>
      <c r="CJ210" s="80">
        <f t="shared" si="109"/>
        <v>0</v>
      </c>
      <c r="CN210" s="21" t="str">
        <f t="shared" si="99"/>
        <v/>
      </c>
      <c r="CO210" s="21" t="str">
        <f t="shared" si="100"/>
        <v/>
      </c>
      <c r="CP210" s="22" t="str">
        <f t="shared" si="110"/>
        <v/>
      </c>
      <c r="CQ210" s="22" t="str">
        <f t="shared" si="111"/>
        <v/>
      </c>
      <c r="CR210" s="22" t="str">
        <f t="shared" si="112"/>
        <v/>
      </c>
      <c r="CS210" s="22" t="str">
        <f t="shared" si="113"/>
        <v/>
      </c>
      <c r="CT210" s="22" t="str">
        <f t="shared" si="114"/>
        <v/>
      </c>
      <c r="CU210" s="173" t="str">
        <f t="shared" si="101"/>
        <v/>
      </c>
      <c r="CV210" s="173" t="str">
        <f t="shared" si="102"/>
        <v/>
      </c>
      <c r="CW210" s="22" t="str">
        <f t="shared" si="115"/>
        <v/>
      </c>
      <c r="CX210" s="22" t="str">
        <f t="shared" si="116"/>
        <v/>
      </c>
      <c r="CY210" s="23" t="str">
        <f t="shared" si="117"/>
        <v/>
      </c>
      <c r="CZ210" s="23" t="str">
        <f t="shared" si="118"/>
        <v/>
      </c>
      <c r="DA210" s="207" t="str">
        <f t="shared" si="122"/>
        <v/>
      </c>
      <c r="DB210" s="23">
        <f t="shared" si="103"/>
        <v>0</v>
      </c>
      <c r="DC210" s="16"/>
      <c r="DE210" s="192">
        <f t="shared" si="104"/>
        <v>0</v>
      </c>
      <c r="DF210" s="192">
        <f t="shared" si="105"/>
        <v>0</v>
      </c>
      <c r="DH210" s="192">
        <f t="shared" si="106"/>
        <v>0</v>
      </c>
      <c r="DI210" s="192">
        <f t="shared" si="107"/>
        <v>0</v>
      </c>
      <c r="DK210" s="203">
        <f>IF(Taula43[[#This Row],[Codi del contracte]]&lt;&gt;"",IF(Taula43[[#This Row],[Codi del contracte]]&gt;199,IF(Taula43[[#This Row],[Codi del contracte]]&lt;300,1,0),0),0)</f>
        <v>0</v>
      </c>
      <c r="DL210" s="203">
        <f>IF(Taula43[[#This Row],[Codi del contracte]]&lt;&gt;"",IF(Taula43[[#This Row],[Codi del contracte]]&gt;499,IF(Taula43[[#This Row],[Codi del contracte]]&lt;600,1,0),0),0)</f>
        <v>0</v>
      </c>
      <c r="DM210" s="203">
        <f t="shared" si="119"/>
        <v>0</v>
      </c>
      <c r="DN210" s="203">
        <f>IF(Taula43[[#This Row],[% Jornada (no posar símbol %)]]=100,IF(DM210=1,2,0),0)</f>
        <v>0</v>
      </c>
      <c r="DO210" s="203" t="str">
        <f t="shared" si="123"/>
        <v/>
      </c>
    </row>
    <row r="211" spans="1:119" ht="14.25" customHeight="1">
      <c r="A211" s="260"/>
      <c r="B211" s="83">
        <v>204</v>
      </c>
      <c r="C211" s="2"/>
      <c r="D211" s="158"/>
      <c r="E211" s="194"/>
      <c r="F211" s="153"/>
      <c r="G211" s="153"/>
      <c r="H211" s="2"/>
      <c r="I211" s="154"/>
      <c r="J211" s="210"/>
      <c r="K211" s="155"/>
      <c r="L211" s="156">
        <f t="shared" si="108"/>
        <v>0</v>
      </c>
      <c r="M211" s="340"/>
      <c r="N211" s="182" t="str">
        <f t="shared" si="120"/>
        <v/>
      </c>
      <c r="O211" s="127"/>
      <c r="P211" s="64"/>
      <c r="Q211" s="64"/>
      <c r="R211" s="64"/>
      <c r="CB211" s="78" t="str">
        <f t="shared" si="93"/>
        <v/>
      </c>
      <c r="CC211" s="79">
        <v>100</v>
      </c>
      <c r="CD211" s="79">
        <f t="shared" si="94"/>
        <v>0</v>
      </c>
      <c r="CE211" s="79">
        <f t="shared" si="95"/>
        <v>0</v>
      </c>
      <c r="CF211" s="79">
        <f t="shared" si="96"/>
        <v>0</v>
      </c>
      <c r="CG211" s="79">
        <f t="shared" si="121"/>
        <v>0</v>
      </c>
      <c r="CH211" s="80">
        <f t="shared" si="97"/>
        <v>0</v>
      </c>
      <c r="CI211" s="84">
        <f t="shared" si="98"/>
        <v>0</v>
      </c>
      <c r="CJ211" s="80">
        <f t="shared" si="109"/>
        <v>0</v>
      </c>
      <c r="CN211" s="21" t="str">
        <f t="shared" si="99"/>
        <v/>
      </c>
      <c r="CO211" s="21" t="str">
        <f t="shared" si="100"/>
        <v/>
      </c>
      <c r="CP211" s="22" t="str">
        <f t="shared" si="110"/>
        <v/>
      </c>
      <c r="CQ211" s="22" t="str">
        <f t="shared" si="111"/>
        <v/>
      </c>
      <c r="CR211" s="22" t="str">
        <f t="shared" si="112"/>
        <v/>
      </c>
      <c r="CS211" s="22" t="str">
        <f t="shared" si="113"/>
        <v/>
      </c>
      <c r="CT211" s="22" t="str">
        <f t="shared" si="114"/>
        <v/>
      </c>
      <c r="CU211" s="173" t="str">
        <f t="shared" si="101"/>
        <v/>
      </c>
      <c r="CV211" s="173" t="str">
        <f t="shared" si="102"/>
        <v/>
      </c>
      <c r="CW211" s="22" t="str">
        <f t="shared" si="115"/>
        <v/>
      </c>
      <c r="CX211" s="22" t="str">
        <f t="shared" si="116"/>
        <v/>
      </c>
      <c r="CY211" s="23" t="str">
        <f t="shared" si="117"/>
        <v/>
      </c>
      <c r="CZ211" s="23" t="str">
        <f t="shared" si="118"/>
        <v/>
      </c>
      <c r="DA211" s="207" t="str">
        <f t="shared" si="122"/>
        <v/>
      </c>
      <c r="DB211" s="23">
        <f t="shared" si="103"/>
        <v>0</v>
      </c>
      <c r="DC211" s="16"/>
      <c r="DE211" s="192">
        <f t="shared" si="104"/>
        <v>0</v>
      </c>
      <c r="DF211" s="192">
        <f t="shared" si="105"/>
        <v>0</v>
      </c>
      <c r="DH211" s="192">
        <f t="shared" si="106"/>
        <v>0</v>
      </c>
      <c r="DI211" s="192">
        <f t="shared" si="107"/>
        <v>0</v>
      </c>
      <c r="DK211" s="203">
        <f>IF(Taula43[[#This Row],[Codi del contracte]]&lt;&gt;"",IF(Taula43[[#This Row],[Codi del contracte]]&gt;199,IF(Taula43[[#This Row],[Codi del contracte]]&lt;300,1,0),0),0)</f>
        <v>0</v>
      </c>
      <c r="DL211" s="203">
        <f>IF(Taula43[[#This Row],[Codi del contracte]]&lt;&gt;"",IF(Taula43[[#This Row],[Codi del contracte]]&gt;499,IF(Taula43[[#This Row],[Codi del contracte]]&lt;600,1,0),0),0)</f>
        <v>0</v>
      </c>
      <c r="DM211" s="203">
        <f t="shared" si="119"/>
        <v>0</v>
      </c>
      <c r="DN211" s="203">
        <f>IF(Taula43[[#This Row],[% Jornada (no posar símbol %)]]=100,IF(DM211=1,2,0),0)</f>
        <v>0</v>
      </c>
      <c r="DO211" s="203" t="str">
        <f t="shared" si="123"/>
        <v/>
      </c>
    </row>
    <row r="212" spans="1:119" ht="14.25" customHeight="1">
      <c r="A212" s="260"/>
      <c r="B212" s="83">
        <v>205</v>
      </c>
      <c r="C212" s="2"/>
      <c r="D212" s="158"/>
      <c r="E212" s="194"/>
      <c r="F212" s="153"/>
      <c r="G212" s="153"/>
      <c r="H212" s="2"/>
      <c r="I212" s="154"/>
      <c r="J212" s="210"/>
      <c r="K212" s="155"/>
      <c r="L212" s="156">
        <f t="shared" si="108"/>
        <v>0</v>
      </c>
      <c r="M212" s="340"/>
      <c r="N212" s="182" t="str">
        <f t="shared" si="120"/>
        <v/>
      </c>
      <c r="O212" s="127"/>
      <c r="P212" s="64"/>
      <c r="Q212" s="64"/>
      <c r="R212" s="64"/>
      <c r="CB212" s="78" t="str">
        <f t="shared" si="93"/>
        <v/>
      </c>
      <c r="CC212" s="79">
        <v>100</v>
      </c>
      <c r="CD212" s="79">
        <f t="shared" si="94"/>
        <v>0</v>
      </c>
      <c r="CE212" s="79">
        <f t="shared" si="95"/>
        <v>0</v>
      </c>
      <c r="CF212" s="79">
        <f t="shared" si="96"/>
        <v>0</v>
      </c>
      <c r="CG212" s="79">
        <f t="shared" si="121"/>
        <v>0</v>
      </c>
      <c r="CH212" s="80">
        <f t="shared" si="97"/>
        <v>0</v>
      </c>
      <c r="CI212" s="84">
        <f t="shared" si="98"/>
        <v>0</v>
      </c>
      <c r="CJ212" s="80">
        <f t="shared" si="109"/>
        <v>0</v>
      </c>
      <c r="CN212" s="21" t="str">
        <f t="shared" si="99"/>
        <v/>
      </c>
      <c r="CO212" s="21" t="str">
        <f t="shared" si="100"/>
        <v/>
      </c>
      <c r="CP212" s="22" t="str">
        <f t="shared" si="110"/>
        <v/>
      </c>
      <c r="CQ212" s="22" t="str">
        <f t="shared" si="111"/>
        <v/>
      </c>
      <c r="CR212" s="22" t="str">
        <f t="shared" si="112"/>
        <v/>
      </c>
      <c r="CS212" s="22" t="str">
        <f t="shared" si="113"/>
        <v/>
      </c>
      <c r="CT212" s="22" t="str">
        <f t="shared" si="114"/>
        <v/>
      </c>
      <c r="CU212" s="173" t="str">
        <f t="shared" si="101"/>
        <v/>
      </c>
      <c r="CV212" s="173" t="str">
        <f t="shared" si="102"/>
        <v/>
      </c>
      <c r="CW212" s="22" t="str">
        <f t="shared" si="115"/>
        <v/>
      </c>
      <c r="CX212" s="22" t="str">
        <f t="shared" si="116"/>
        <v/>
      </c>
      <c r="CY212" s="23" t="str">
        <f t="shared" si="117"/>
        <v/>
      </c>
      <c r="CZ212" s="23" t="str">
        <f t="shared" si="118"/>
        <v/>
      </c>
      <c r="DA212" s="207" t="str">
        <f t="shared" si="122"/>
        <v/>
      </c>
      <c r="DB212" s="23">
        <f t="shared" si="103"/>
        <v>0</v>
      </c>
      <c r="DC212" s="16"/>
      <c r="DE212" s="192">
        <f t="shared" si="104"/>
        <v>0</v>
      </c>
      <c r="DF212" s="192">
        <f t="shared" si="105"/>
        <v>0</v>
      </c>
      <c r="DH212" s="192">
        <f t="shared" si="106"/>
        <v>0</v>
      </c>
      <c r="DI212" s="192">
        <f t="shared" si="107"/>
        <v>0</v>
      </c>
      <c r="DK212" s="203">
        <f>IF(Taula43[[#This Row],[Codi del contracte]]&lt;&gt;"",IF(Taula43[[#This Row],[Codi del contracte]]&gt;199,IF(Taula43[[#This Row],[Codi del contracte]]&lt;300,1,0),0),0)</f>
        <v>0</v>
      </c>
      <c r="DL212" s="203">
        <f>IF(Taula43[[#This Row],[Codi del contracte]]&lt;&gt;"",IF(Taula43[[#This Row],[Codi del contracte]]&gt;499,IF(Taula43[[#This Row],[Codi del contracte]]&lt;600,1,0),0),0)</f>
        <v>0</v>
      </c>
      <c r="DM212" s="203">
        <f t="shared" si="119"/>
        <v>0</v>
      </c>
      <c r="DN212" s="203">
        <f>IF(Taula43[[#This Row],[% Jornada (no posar símbol %)]]=100,IF(DM212=1,2,0),0)</f>
        <v>0</v>
      </c>
      <c r="DO212" s="203" t="str">
        <f t="shared" si="123"/>
        <v/>
      </c>
    </row>
    <row r="213" spans="1:119" ht="14.25" customHeight="1">
      <c r="A213" s="260"/>
      <c r="B213" s="83">
        <v>206</v>
      </c>
      <c r="C213" s="2"/>
      <c r="D213" s="158"/>
      <c r="E213" s="194"/>
      <c r="F213" s="153"/>
      <c r="G213" s="153"/>
      <c r="H213" s="2"/>
      <c r="I213" s="154"/>
      <c r="J213" s="210"/>
      <c r="K213" s="155"/>
      <c r="L213" s="156">
        <f t="shared" si="108"/>
        <v>0</v>
      </c>
      <c r="M213" s="340"/>
      <c r="N213" s="182" t="str">
        <f t="shared" si="120"/>
        <v/>
      </c>
      <c r="O213" s="127"/>
      <c r="P213" s="64"/>
      <c r="Q213" s="64"/>
      <c r="R213" s="64"/>
      <c r="CB213" s="78" t="str">
        <f t="shared" si="93"/>
        <v/>
      </c>
      <c r="CC213" s="79">
        <v>100</v>
      </c>
      <c r="CD213" s="79">
        <f t="shared" si="94"/>
        <v>0</v>
      </c>
      <c r="CE213" s="79">
        <f t="shared" si="95"/>
        <v>0</v>
      </c>
      <c r="CF213" s="79">
        <f t="shared" si="96"/>
        <v>0</v>
      </c>
      <c r="CG213" s="79">
        <f t="shared" si="121"/>
        <v>0</v>
      </c>
      <c r="CH213" s="80">
        <f t="shared" si="97"/>
        <v>0</v>
      </c>
      <c r="CI213" s="84">
        <f t="shared" si="98"/>
        <v>0</v>
      </c>
      <c r="CJ213" s="80">
        <f t="shared" si="109"/>
        <v>0</v>
      </c>
      <c r="CN213" s="21" t="str">
        <f t="shared" si="99"/>
        <v/>
      </c>
      <c r="CO213" s="21" t="str">
        <f t="shared" si="100"/>
        <v/>
      </c>
      <c r="CP213" s="22" t="str">
        <f t="shared" si="110"/>
        <v/>
      </c>
      <c r="CQ213" s="22" t="str">
        <f t="shared" si="111"/>
        <v/>
      </c>
      <c r="CR213" s="22" t="str">
        <f t="shared" si="112"/>
        <v/>
      </c>
      <c r="CS213" s="22" t="str">
        <f t="shared" si="113"/>
        <v/>
      </c>
      <c r="CT213" s="22" t="str">
        <f t="shared" si="114"/>
        <v/>
      </c>
      <c r="CU213" s="173" t="str">
        <f t="shared" si="101"/>
        <v/>
      </c>
      <c r="CV213" s="173" t="str">
        <f t="shared" si="102"/>
        <v/>
      </c>
      <c r="CW213" s="22" t="str">
        <f t="shared" si="115"/>
        <v/>
      </c>
      <c r="CX213" s="22" t="str">
        <f t="shared" si="116"/>
        <v/>
      </c>
      <c r="CY213" s="23" t="str">
        <f t="shared" si="117"/>
        <v/>
      </c>
      <c r="CZ213" s="23" t="str">
        <f t="shared" si="118"/>
        <v/>
      </c>
      <c r="DA213" s="207" t="str">
        <f t="shared" si="122"/>
        <v/>
      </c>
      <c r="DB213" s="23">
        <f t="shared" si="103"/>
        <v>0</v>
      </c>
      <c r="DC213" s="16"/>
      <c r="DE213" s="192">
        <f t="shared" si="104"/>
        <v>0</v>
      </c>
      <c r="DF213" s="192">
        <f t="shared" si="105"/>
        <v>0</v>
      </c>
      <c r="DH213" s="192">
        <f t="shared" si="106"/>
        <v>0</v>
      </c>
      <c r="DI213" s="192">
        <f t="shared" si="107"/>
        <v>0</v>
      </c>
      <c r="DK213" s="203">
        <f>IF(Taula43[[#This Row],[Codi del contracte]]&lt;&gt;"",IF(Taula43[[#This Row],[Codi del contracte]]&gt;199,IF(Taula43[[#This Row],[Codi del contracte]]&lt;300,1,0),0),0)</f>
        <v>0</v>
      </c>
      <c r="DL213" s="203">
        <f>IF(Taula43[[#This Row],[Codi del contracte]]&lt;&gt;"",IF(Taula43[[#This Row],[Codi del contracte]]&gt;499,IF(Taula43[[#This Row],[Codi del contracte]]&lt;600,1,0),0),0)</f>
        <v>0</v>
      </c>
      <c r="DM213" s="203">
        <f t="shared" si="119"/>
        <v>0</v>
      </c>
      <c r="DN213" s="203">
        <f>IF(Taula43[[#This Row],[% Jornada (no posar símbol %)]]=100,IF(DM213=1,2,0),0)</f>
        <v>0</v>
      </c>
      <c r="DO213" s="203" t="str">
        <f t="shared" si="123"/>
        <v/>
      </c>
    </row>
    <row r="214" spans="1:119" ht="14.25" customHeight="1">
      <c r="A214" s="260"/>
      <c r="B214" s="83">
        <v>207</v>
      </c>
      <c r="C214" s="2"/>
      <c r="D214" s="158"/>
      <c r="E214" s="194"/>
      <c r="F214" s="153"/>
      <c r="G214" s="153"/>
      <c r="H214" s="2"/>
      <c r="I214" s="154"/>
      <c r="J214" s="210"/>
      <c r="K214" s="155"/>
      <c r="L214" s="156">
        <f t="shared" si="108"/>
        <v>0</v>
      </c>
      <c r="M214" s="340"/>
      <c r="N214" s="182" t="str">
        <f t="shared" si="120"/>
        <v/>
      </c>
      <c r="O214" s="127"/>
      <c r="P214" s="64"/>
      <c r="Q214" s="64"/>
      <c r="R214" s="64"/>
      <c r="CB214" s="78" t="str">
        <f t="shared" si="93"/>
        <v/>
      </c>
      <c r="CC214" s="79">
        <v>100</v>
      </c>
      <c r="CD214" s="79">
        <f t="shared" si="94"/>
        <v>0</v>
      </c>
      <c r="CE214" s="79">
        <f t="shared" si="95"/>
        <v>0</v>
      </c>
      <c r="CF214" s="79">
        <f t="shared" si="96"/>
        <v>0</v>
      </c>
      <c r="CG214" s="79">
        <f t="shared" si="121"/>
        <v>0</v>
      </c>
      <c r="CH214" s="80">
        <f t="shared" si="97"/>
        <v>0</v>
      </c>
      <c r="CI214" s="84">
        <f t="shared" si="98"/>
        <v>0</v>
      </c>
      <c r="CJ214" s="80">
        <f t="shared" si="109"/>
        <v>0</v>
      </c>
      <c r="CN214" s="21" t="str">
        <f t="shared" si="99"/>
        <v/>
      </c>
      <c r="CO214" s="21" t="str">
        <f t="shared" si="100"/>
        <v/>
      </c>
      <c r="CP214" s="22" t="str">
        <f t="shared" si="110"/>
        <v/>
      </c>
      <c r="CQ214" s="22" t="str">
        <f t="shared" si="111"/>
        <v/>
      </c>
      <c r="CR214" s="22" t="str">
        <f t="shared" si="112"/>
        <v/>
      </c>
      <c r="CS214" s="22" t="str">
        <f t="shared" si="113"/>
        <v/>
      </c>
      <c r="CT214" s="22" t="str">
        <f t="shared" si="114"/>
        <v/>
      </c>
      <c r="CU214" s="173" t="str">
        <f t="shared" si="101"/>
        <v/>
      </c>
      <c r="CV214" s="173" t="str">
        <f t="shared" si="102"/>
        <v/>
      </c>
      <c r="CW214" s="22" t="str">
        <f t="shared" si="115"/>
        <v/>
      </c>
      <c r="CX214" s="22" t="str">
        <f t="shared" si="116"/>
        <v/>
      </c>
      <c r="CY214" s="23" t="str">
        <f t="shared" si="117"/>
        <v/>
      </c>
      <c r="CZ214" s="23" t="str">
        <f t="shared" si="118"/>
        <v/>
      </c>
      <c r="DA214" s="207" t="str">
        <f t="shared" si="122"/>
        <v/>
      </c>
      <c r="DB214" s="23">
        <f t="shared" si="103"/>
        <v>0</v>
      </c>
      <c r="DC214" s="16"/>
      <c r="DE214" s="192">
        <f t="shared" si="104"/>
        <v>0</v>
      </c>
      <c r="DF214" s="192">
        <f t="shared" si="105"/>
        <v>0</v>
      </c>
      <c r="DH214" s="192">
        <f t="shared" si="106"/>
        <v>0</v>
      </c>
      <c r="DI214" s="192">
        <f t="shared" si="107"/>
        <v>0</v>
      </c>
      <c r="DK214" s="203">
        <f>IF(Taula43[[#This Row],[Codi del contracte]]&lt;&gt;"",IF(Taula43[[#This Row],[Codi del contracte]]&gt;199,IF(Taula43[[#This Row],[Codi del contracte]]&lt;300,1,0),0),0)</f>
        <v>0</v>
      </c>
      <c r="DL214" s="203">
        <f>IF(Taula43[[#This Row],[Codi del contracte]]&lt;&gt;"",IF(Taula43[[#This Row],[Codi del contracte]]&gt;499,IF(Taula43[[#This Row],[Codi del contracte]]&lt;600,1,0),0),0)</f>
        <v>0</v>
      </c>
      <c r="DM214" s="203">
        <f t="shared" si="119"/>
        <v>0</v>
      </c>
      <c r="DN214" s="203">
        <f>IF(Taula43[[#This Row],[% Jornada (no posar símbol %)]]=100,IF(DM214=1,2,0),0)</f>
        <v>0</v>
      </c>
      <c r="DO214" s="203" t="str">
        <f t="shared" si="123"/>
        <v/>
      </c>
    </row>
    <row r="215" spans="1:119" ht="14.25" customHeight="1">
      <c r="A215" s="260"/>
      <c r="B215" s="83">
        <v>208</v>
      </c>
      <c r="C215" s="2"/>
      <c r="D215" s="158"/>
      <c r="E215" s="194"/>
      <c r="F215" s="153"/>
      <c r="G215" s="153"/>
      <c r="H215" s="2"/>
      <c r="I215" s="154"/>
      <c r="J215" s="210"/>
      <c r="K215" s="155"/>
      <c r="L215" s="156">
        <f t="shared" si="108"/>
        <v>0</v>
      </c>
      <c r="M215" s="340"/>
      <c r="N215" s="182" t="str">
        <f t="shared" si="120"/>
        <v/>
      </c>
      <c r="O215" s="127"/>
      <c r="P215" s="64"/>
      <c r="Q215" s="64"/>
      <c r="R215" s="64"/>
      <c r="CB215" s="78" t="str">
        <f t="shared" si="93"/>
        <v/>
      </c>
      <c r="CC215" s="79">
        <v>100</v>
      </c>
      <c r="CD215" s="79">
        <f t="shared" si="94"/>
        <v>0</v>
      </c>
      <c r="CE215" s="79">
        <f t="shared" si="95"/>
        <v>0</v>
      </c>
      <c r="CF215" s="79">
        <f t="shared" si="96"/>
        <v>0</v>
      </c>
      <c r="CG215" s="79">
        <f t="shared" si="121"/>
        <v>0</v>
      </c>
      <c r="CH215" s="80">
        <f t="shared" si="97"/>
        <v>0</v>
      </c>
      <c r="CI215" s="84">
        <f t="shared" si="98"/>
        <v>0</v>
      </c>
      <c r="CJ215" s="80">
        <f t="shared" si="109"/>
        <v>0</v>
      </c>
      <c r="CN215" s="21" t="str">
        <f t="shared" si="99"/>
        <v/>
      </c>
      <c r="CO215" s="21" t="str">
        <f t="shared" si="100"/>
        <v/>
      </c>
      <c r="CP215" s="22" t="str">
        <f t="shared" si="110"/>
        <v/>
      </c>
      <c r="CQ215" s="22" t="str">
        <f t="shared" si="111"/>
        <v/>
      </c>
      <c r="CR215" s="22" t="str">
        <f t="shared" si="112"/>
        <v/>
      </c>
      <c r="CS215" s="22" t="str">
        <f t="shared" si="113"/>
        <v/>
      </c>
      <c r="CT215" s="22" t="str">
        <f t="shared" si="114"/>
        <v/>
      </c>
      <c r="CU215" s="173" t="str">
        <f t="shared" si="101"/>
        <v/>
      </c>
      <c r="CV215" s="173" t="str">
        <f t="shared" si="102"/>
        <v/>
      </c>
      <c r="CW215" s="22" t="str">
        <f t="shared" si="115"/>
        <v/>
      </c>
      <c r="CX215" s="22" t="str">
        <f t="shared" si="116"/>
        <v/>
      </c>
      <c r="CY215" s="23" t="str">
        <f t="shared" si="117"/>
        <v/>
      </c>
      <c r="CZ215" s="23" t="str">
        <f t="shared" si="118"/>
        <v/>
      </c>
      <c r="DA215" s="207" t="str">
        <f t="shared" si="122"/>
        <v/>
      </c>
      <c r="DB215" s="23">
        <f t="shared" si="103"/>
        <v>0</v>
      </c>
      <c r="DC215" s="16"/>
      <c r="DE215" s="192">
        <f t="shared" si="104"/>
        <v>0</v>
      </c>
      <c r="DF215" s="192">
        <f t="shared" si="105"/>
        <v>0</v>
      </c>
      <c r="DH215" s="192">
        <f t="shared" si="106"/>
        <v>0</v>
      </c>
      <c r="DI215" s="192">
        <f t="shared" si="107"/>
        <v>0</v>
      </c>
      <c r="DK215" s="203">
        <f>IF(Taula43[[#This Row],[Codi del contracte]]&lt;&gt;"",IF(Taula43[[#This Row],[Codi del contracte]]&gt;199,IF(Taula43[[#This Row],[Codi del contracte]]&lt;300,1,0),0),0)</f>
        <v>0</v>
      </c>
      <c r="DL215" s="203">
        <f>IF(Taula43[[#This Row],[Codi del contracte]]&lt;&gt;"",IF(Taula43[[#This Row],[Codi del contracte]]&gt;499,IF(Taula43[[#This Row],[Codi del contracte]]&lt;600,1,0),0),0)</f>
        <v>0</v>
      </c>
      <c r="DM215" s="203">
        <f t="shared" si="119"/>
        <v>0</v>
      </c>
      <c r="DN215" s="203">
        <f>IF(Taula43[[#This Row],[% Jornada (no posar símbol %)]]=100,IF(DM215=1,2,0),0)</f>
        <v>0</v>
      </c>
      <c r="DO215" s="203" t="str">
        <f t="shared" si="123"/>
        <v/>
      </c>
    </row>
    <row r="216" spans="1:119" ht="14.25" customHeight="1">
      <c r="A216" s="260"/>
      <c r="B216" s="83">
        <v>209</v>
      </c>
      <c r="C216" s="2"/>
      <c r="D216" s="158"/>
      <c r="E216" s="194"/>
      <c r="F216" s="153"/>
      <c r="G216" s="153"/>
      <c r="H216" s="2"/>
      <c r="I216" s="154"/>
      <c r="J216" s="210"/>
      <c r="K216" s="155"/>
      <c r="L216" s="156">
        <f t="shared" si="108"/>
        <v>0</v>
      </c>
      <c r="M216" s="340"/>
      <c r="N216" s="182" t="str">
        <f t="shared" si="120"/>
        <v/>
      </c>
      <c r="O216" s="127"/>
      <c r="P216" s="64"/>
      <c r="Q216" s="64"/>
      <c r="R216" s="64"/>
      <c r="CB216" s="78" t="str">
        <f t="shared" si="93"/>
        <v/>
      </c>
      <c r="CC216" s="79">
        <v>100</v>
      </c>
      <c r="CD216" s="79">
        <f t="shared" si="94"/>
        <v>0</v>
      </c>
      <c r="CE216" s="79">
        <f t="shared" si="95"/>
        <v>0</v>
      </c>
      <c r="CF216" s="79">
        <f t="shared" si="96"/>
        <v>0</v>
      </c>
      <c r="CG216" s="79">
        <f t="shared" si="121"/>
        <v>0</v>
      </c>
      <c r="CH216" s="80">
        <f t="shared" si="97"/>
        <v>0</v>
      </c>
      <c r="CI216" s="84">
        <f t="shared" si="98"/>
        <v>0</v>
      </c>
      <c r="CJ216" s="80">
        <f t="shared" si="109"/>
        <v>0</v>
      </c>
      <c r="CN216" s="21" t="str">
        <f t="shared" si="99"/>
        <v/>
      </c>
      <c r="CO216" s="21" t="str">
        <f t="shared" si="100"/>
        <v/>
      </c>
      <c r="CP216" s="22" t="str">
        <f t="shared" si="110"/>
        <v/>
      </c>
      <c r="CQ216" s="22" t="str">
        <f t="shared" si="111"/>
        <v/>
      </c>
      <c r="CR216" s="22" t="str">
        <f t="shared" si="112"/>
        <v/>
      </c>
      <c r="CS216" s="22" t="str">
        <f t="shared" si="113"/>
        <v/>
      </c>
      <c r="CT216" s="22" t="str">
        <f t="shared" si="114"/>
        <v/>
      </c>
      <c r="CU216" s="173" t="str">
        <f t="shared" si="101"/>
        <v/>
      </c>
      <c r="CV216" s="173" t="str">
        <f t="shared" si="102"/>
        <v/>
      </c>
      <c r="CW216" s="22" t="str">
        <f t="shared" si="115"/>
        <v/>
      </c>
      <c r="CX216" s="22" t="str">
        <f t="shared" si="116"/>
        <v/>
      </c>
      <c r="CY216" s="23" t="str">
        <f t="shared" si="117"/>
        <v/>
      </c>
      <c r="CZ216" s="23" t="str">
        <f t="shared" si="118"/>
        <v/>
      </c>
      <c r="DA216" s="207" t="str">
        <f t="shared" si="122"/>
        <v/>
      </c>
      <c r="DB216" s="23">
        <f t="shared" si="103"/>
        <v>0</v>
      </c>
      <c r="DC216" s="16"/>
      <c r="DE216" s="192">
        <f t="shared" si="104"/>
        <v>0</v>
      </c>
      <c r="DF216" s="192">
        <f t="shared" si="105"/>
        <v>0</v>
      </c>
      <c r="DH216" s="192">
        <f t="shared" si="106"/>
        <v>0</v>
      </c>
      <c r="DI216" s="192">
        <f t="shared" si="107"/>
        <v>0</v>
      </c>
      <c r="DK216" s="203">
        <f>IF(Taula43[[#This Row],[Codi del contracte]]&lt;&gt;"",IF(Taula43[[#This Row],[Codi del contracte]]&gt;199,IF(Taula43[[#This Row],[Codi del contracte]]&lt;300,1,0),0),0)</f>
        <v>0</v>
      </c>
      <c r="DL216" s="203">
        <f>IF(Taula43[[#This Row],[Codi del contracte]]&lt;&gt;"",IF(Taula43[[#This Row],[Codi del contracte]]&gt;499,IF(Taula43[[#This Row],[Codi del contracte]]&lt;600,1,0),0),0)</f>
        <v>0</v>
      </c>
      <c r="DM216" s="203">
        <f t="shared" si="119"/>
        <v>0</v>
      </c>
      <c r="DN216" s="203">
        <f>IF(Taula43[[#This Row],[% Jornada (no posar símbol %)]]=100,IF(DM216=1,2,0),0)</f>
        <v>0</v>
      </c>
      <c r="DO216" s="203" t="str">
        <f t="shared" si="123"/>
        <v/>
      </c>
    </row>
    <row r="217" spans="1:119" ht="14.25" customHeight="1">
      <c r="A217" s="260"/>
      <c r="B217" s="83">
        <v>210</v>
      </c>
      <c r="C217" s="2"/>
      <c r="D217" s="158"/>
      <c r="E217" s="194"/>
      <c r="F217" s="153"/>
      <c r="G217" s="153"/>
      <c r="H217" s="2"/>
      <c r="I217" s="154"/>
      <c r="J217" s="210"/>
      <c r="K217" s="155"/>
      <c r="L217" s="156">
        <f t="shared" si="108"/>
        <v>0</v>
      </c>
      <c r="M217" s="340"/>
      <c r="N217" s="182" t="str">
        <f t="shared" si="120"/>
        <v/>
      </c>
      <c r="O217" s="127"/>
      <c r="P217" s="64"/>
      <c r="Q217" s="64"/>
      <c r="R217" s="64"/>
      <c r="CB217" s="78" t="str">
        <f t="shared" si="93"/>
        <v/>
      </c>
      <c r="CC217" s="79">
        <v>100</v>
      </c>
      <c r="CD217" s="79">
        <f t="shared" si="94"/>
        <v>0</v>
      </c>
      <c r="CE217" s="79">
        <f t="shared" si="95"/>
        <v>0</v>
      </c>
      <c r="CF217" s="79">
        <f t="shared" si="96"/>
        <v>0</v>
      </c>
      <c r="CG217" s="79">
        <f t="shared" si="121"/>
        <v>0</v>
      </c>
      <c r="CH217" s="80">
        <f t="shared" si="97"/>
        <v>0</v>
      </c>
      <c r="CI217" s="84">
        <f t="shared" si="98"/>
        <v>0</v>
      </c>
      <c r="CJ217" s="80">
        <f t="shared" si="109"/>
        <v>0</v>
      </c>
      <c r="CN217" s="21" t="str">
        <f t="shared" si="99"/>
        <v/>
      </c>
      <c r="CO217" s="21" t="str">
        <f t="shared" si="100"/>
        <v/>
      </c>
      <c r="CP217" s="22" t="str">
        <f t="shared" si="110"/>
        <v/>
      </c>
      <c r="CQ217" s="22" t="str">
        <f t="shared" si="111"/>
        <v/>
      </c>
      <c r="CR217" s="22" t="str">
        <f t="shared" si="112"/>
        <v/>
      </c>
      <c r="CS217" s="22" t="str">
        <f t="shared" si="113"/>
        <v/>
      </c>
      <c r="CT217" s="22" t="str">
        <f t="shared" si="114"/>
        <v/>
      </c>
      <c r="CU217" s="173" t="str">
        <f t="shared" si="101"/>
        <v/>
      </c>
      <c r="CV217" s="173" t="str">
        <f t="shared" si="102"/>
        <v/>
      </c>
      <c r="CW217" s="22" t="str">
        <f t="shared" si="115"/>
        <v/>
      </c>
      <c r="CX217" s="22" t="str">
        <f t="shared" si="116"/>
        <v/>
      </c>
      <c r="CY217" s="23" t="str">
        <f t="shared" si="117"/>
        <v/>
      </c>
      <c r="CZ217" s="23" t="str">
        <f t="shared" si="118"/>
        <v/>
      </c>
      <c r="DA217" s="207" t="str">
        <f t="shared" si="122"/>
        <v/>
      </c>
      <c r="DB217" s="23">
        <f t="shared" si="103"/>
        <v>0</v>
      </c>
      <c r="DC217" s="16"/>
      <c r="DE217" s="192">
        <f t="shared" si="104"/>
        <v>0</v>
      </c>
      <c r="DF217" s="192">
        <f t="shared" si="105"/>
        <v>0</v>
      </c>
      <c r="DH217" s="192">
        <f t="shared" si="106"/>
        <v>0</v>
      </c>
      <c r="DI217" s="192">
        <f t="shared" si="107"/>
        <v>0</v>
      </c>
      <c r="DK217" s="203">
        <f>IF(Taula43[[#This Row],[Codi del contracte]]&lt;&gt;"",IF(Taula43[[#This Row],[Codi del contracte]]&gt;199,IF(Taula43[[#This Row],[Codi del contracte]]&lt;300,1,0),0),0)</f>
        <v>0</v>
      </c>
      <c r="DL217" s="203">
        <f>IF(Taula43[[#This Row],[Codi del contracte]]&lt;&gt;"",IF(Taula43[[#This Row],[Codi del contracte]]&gt;499,IF(Taula43[[#This Row],[Codi del contracte]]&lt;600,1,0),0),0)</f>
        <v>0</v>
      </c>
      <c r="DM217" s="203">
        <f t="shared" si="119"/>
        <v>0</v>
      </c>
      <c r="DN217" s="203">
        <f>IF(Taula43[[#This Row],[% Jornada (no posar símbol %)]]=100,IF(DM217=1,2,0),0)</f>
        <v>0</v>
      </c>
      <c r="DO217" s="203" t="str">
        <f t="shared" si="123"/>
        <v/>
      </c>
    </row>
    <row r="218" spans="1:119" ht="14.25" customHeight="1">
      <c r="A218" s="260"/>
      <c r="B218" s="83">
        <v>211</v>
      </c>
      <c r="C218" s="2"/>
      <c r="D218" s="158"/>
      <c r="E218" s="194"/>
      <c r="F218" s="153"/>
      <c r="G218" s="153"/>
      <c r="H218" s="2"/>
      <c r="I218" s="154"/>
      <c r="J218" s="210"/>
      <c r="K218" s="155"/>
      <c r="L218" s="156">
        <f t="shared" si="108"/>
        <v>0</v>
      </c>
      <c r="M218" s="340"/>
      <c r="N218" s="182" t="str">
        <f t="shared" si="120"/>
        <v/>
      </c>
      <c r="O218" s="127"/>
      <c r="P218" s="64"/>
      <c r="Q218" s="64"/>
      <c r="R218" s="64"/>
      <c r="CB218" s="78" t="str">
        <f t="shared" si="93"/>
        <v/>
      </c>
      <c r="CC218" s="79">
        <v>100</v>
      </c>
      <c r="CD218" s="79">
        <f t="shared" si="94"/>
        <v>0</v>
      </c>
      <c r="CE218" s="79">
        <f t="shared" si="95"/>
        <v>0</v>
      </c>
      <c r="CF218" s="79">
        <f t="shared" si="96"/>
        <v>0</v>
      </c>
      <c r="CG218" s="79">
        <f t="shared" si="121"/>
        <v>0</v>
      </c>
      <c r="CH218" s="80">
        <f t="shared" si="97"/>
        <v>0</v>
      </c>
      <c r="CI218" s="84">
        <f t="shared" si="98"/>
        <v>0</v>
      </c>
      <c r="CJ218" s="80">
        <f t="shared" si="109"/>
        <v>0</v>
      </c>
      <c r="CN218" s="21" t="str">
        <f t="shared" si="99"/>
        <v/>
      </c>
      <c r="CO218" s="21" t="str">
        <f t="shared" si="100"/>
        <v/>
      </c>
      <c r="CP218" s="22" t="str">
        <f t="shared" si="110"/>
        <v/>
      </c>
      <c r="CQ218" s="22" t="str">
        <f t="shared" si="111"/>
        <v/>
      </c>
      <c r="CR218" s="22" t="str">
        <f t="shared" si="112"/>
        <v/>
      </c>
      <c r="CS218" s="22" t="str">
        <f t="shared" si="113"/>
        <v/>
      </c>
      <c r="CT218" s="22" t="str">
        <f t="shared" si="114"/>
        <v/>
      </c>
      <c r="CU218" s="173" t="str">
        <f t="shared" si="101"/>
        <v/>
      </c>
      <c r="CV218" s="173" t="str">
        <f t="shared" si="102"/>
        <v/>
      </c>
      <c r="CW218" s="22" t="str">
        <f t="shared" si="115"/>
        <v/>
      </c>
      <c r="CX218" s="22" t="str">
        <f t="shared" si="116"/>
        <v/>
      </c>
      <c r="CY218" s="23" t="str">
        <f t="shared" si="117"/>
        <v/>
      </c>
      <c r="CZ218" s="23" t="str">
        <f t="shared" si="118"/>
        <v/>
      </c>
      <c r="DA218" s="207" t="str">
        <f t="shared" si="122"/>
        <v/>
      </c>
      <c r="DB218" s="23">
        <f t="shared" si="103"/>
        <v>0</v>
      </c>
      <c r="DC218" s="16"/>
      <c r="DE218" s="192">
        <f t="shared" si="104"/>
        <v>0</v>
      </c>
      <c r="DF218" s="192">
        <f t="shared" si="105"/>
        <v>0</v>
      </c>
      <c r="DH218" s="192">
        <f t="shared" si="106"/>
        <v>0</v>
      </c>
      <c r="DI218" s="192">
        <f t="shared" si="107"/>
        <v>0</v>
      </c>
      <c r="DK218" s="203">
        <f>IF(Taula43[[#This Row],[Codi del contracte]]&lt;&gt;"",IF(Taula43[[#This Row],[Codi del contracte]]&gt;199,IF(Taula43[[#This Row],[Codi del contracte]]&lt;300,1,0),0),0)</f>
        <v>0</v>
      </c>
      <c r="DL218" s="203">
        <f>IF(Taula43[[#This Row],[Codi del contracte]]&lt;&gt;"",IF(Taula43[[#This Row],[Codi del contracte]]&gt;499,IF(Taula43[[#This Row],[Codi del contracte]]&lt;600,1,0),0),0)</f>
        <v>0</v>
      </c>
      <c r="DM218" s="203">
        <f t="shared" si="119"/>
        <v>0</v>
      </c>
      <c r="DN218" s="203">
        <f>IF(Taula43[[#This Row],[% Jornada (no posar símbol %)]]=100,IF(DM218=1,2,0),0)</f>
        <v>0</v>
      </c>
      <c r="DO218" s="203" t="str">
        <f t="shared" si="123"/>
        <v/>
      </c>
    </row>
    <row r="219" spans="1:119" ht="14.25" customHeight="1">
      <c r="A219" s="260"/>
      <c r="B219" s="83">
        <v>212</v>
      </c>
      <c r="C219" s="2"/>
      <c r="D219" s="158"/>
      <c r="E219" s="194"/>
      <c r="F219" s="153"/>
      <c r="G219" s="153"/>
      <c r="H219" s="2"/>
      <c r="I219" s="154"/>
      <c r="J219" s="210"/>
      <c r="K219" s="155"/>
      <c r="L219" s="156">
        <f t="shared" si="108"/>
        <v>0</v>
      </c>
      <c r="M219" s="340"/>
      <c r="N219" s="182" t="str">
        <f t="shared" si="120"/>
        <v/>
      </c>
      <c r="O219" s="127"/>
      <c r="P219" s="64"/>
      <c r="Q219" s="64"/>
      <c r="R219" s="64"/>
      <c r="CB219" s="78" t="str">
        <f t="shared" si="93"/>
        <v/>
      </c>
      <c r="CC219" s="79">
        <v>100</v>
      </c>
      <c r="CD219" s="79">
        <f t="shared" si="94"/>
        <v>0</v>
      </c>
      <c r="CE219" s="79">
        <f t="shared" si="95"/>
        <v>0</v>
      </c>
      <c r="CF219" s="79">
        <f t="shared" si="96"/>
        <v>0</v>
      </c>
      <c r="CG219" s="79">
        <f t="shared" si="121"/>
        <v>0</v>
      </c>
      <c r="CH219" s="80">
        <f t="shared" si="97"/>
        <v>0</v>
      </c>
      <c r="CI219" s="84">
        <f t="shared" si="98"/>
        <v>0</v>
      </c>
      <c r="CJ219" s="80">
        <f t="shared" si="109"/>
        <v>0</v>
      </c>
      <c r="CN219" s="21" t="str">
        <f t="shared" si="99"/>
        <v/>
      </c>
      <c r="CO219" s="21" t="str">
        <f t="shared" si="100"/>
        <v/>
      </c>
      <c r="CP219" s="22" t="str">
        <f t="shared" si="110"/>
        <v/>
      </c>
      <c r="CQ219" s="22" t="str">
        <f t="shared" si="111"/>
        <v/>
      </c>
      <c r="CR219" s="22" t="str">
        <f t="shared" si="112"/>
        <v/>
      </c>
      <c r="CS219" s="22" t="str">
        <f t="shared" si="113"/>
        <v/>
      </c>
      <c r="CT219" s="22" t="str">
        <f t="shared" si="114"/>
        <v/>
      </c>
      <c r="CU219" s="173" t="str">
        <f t="shared" si="101"/>
        <v/>
      </c>
      <c r="CV219" s="173" t="str">
        <f t="shared" si="102"/>
        <v/>
      </c>
      <c r="CW219" s="22" t="str">
        <f t="shared" si="115"/>
        <v/>
      </c>
      <c r="CX219" s="22" t="str">
        <f t="shared" si="116"/>
        <v/>
      </c>
      <c r="CY219" s="23" t="str">
        <f t="shared" si="117"/>
        <v/>
      </c>
      <c r="CZ219" s="23" t="str">
        <f t="shared" si="118"/>
        <v/>
      </c>
      <c r="DA219" s="207" t="str">
        <f t="shared" si="122"/>
        <v/>
      </c>
      <c r="DB219" s="23">
        <f t="shared" si="103"/>
        <v>0</v>
      </c>
      <c r="DC219" s="16"/>
      <c r="DE219" s="192">
        <f t="shared" si="104"/>
        <v>0</v>
      </c>
      <c r="DF219" s="192">
        <f t="shared" si="105"/>
        <v>0</v>
      </c>
      <c r="DH219" s="192">
        <f t="shared" si="106"/>
        <v>0</v>
      </c>
      <c r="DI219" s="192">
        <f t="shared" si="107"/>
        <v>0</v>
      </c>
      <c r="DK219" s="203">
        <f>IF(Taula43[[#This Row],[Codi del contracte]]&lt;&gt;"",IF(Taula43[[#This Row],[Codi del contracte]]&gt;199,IF(Taula43[[#This Row],[Codi del contracte]]&lt;300,1,0),0),0)</f>
        <v>0</v>
      </c>
      <c r="DL219" s="203">
        <f>IF(Taula43[[#This Row],[Codi del contracte]]&lt;&gt;"",IF(Taula43[[#This Row],[Codi del contracte]]&gt;499,IF(Taula43[[#This Row],[Codi del contracte]]&lt;600,1,0),0),0)</f>
        <v>0</v>
      </c>
      <c r="DM219" s="203">
        <f t="shared" si="119"/>
        <v>0</v>
      </c>
      <c r="DN219" s="203">
        <f>IF(Taula43[[#This Row],[% Jornada (no posar símbol %)]]=100,IF(DM219=1,2,0),0)</f>
        <v>0</v>
      </c>
      <c r="DO219" s="203" t="str">
        <f t="shared" si="123"/>
        <v/>
      </c>
    </row>
    <row r="220" spans="1:119" ht="14.25" customHeight="1">
      <c r="A220" s="260"/>
      <c r="B220" s="83">
        <v>213</v>
      </c>
      <c r="C220" s="2"/>
      <c r="D220" s="158"/>
      <c r="E220" s="194"/>
      <c r="F220" s="153"/>
      <c r="G220" s="153"/>
      <c r="H220" s="2"/>
      <c r="I220" s="154"/>
      <c r="J220" s="210"/>
      <c r="K220" s="155"/>
      <c r="L220" s="156">
        <f t="shared" si="108"/>
        <v>0</v>
      </c>
      <c r="M220" s="340"/>
      <c r="N220" s="182" t="str">
        <f t="shared" si="120"/>
        <v/>
      </c>
      <c r="O220" s="127"/>
      <c r="P220" s="64"/>
      <c r="Q220" s="64"/>
      <c r="R220" s="64"/>
      <c r="CB220" s="78" t="str">
        <f t="shared" si="93"/>
        <v/>
      </c>
      <c r="CC220" s="79">
        <v>100</v>
      </c>
      <c r="CD220" s="79">
        <f t="shared" si="94"/>
        <v>0</v>
      </c>
      <c r="CE220" s="79">
        <f t="shared" si="95"/>
        <v>0</v>
      </c>
      <c r="CF220" s="79">
        <f t="shared" si="96"/>
        <v>0</v>
      </c>
      <c r="CG220" s="79">
        <f t="shared" si="121"/>
        <v>0</v>
      </c>
      <c r="CH220" s="80">
        <f t="shared" si="97"/>
        <v>0</v>
      </c>
      <c r="CI220" s="84">
        <f t="shared" si="98"/>
        <v>0</v>
      </c>
      <c r="CJ220" s="80">
        <f t="shared" si="109"/>
        <v>0</v>
      </c>
      <c r="CN220" s="21" t="str">
        <f t="shared" si="99"/>
        <v/>
      </c>
      <c r="CO220" s="21" t="str">
        <f t="shared" si="100"/>
        <v/>
      </c>
      <c r="CP220" s="22" t="str">
        <f t="shared" si="110"/>
        <v/>
      </c>
      <c r="CQ220" s="22" t="str">
        <f t="shared" si="111"/>
        <v/>
      </c>
      <c r="CR220" s="22" t="str">
        <f t="shared" si="112"/>
        <v/>
      </c>
      <c r="CS220" s="22" t="str">
        <f t="shared" si="113"/>
        <v/>
      </c>
      <c r="CT220" s="22" t="str">
        <f t="shared" si="114"/>
        <v/>
      </c>
      <c r="CU220" s="173" t="str">
        <f t="shared" si="101"/>
        <v/>
      </c>
      <c r="CV220" s="173" t="str">
        <f t="shared" si="102"/>
        <v/>
      </c>
      <c r="CW220" s="22" t="str">
        <f t="shared" si="115"/>
        <v/>
      </c>
      <c r="CX220" s="22" t="str">
        <f t="shared" si="116"/>
        <v/>
      </c>
      <c r="CY220" s="23" t="str">
        <f t="shared" si="117"/>
        <v/>
      </c>
      <c r="CZ220" s="23" t="str">
        <f t="shared" si="118"/>
        <v/>
      </c>
      <c r="DA220" s="207" t="str">
        <f t="shared" si="122"/>
        <v/>
      </c>
      <c r="DB220" s="23">
        <f t="shared" si="103"/>
        <v>0</v>
      </c>
      <c r="DC220" s="16"/>
      <c r="DE220" s="192">
        <f t="shared" si="104"/>
        <v>0</v>
      </c>
      <c r="DF220" s="192">
        <f t="shared" si="105"/>
        <v>0</v>
      </c>
      <c r="DH220" s="192">
        <f t="shared" si="106"/>
        <v>0</v>
      </c>
      <c r="DI220" s="192">
        <f t="shared" si="107"/>
        <v>0</v>
      </c>
      <c r="DK220" s="203">
        <f>IF(Taula43[[#This Row],[Codi del contracte]]&lt;&gt;"",IF(Taula43[[#This Row],[Codi del contracte]]&gt;199,IF(Taula43[[#This Row],[Codi del contracte]]&lt;300,1,0),0),0)</f>
        <v>0</v>
      </c>
      <c r="DL220" s="203">
        <f>IF(Taula43[[#This Row],[Codi del contracte]]&lt;&gt;"",IF(Taula43[[#This Row],[Codi del contracte]]&gt;499,IF(Taula43[[#This Row],[Codi del contracte]]&lt;600,1,0),0),0)</f>
        <v>0</v>
      </c>
      <c r="DM220" s="203">
        <f t="shared" si="119"/>
        <v>0</v>
      </c>
      <c r="DN220" s="203">
        <f>IF(Taula43[[#This Row],[% Jornada (no posar símbol %)]]=100,IF(DM220=1,2,0),0)</f>
        <v>0</v>
      </c>
      <c r="DO220" s="203" t="str">
        <f t="shared" si="123"/>
        <v/>
      </c>
    </row>
    <row r="221" spans="1:119" ht="14.25" customHeight="1">
      <c r="A221" s="260"/>
      <c r="B221" s="83">
        <v>214</v>
      </c>
      <c r="C221" s="2"/>
      <c r="D221" s="158"/>
      <c r="E221" s="194"/>
      <c r="F221" s="153"/>
      <c r="G221" s="153"/>
      <c r="H221" s="2"/>
      <c r="I221" s="154"/>
      <c r="J221" s="210"/>
      <c r="K221" s="155"/>
      <c r="L221" s="156">
        <f t="shared" si="108"/>
        <v>0</v>
      </c>
      <c r="M221" s="340"/>
      <c r="N221" s="182" t="str">
        <f t="shared" si="120"/>
        <v/>
      </c>
      <c r="O221" s="127"/>
      <c r="P221" s="64"/>
      <c r="Q221" s="64"/>
      <c r="R221" s="64"/>
      <c r="CB221" s="78" t="str">
        <f t="shared" si="93"/>
        <v/>
      </c>
      <c r="CC221" s="79">
        <v>100</v>
      </c>
      <c r="CD221" s="79">
        <f t="shared" si="94"/>
        <v>0</v>
      </c>
      <c r="CE221" s="79">
        <f t="shared" si="95"/>
        <v>0</v>
      </c>
      <c r="CF221" s="79">
        <f t="shared" si="96"/>
        <v>0</v>
      </c>
      <c r="CG221" s="79">
        <f t="shared" si="121"/>
        <v>0</v>
      </c>
      <c r="CH221" s="80">
        <f t="shared" si="97"/>
        <v>0</v>
      </c>
      <c r="CI221" s="84">
        <f t="shared" si="98"/>
        <v>0</v>
      </c>
      <c r="CJ221" s="80">
        <f t="shared" si="109"/>
        <v>0</v>
      </c>
      <c r="CN221" s="21" t="str">
        <f t="shared" si="99"/>
        <v/>
      </c>
      <c r="CO221" s="21" t="str">
        <f t="shared" si="100"/>
        <v/>
      </c>
      <c r="CP221" s="22" t="str">
        <f t="shared" si="110"/>
        <v/>
      </c>
      <c r="CQ221" s="22" t="str">
        <f t="shared" si="111"/>
        <v/>
      </c>
      <c r="CR221" s="22" t="str">
        <f t="shared" si="112"/>
        <v/>
      </c>
      <c r="CS221" s="22" t="str">
        <f t="shared" si="113"/>
        <v/>
      </c>
      <c r="CT221" s="22" t="str">
        <f t="shared" si="114"/>
        <v/>
      </c>
      <c r="CU221" s="173" t="str">
        <f t="shared" si="101"/>
        <v/>
      </c>
      <c r="CV221" s="173" t="str">
        <f t="shared" si="102"/>
        <v/>
      </c>
      <c r="CW221" s="22" t="str">
        <f t="shared" si="115"/>
        <v/>
      </c>
      <c r="CX221" s="22" t="str">
        <f t="shared" si="116"/>
        <v/>
      </c>
      <c r="CY221" s="23" t="str">
        <f t="shared" si="117"/>
        <v/>
      </c>
      <c r="CZ221" s="23" t="str">
        <f t="shared" si="118"/>
        <v/>
      </c>
      <c r="DA221" s="207" t="str">
        <f t="shared" si="122"/>
        <v/>
      </c>
      <c r="DB221" s="23">
        <f t="shared" si="103"/>
        <v>0</v>
      </c>
      <c r="DC221" s="16"/>
      <c r="DE221" s="192">
        <f t="shared" si="104"/>
        <v>0</v>
      </c>
      <c r="DF221" s="192">
        <f t="shared" si="105"/>
        <v>0</v>
      </c>
      <c r="DH221" s="192">
        <f t="shared" si="106"/>
        <v>0</v>
      </c>
      <c r="DI221" s="192">
        <f t="shared" si="107"/>
        <v>0</v>
      </c>
      <c r="DK221" s="203">
        <f>IF(Taula43[[#This Row],[Codi del contracte]]&lt;&gt;"",IF(Taula43[[#This Row],[Codi del contracte]]&gt;199,IF(Taula43[[#This Row],[Codi del contracte]]&lt;300,1,0),0),0)</f>
        <v>0</v>
      </c>
      <c r="DL221" s="203">
        <f>IF(Taula43[[#This Row],[Codi del contracte]]&lt;&gt;"",IF(Taula43[[#This Row],[Codi del contracte]]&gt;499,IF(Taula43[[#This Row],[Codi del contracte]]&lt;600,1,0),0),0)</f>
        <v>0</v>
      </c>
      <c r="DM221" s="203">
        <f t="shared" si="119"/>
        <v>0</v>
      </c>
      <c r="DN221" s="203">
        <f>IF(Taula43[[#This Row],[% Jornada (no posar símbol %)]]=100,IF(DM221=1,2,0),0)</f>
        <v>0</v>
      </c>
      <c r="DO221" s="203" t="str">
        <f t="shared" si="123"/>
        <v/>
      </c>
    </row>
    <row r="222" spans="1:119" ht="14.25" customHeight="1">
      <c r="A222" s="260"/>
      <c r="B222" s="83">
        <v>215</v>
      </c>
      <c r="C222" s="2"/>
      <c r="D222" s="158"/>
      <c r="E222" s="194"/>
      <c r="F222" s="153"/>
      <c r="G222" s="153"/>
      <c r="H222" s="2"/>
      <c r="I222" s="154"/>
      <c r="J222" s="210"/>
      <c r="K222" s="155"/>
      <c r="L222" s="156">
        <f t="shared" si="108"/>
        <v>0</v>
      </c>
      <c r="M222" s="340"/>
      <c r="N222" s="182" t="str">
        <f t="shared" si="120"/>
        <v/>
      </c>
      <c r="O222" s="127"/>
      <c r="P222" s="64"/>
      <c r="Q222" s="64"/>
      <c r="R222" s="64"/>
      <c r="CB222" s="78" t="str">
        <f t="shared" si="93"/>
        <v/>
      </c>
      <c r="CC222" s="79">
        <v>100</v>
      </c>
      <c r="CD222" s="79">
        <f t="shared" si="94"/>
        <v>0</v>
      </c>
      <c r="CE222" s="79">
        <f t="shared" si="95"/>
        <v>0</v>
      </c>
      <c r="CF222" s="79">
        <f t="shared" si="96"/>
        <v>0</v>
      </c>
      <c r="CG222" s="79">
        <f t="shared" si="121"/>
        <v>0</v>
      </c>
      <c r="CH222" s="80">
        <f t="shared" si="97"/>
        <v>0</v>
      </c>
      <c r="CI222" s="84">
        <f t="shared" si="98"/>
        <v>0</v>
      </c>
      <c r="CJ222" s="80">
        <f t="shared" si="109"/>
        <v>0</v>
      </c>
      <c r="CN222" s="21" t="str">
        <f t="shared" si="99"/>
        <v/>
      </c>
      <c r="CO222" s="21" t="str">
        <f t="shared" si="100"/>
        <v/>
      </c>
      <c r="CP222" s="22" t="str">
        <f t="shared" si="110"/>
        <v/>
      </c>
      <c r="CQ222" s="22" t="str">
        <f t="shared" si="111"/>
        <v/>
      </c>
      <c r="CR222" s="22" t="str">
        <f t="shared" si="112"/>
        <v/>
      </c>
      <c r="CS222" s="22" t="str">
        <f t="shared" si="113"/>
        <v/>
      </c>
      <c r="CT222" s="22" t="str">
        <f t="shared" si="114"/>
        <v/>
      </c>
      <c r="CU222" s="173" t="str">
        <f t="shared" si="101"/>
        <v/>
      </c>
      <c r="CV222" s="173" t="str">
        <f t="shared" si="102"/>
        <v/>
      </c>
      <c r="CW222" s="22" t="str">
        <f t="shared" si="115"/>
        <v/>
      </c>
      <c r="CX222" s="22" t="str">
        <f t="shared" si="116"/>
        <v/>
      </c>
      <c r="CY222" s="23" t="str">
        <f t="shared" si="117"/>
        <v/>
      </c>
      <c r="CZ222" s="23" t="str">
        <f t="shared" si="118"/>
        <v/>
      </c>
      <c r="DA222" s="207" t="str">
        <f t="shared" si="122"/>
        <v/>
      </c>
      <c r="DB222" s="23">
        <f t="shared" si="103"/>
        <v>0</v>
      </c>
      <c r="DC222" s="16"/>
      <c r="DE222" s="192">
        <f t="shared" si="104"/>
        <v>0</v>
      </c>
      <c r="DF222" s="192">
        <f t="shared" si="105"/>
        <v>0</v>
      </c>
      <c r="DH222" s="192">
        <f t="shared" si="106"/>
        <v>0</v>
      </c>
      <c r="DI222" s="192">
        <f t="shared" si="107"/>
        <v>0</v>
      </c>
      <c r="DK222" s="203">
        <f>IF(Taula43[[#This Row],[Codi del contracte]]&lt;&gt;"",IF(Taula43[[#This Row],[Codi del contracte]]&gt;199,IF(Taula43[[#This Row],[Codi del contracte]]&lt;300,1,0),0),0)</f>
        <v>0</v>
      </c>
      <c r="DL222" s="203">
        <f>IF(Taula43[[#This Row],[Codi del contracte]]&lt;&gt;"",IF(Taula43[[#This Row],[Codi del contracte]]&gt;499,IF(Taula43[[#This Row],[Codi del contracte]]&lt;600,1,0),0),0)</f>
        <v>0</v>
      </c>
      <c r="DM222" s="203">
        <f t="shared" si="119"/>
        <v>0</v>
      </c>
      <c r="DN222" s="203">
        <f>IF(Taula43[[#This Row],[% Jornada (no posar símbol %)]]=100,IF(DM222=1,2,0),0)</f>
        <v>0</v>
      </c>
      <c r="DO222" s="203" t="str">
        <f t="shared" si="123"/>
        <v/>
      </c>
    </row>
    <row r="223" spans="1:119" ht="14.25" customHeight="1">
      <c r="A223" s="260"/>
      <c r="B223" s="83">
        <v>216</v>
      </c>
      <c r="C223" s="2"/>
      <c r="D223" s="158"/>
      <c r="E223" s="194"/>
      <c r="F223" s="153"/>
      <c r="G223" s="153"/>
      <c r="H223" s="2"/>
      <c r="I223" s="154"/>
      <c r="J223" s="210"/>
      <c r="K223" s="155"/>
      <c r="L223" s="156">
        <f t="shared" si="108"/>
        <v>0</v>
      </c>
      <c r="M223" s="340"/>
      <c r="N223" s="182" t="str">
        <f t="shared" si="120"/>
        <v/>
      </c>
      <c r="O223" s="127"/>
      <c r="P223" s="64"/>
      <c r="Q223" s="64"/>
      <c r="R223" s="64"/>
      <c r="CB223" s="78" t="str">
        <f t="shared" si="93"/>
        <v/>
      </c>
      <c r="CC223" s="79">
        <v>100</v>
      </c>
      <c r="CD223" s="79">
        <f t="shared" si="94"/>
        <v>0</v>
      </c>
      <c r="CE223" s="79">
        <f t="shared" si="95"/>
        <v>0</v>
      </c>
      <c r="CF223" s="79">
        <f t="shared" si="96"/>
        <v>0</v>
      </c>
      <c r="CG223" s="79">
        <f t="shared" si="121"/>
        <v>0</v>
      </c>
      <c r="CH223" s="80">
        <f t="shared" si="97"/>
        <v>0</v>
      </c>
      <c r="CI223" s="84">
        <f t="shared" si="98"/>
        <v>0</v>
      </c>
      <c r="CJ223" s="80">
        <f t="shared" si="109"/>
        <v>0</v>
      </c>
      <c r="CN223" s="21" t="str">
        <f t="shared" si="99"/>
        <v/>
      </c>
      <c r="CO223" s="21" t="str">
        <f t="shared" si="100"/>
        <v/>
      </c>
      <c r="CP223" s="22" t="str">
        <f t="shared" si="110"/>
        <v/>
      </c>
      <c r="CQ223" s="22" t="str">
        <f t="shared" si="111"/>
        <v/>
      </c>
      <c r="CR223" s="22" t="str">
        <f t="shared" si="112"/>
        <v/>
      </c>
      <c r="CS223" s="22" t="str">
        <f t="shared" si="113"/>
        <v/>
      </c>
      <c r="CT223" s="22" t="str">
        <f t="shared" si="114"/>
        <v/>
      </c>
      <c r="CU223" s="173" t="str">
        <f t="shared" si="101"/>
        <v/>
      </c>
      <c r="CV223" s="173" t="str">
        <f t="shared" si="102"/>
        <v/>
      </c>
      <c r="CW223" s="22" t="str">
        <f t="shared" si="115"/>
        <v/>
      </c>
      <c r="CX223" s="22" t="str">
        <f t="shared" si="116"/>
        <v/>
      </c>
      <c r="CY223" s="23" t="str">
        <f t="shared" si="117"/>
        <v/>
      </c>
      <c r="CZ223" s="23" t="str">
        <f t="shared" si="118"/>
        <v/>
      </c>
      <c r="DA223" s="207" t="str">
        <f t="shared" si="122"/>
        <v/>
      </c>
      <c r="DB223" s="23">
        <f t="shared" si="103"/>
        <v>0</v>
      </c>
      <c r="DC223" s="16"/>
      <c r="DE223" s="192">
        <f t="shared" si="104"/>
        <v>0</v>
      </c>
      <c r="DF223" s="192">
        <f t="shared" si="105"/>
        <v>0</v>
      </c>
      <c r="DH223" s="192">
        <f t="shared" si="106"/>
        <v>0</v>
      </c>
      <c r="DI223" s="192">
        <f t="shared" si="107"/>
        <v>0</v>
      </c>
      <c r="DK223" s="203">
        <f>IF(Taula43[[#This Row],[Codi del contracte]]&lt;&gt;"",IF(Taula43[[#This Row],[Codi del contracte]]&gt;199,IF(Taula43[[#This Row],[Codi del contracte]]&lt;300,1,0),0),0)</f>
        <v>0</v>
      </c>
      <c r="DL223" s="203">
        <f>IF(Taula43[[#This Row],[Codi del contracte]]&lt;&gt;"",IF(Taula43[[#This Row],[Codi del contracte]]&gt;499,IF(Taula43[[#This Row],[Codi del contracte]]&lt;600,1,0),0),0)</f>
        <v>0</v>
      </c>
      <c r="DM223" s="203">
        <f t="shared" si="119"/>
        <v>0</v>
      </c>
      <c r="DN223" s="203">
        <f>IF(Taula43[[#This Row],[% Jornada (no posar símbol %)]]=100,IF(DM223=1,2,0),0)</f>
        <v>0</v>
      </c>
      <c r="DO223" s="203" t="str">
        <f t="shared" si="123"/>
        <v/>
      </c>
    </row>
    <row r="224" spans="1:119" ht="14.25" customHeight="1">
      <c r="A224" s="260"/>
      <c r="B224" s="83">
        <v>217</v>
      </c>
      <c r="C224" s="2"/>
      <c r="D224" s="158"/>
      <c r="E224" s="194"/>
      <c r="F224" s="153"/>
      <c r="G224" s="153"/>
      <c r="H224" s="2"/>
      <c r="I224" s="154"/>
      <c r="J224" s="210"/>
      <c r="K224" s="155"/>
      <c r="L224" s="156">
        <f t="shared" si="108"/>
        <v>0</v>
      </c>
      <c r="M224" s="340"/>
      <c r="N224" s="182" t="str">
        <f t="shared" si="120"/>
        <v/>
      </c>
      <c r="O224" s="127"/>
      <c r="P224" s="64"/>
      <c r="Q224" s="64"/>
      <c r="R224" s="64"/>
      <c r="CB224" s="78" t="str">
        <f t="shared" si="93"/>
        <v/>
      </c>
      <c r="CC224" s="79">
        <v>100</v>
      </c>
      <c r="CD224" s="79">
        <f t="shared" si="94"/>
        <v>0</v>
      </c>
      <c r="CE224" s="79">
        <f t="shared" si="95"/>
        <v>0</v>
      </c>
      <c r="CF224" s="79">
        <f t="shared" si="96"/>
        <v>0</v>
      </c>
      <c r="CG224" s="79">
        <f t="shared" si="121"/>
        <v>0</v>
      </c>
      <c r="CH224" s="80">
        <f t="shared" si="97"/>
        <v>0</v>
      </c>
      <c r="CI224" s="84">
        <f t="shared" si="98"/>
        <v>0</v>
      </c>
      <c r="CJ224" s="80">
        <f t="shared" si="109"/>
        <v>0</v>
      </c>
      <c r="CN224" s="21" t="str">
        <f t="shared" si="99"/>
        <v/>
      </c>
      <c r="CO224" s="21" t="str">
        <f t="shared" si="100"/>
        <v/>
      </c>
      <c r="CP224" s="22" t="str">
        <f t="shared" si="110"/>
        <v/>
      </c>
      <c r="CQ224" s="22" t="str">
        <f t="shared" si="111"/>
        <v/>
      </c>
      <c r="CR224" s="22" t="str">
        <f t="shared" si="112"/>
        <v/>
      </c>
      <c r="CS224" s="22" t="str">
        <f t="shared" si="113"/>
        <v/>
      </c>
      <c r="CT224" s="22" t="str">
        <f t="shared" si="114"/>
        <v/>
      </c>
      <c r="CU224" s="173" t="str">
        <f t="shared" si="101"/>
        <v/>
      </c>
      <c r="CV224" s="173" t="str">
        <f t="shared" si="102"/>
        <v/>
      </c>
      <c r="CW224" s="22" t="str">
        <f t="shared" si="115"/>
        <v/>
      </c>
      <c r="CX224" s="22" t="str">
        <f t="shared" si="116"/>
        <v/>
      </c>
      <c r="CY224" s="23" t="str">
        <f t="shared" si="117"/>
        <v/>
      </c>
      <c r="CZ224" s="23" t="str">
        <f t="shared" si="118"/>
        <v/>
      </c>
      <c r="DA224" s="207" t="str">
        <f t="shared" si="122"/>
        <v/>
      </c>
      <c r="DB224" s="23">
        <f t="shared" si="103"/>
        <v>0</v>
      </c>
      <c r="DC224" s="16"/>
      <c r="DE224" s="192">
        <f t="shared" si="104"/>
        <v>0</v>
      </c>
      <c r="DF224" s="192">
        <f t="shared" si="105"/>
        <v>0</v>
      </c>
      <c r="DH224" s="192">
        <f t="shared" si="106"/>
        <v>0</v>
      </c>
      <c r="DI224" s="192">
        <f t="shared" si="107"/>
        <v>0</v>
      </c>
      <c r="DK224" s="203">
        <f>IF(Taula43[[#This Row],[Codi del contracte]]&lt;&gt;"",IF(Taula43[[#This Row],[Codi del contracte]]&gt;199,IF(Taula43[[#This Row],[Codi del contracte]]&lt;300,1,0),0),0)</f>
        <v>0</v>
      </c>
      <c r="DL224" s="203">
        <f>IF(Taula43[[#This Row],[Codi del contracte]]&lt;&gt;"",IF(Taula43[[#This Row],[Codi del contracte]]&gt;499,IF(Taula43[[#This Row],[Codi del contracte]]&lt;600,1,0),0),0)</f>
        <v>0</v>
      </c>
      <c r="DM224" s="203">
        <f t="shared" si="119"/>
        <v>0</v>
      </c>
      <c r="DN224" s="203">
        <f>IF(Taula43[[#This Row],[% Jornada (no posar símbol %)]]=100,IF(DM224=1,2,0),0)</f>
        <v>0</v>
      </c>
      <c r="DO224" s="203" t="str">
        <f t="shared" si="123"/>
        <v/>
      </c>
    </row>
    <row r="225" spans="1:119" ht="14.25" customHeight="1">
      <c r="A225" s="260"/>
      <c r="B225" s="83">
        <v>218</v>
      </c>
      <c r="C225" s="2"/>
      <c r="D225" s="158"/>
      <c r="E225" s="194"/>
      <c r="F225" s="153"/>
      <c r="G225" s="153"/>
      <c r="H225" s="2"/>
      <c r="I225" s="154"/>
      <c r="J225" s="210"/>
      <c r="K225" s="155"/>
      <c r="L225" s="156">
        <f t="shared" si="108"/>
        <v>0</v>
      </c>
      <c r="M225" s="340"/>
      <c r="N225" s="182" t="str">
        <f t="shared" si="120"/>
        <v/>
      </c>
      <c r="O225" s="127"/>
      <c r="P225" s="64"/>
      <c r="Q225" s="64"/>
      <c r="R225" s="64"/>
      <c r="CB225" s="78" t="str">
        <f t="shared" si="93"/>
        <v/>
      </c>
      <c r="CC225" s="79">
        <v>100</v>
      </c>
      <c r="CD225" s="79">
        <f t="shared" si="94"/>
        <v>0</v>
      </c>
      <c r="CE225" s="79">
        <f t="shared" si="95"/>
        <v>0</v>
      </c>
      <c r="CF225" s="79">
        <f t="shared" si="96"/>
        <v>0</v>
      </c>
      <c r="CG225" s="79">
        <f t="shared" si="121"/>
        <v>0</v>
      </c>
      <c r="CH225" s="80">
        <f t="shared" si="97"/>
        <v>0</v>
      </c>
      <c r="CI225" s="84">
        <f t="shared" si="98"/>
        <v>0</v>
      </c>
      <c r="CJ225" s="80">
        <f t="shared" si="109"/>
        <v>0</v>
      </c>
      <c r="CN225" s="21" t="str">
        <f t="shared" si="99"/>
        <v/>
      </c>
      <c r="CO225" s="21" t="str">
        <f t="shared" si="100"/>
        <v/>
      </c>
      <c r="CP225" s="22" t="str">
        <f t="shared" si="110"/>
        <v/>
      </c>
      <c r="CQ225" s="22" t="str">
        <f t="shared" si="111"/>
        <v/>
      </c>
      <c r="CR225" s="22" t="str">
        <f t="shared" si="112"/>
        <v/>
      </c>
      <c r="CS225" s="22" t="str">
        <f t="shared" si="113"/>
        <v/>
      </c>
      <c r="CT225" s="22" t="str">
        <f t="shared" si="114"/>
        <v/>
      </c>
      <c r="CU225" s="173" t="str">
        <f t="shared" si="101"/>
        <v/>
      </c>
      <c r="CV225" s="173" t="str">
        <f t="shared" si="102"/>
        <v/>
      </c>
      <c r="CW225" s="22" t="str">
        <f t="shared" si="115"/>
        <v/>
      </c>
      <c r="CX225" s="22" t="str">
        <f t="shared" si="116"/>
        <v/>
      </c>
      <c r="CY225" s="23" t="str">
        <f t="shared" si="117"/>
        <v/>
      </c>
      <c r="CZ225" s="23" t="str">
        <f t="shared" si="118"/>
        <v/>
      </c>
      <c r="DA225" s="207" t="str">
        <f t="shared" si="122"/>
        <v/>
      </c>
      <c r="DB225" s="23">
        <f t="shared" si="103"/>
        <v>0</v>
      </c>
      <c r="DC225" s="16"/>
      <c r="DE225" s="192">
        <f t="shared" si="104"/>
        <v>0</v>
      </c>
      <c r="DF225" s="192">
        <f t="shared" si="105"/>
        <v>0</v>
      </c>
      <c r="DH225" s="192">
        <f t="shared" si="106"/>
        <v>0</v>
      </c>
      <c r="DI225" s="192">
        <f t="shared" si="107"/>
        <v>0</v>
      </c>
      <c r="DK225" s="203">
        <f>IF(Taula43[[#This Row],[Codi del contracte]]&lt;&gt;"",IF(Taula43[[#This Row],[Codi del contracte]]&gt;199,IF(Taula43[[#This Row],[Codi del contracte]]&lt;300,1,0),0),0)</f>
        <v>0</v>
      </c>
      <c r="DL225" s="203">
        <f>IF(Taula43[[#This Row],[Codi del contracte]]&lt;&gt;"",IF(Taula43[[#This Row],[Codi del contracte]]&gt;499,IF(Taula43[[#This Row],[Codi del contracte]]&lt;600,1,0),0),0)</f>
        <v>0</v>
      </c>
      <c r="DM225" s="203">
        <f t="shared" si="119"/>
        <v>0</v>
      </c>
      <c r="DN225" s="203">
        <f>IF(Taula43[[#This Row],[% Jornada (no posar símbol %)]]=100,IF(DM225=1,2,0),0)</f>
        <v>0</v>
      </c>
      <c r="DO225" s="203" t="str">
        <f t="shared" si="123"/>
        <v/>
      </c>
    </row>
    <row r="226" spans="1:119" ht="14.25" customHeight="1">
      <c r="A226" s="260"/>
      <c r="B226" s="83">
        <v>219</v>
      </c>
      <c r="C226" s="2"/>
      <c r="D226" s="158"/>
      <c r="E226" s="194"/>
      <c r="F226" s="153"/>
      <c r="G226" s="153"/>
      <c r="H226" s="2"/>
      <c r="I226" s="154"/>
      <c r="J226" s="210"/>
      <c r="K226" s="155"/>
      <c r="L226" s="156">
        <f t="shared" si="108"/>
        <v>0</v>
      </c>
      <c r="M226" s="340"/>
      <c r="N226" s="182" t="str">
        <f t="shared" si="120"/>
        <v/>
      </c>
      <c r="O226" s="127"/>
      <c r="P226" s="64"/>
      <c r="Q226" s="64"/>
      <c r="R226" s="64"/>
      <c r="CB226" s="78" t="str">
        <f t="shared" si="93"/>
        <v/>
      </c>
      <c r="CC226" s="79">
        <v>100</v>
      </c>
      <c r="CD226" s="79">
        <f t="shared" si="94"/>
        <v>0</v>
      </c>
      <c r="CE226" s="79">
        <f t="shared" si="95"/>
        <v>0</v>
      </c>
      <c r="CF226" s="79">
        <f t="shared" si="96"/>
        <v>0</v>
      </c>
      <c r="CG226" s="79">
        <f t="shared" si="121"/>
        <v>0</v>
      </c>
      <c r="CH226" s="80">
        <f t="shared" si="97"/>
        <v>0</v>
      </c>
      <c r="CI226" s="84">
        <f t="shared" si="98"/>
        <v>0</v>
      </c>
      <c r="CJ226" s="80">
        <f t="shared" si="109"/>
        <v>0</v>
      </c>
      <c r="CN226" s="21" t="str">
        <f t="shared" si="99"/>
        <v/>
      </c>
      <c r="CO226" s="21" t="str">
        <f t="shared" si="100"/>
        <v/>
      </c>
      <c r="CP226" s="22" t="str">
        <f t="shared" si="110"/>
        <v/>
      </c>
      <c r="CQ226" s="22" t="str">
        <f t="shared" si="111"/>
        <v/>
      </c>
      <c r="CR226" s="22" t="str">
        <f t="shared" si="112"/>
        <v/>
      </c>
      <c r="CS226" s="22" t="str">
        <f t="shared" si="113"/>
        <v/>
      </c>
      <c r="CT226" s="22" t="str">
        <f t="shared" si="114"/>
        <v/>
      </c>
      <c r="CU226" s="173" t="str">
        <f t="shared" si="101"/>
        <v/>
      </c>
      <c r="CV226" s="173" t="str">
        <f t="shared" si="102"/>
        <v/>
      </c>
      <c r="CW226" s="22" t="str">
        <f t="shared" si="115"/>
        <v/>
      </c>
      <c r="CX226" s="22" t="str">
        <f t="shared" si="116"/>
        <v/>
      </c>
      <c r="CY226" s="23" t="str">
        <f t="shared" si="117"/>
        <v/>
      </c>
      <c r="CZ226" s="23" t="str">
        <f t="shared" si="118"/>
        <v/>
      </c>
      <c r="DA226" s="207" t="str">
        <f t="shared" si="122"/>
        <v/>
      </c>
      <c r="DB226" s="23">
        <f t="shared" si="103"/>
        <v>0</v>
      </c>
      <c r="DC226" s="16"/>
      <c r="DE226" s="192">
        <f t="shared" si="104"/>
        <v>0</v>
      </c>
      <c r="DF226" s="192">
        <f t="shared" si="105"/>
        <v>0</v>
      </c>
      <c r="DH226" s="192">
        <f t="shared" si="106"/>
        <v>0</v>
      </c>
      <c r="DI226" s="192">
        <f t="shared" si="107"/>
        <v>0</v>
      </c>
      <c r="DK226" s="203">
        <f>IF(Taula43[[#This Row],[Codi del contracte]]&lt;&gt;"",IF(Taula43[[#This Row],[Codi del contracte]]&gt;199,IF(Taula43[[#This Row],[Codi del contracte]]&lt;300,1,0),0),0)</f>
        <v>0</v>
      </c>
      <c r="DL226" s="203">
        <f>IF(Taula43[[#This Row],[Codi del contracte]]&lt;&gt;"",IF(Taula43[[#This Row],[Codi del contracte]]&gt;499,IF(Taula43[[#This Row],[Codi del contracte]]&lt;600,1,0),0),0)</f>
        <v>0</v>
      </c>
      <c r="DM226" s="203">
        <f t="shared" si="119"/>
        <v>0</v>
      </c>
      <c r="DN226" s="203">
        <f>IF(Taula43[[#This Row],[% Jornada (no posar símbol %)]]=100,IF(DM226=1,2,0),0)</f>
        <v>0</v>
      </c>
      <c r="DO226" s="203" t="str">
        <f t="shared" si="123"/>
        <v/>
      </c>
    </row>
    <row r="227" spans="1:119" ht="14.25" customHeight="1">
      <c r="A227" s="260"/>
      <c r="B227" s="83">
        <v>220</v>
      </c>
      <c r="C227" s="2"/>
      <c r="D227" s="158"/>
      <c r="E227" s="194"/>
      <c r="F227" s="153"/>
      <c r="G227" s="153"/>
      <c r="H227" s="2"/>
      <c r="I227" s="154"/>
      <c r="J227" s="210"/>
      <c r="K227" s="155"/>
      <c r="L227" s="156">
        <f t="shared" si="108"/>
        <v>0</v>
      </c>
      <c r="M227" s="340"/>
      <c r="N227" s="182" t="str">
        <f t="shared" si="120"/>
        <v/>
      </c>
      <c r="O227" s="127"/>
      <c r="P227" s="64"/>
      <c r="Q227" s="64"/>
      <c r="R227" s="64"/>
      <c r="CB227" s="78" t="str">
        <f t="shared" si="93"/>
        <v/>
      </c>
      <c r="CC227" s="79">
        <v>100</v>
      </c>
      <c r="CD227" s="79">
        <f t="shared" si="94"/>
        <v>0</v>
      </c>
      <c r="CE227" s="79">
        <f t="shared" si="95"/>
        <v>0</v>
      </c>
      <c r="CF227" s="79">
        <f t="shared" si="96"/>
        <v>0</v>
      </c>
      <c r="CG227" s="79">
        <f t="shared" si="121"/>
        <v>0</v>
      </c>
      <c r="CH227" s="80">
        <f t="shared" si="97"/>
        <v>0</v>
      </c>
      <c r="CI227" s="84">
        <f t="shared" si="98"/>
        <v>0</v>
      </c>
      <c r="CJ227" s="80">
        <f t="shared" si="109"/>
        <v>0</v>
      </c>
      <c r="CN227" s="21" t="str">
        <f t="shared" si="99"/>
        <v/>
      </c>
      <c r="CO227" s="21" t="str">
        <f t="shared" si="100"/>
        <v/>
      </c>
      <c r="CP227" s="22" t="str">
        <f t="shared" si="110"/>
        <v/>
      </c>
      <c r="CQ227" s="22" t="str">
        <f t="shared" si="111"/>
        <v/>
      </c>
      <c r="CR227" s="22" t="str">
        <f t="shared" si="112"/>
        <v/>
      </c>
      <c r="CS227" s="22" t="str">
        <f t="shared" si="113"/>
        <v/>
      </c>
      <c r="CT227" s="22" t="str">
        <f t="shared" si="114"/>
        <v/>
      </c>
      <c r="CU227" s="173" t="str">
        <f t="shared" si="101"/>
        <v/>
      </c>
      <c r="CV227" s="173" t="str">
        <f t="shared" si="102"/>
        <v/>
      </c>
      <c r="CW227" s="22" t="str">
        <f t="shared" si="115"/>
        <v/>
      </c>
      <c r="CX227" s="22" t="str">
        <f t="shared" si="116"/>
        <v/>
      </c>
      <c r="CY227" s="23" t="str">
        <f t="shared" si="117"/>
        <v/>
      </c>
      <c r="CZ227" s="23" t="str">
        <f t="shared" si="118"/>
        <v/>
      </c>
      <c r="DA227" s="207" t="str">
        <f t="shared" si="122"/>
        <v/>
      </c>
      <c r="DB227" s="23">
        <f t="shared" si="103"/>
        <v>0</v>
      </c>
      <c r="DC227" s="16"/>
      <c r="DE227" s="192">
        <f t="shared" si="104"/>
        <v>0</v>
      </c>
      <c r="DF227" s="192">
        <f t="shared" si="105"/>
        <v>0</v>
      </c>
      <c r="DH227" s="192">
        <f t="shared" si="106"/>
        <v>0</v>
      </c>
      <c r="DI227" s="192">
        <f t="shared" si="107"/>
        <v>0</v>
      </c>
      <c r="DK227" s="203">
        <f>IF(Taula43[[#This Row],[Codi del contracte]]&lt;&gt;"",IF(Taula43[[#This Row],[Codi del contracte]]&gt;199,IF(Taula43[[#This Row],[Codi del contracte]]&lt;300,1,0),0),0)</f>
        <v>0</v>
      </c>
      <c r="DL227" s="203">
        <f>IF(Taula43[[#This Row],[Codi del contracte]]&lt;&gt;"",IF(Taula43[[#This Row],[Codi del contracte]]&gt;499,IF(Taula43[[#This Row],[Codi del contracte]]&lt;600,1,0),0),0)</f>
        <v>0</v>
      </c>
      <c r="DM227" s="203">
        <f t="shared" si="119"/>
        <v>0</v>
      </c>
      <c r="DN227" s="203">
        <f>IF(Taula43[[#This Row],[% Jornada (no posar símbol %)]]=100,IF(DM227=1,2,0),0)</f>
        <v>0</v>
      </c>
      <c r="DO227" s="203" t="str">
        <f t="shared" si="123"/>
        <v/>
      </c>
    </row>
    <row r="228" spans="1:119" ht="14.25" customHeight="1">
      <c r="A228" s="260"/>
      <c r="B228" s="83">
        <v>221</v>
      </c>
      <c r="C228" s="2"/>
      <c r="D228" s="158"/>
      <c r="E228" s="194"/>
      <c r="F228" s="153"/>
      <c r="G228" s="153"/>
      <c r="H228" s="2"/>
      <c r="I228" s="154"/>
      <c r="J228" s="210"/>
      <c r="K228" s="155"/>
      <c r="L228" s="156">
        <f t="shared" si="108"/>
        <v>0</v>
      </c>
      <c r="M228" s="340"/>
      <c r="N228" s="182" t="str">
        <f t="shared" si="120"/>
        <v/>
      </c>
      <c r="O228" s="127"/>
      <c r="P228" s="64"/>
      <c r="Q228" s="64"/>
      <c r="R228" s="64"/>
      <c r="CB228" s="78" t="str">
        <f t="shared" si="93"/>
        <v/>
      </c>
      <c r="CC228" s="79">
        <v>100</v>
      </c>
      <c r="CD228" s="79">
        <f t="shared" si="94"/>
        <v>0</v>
      </c>
      <c r="CE228" s="79">
        <f t="shared" si="95"/>
        <v>0</v>
      </c>
      <c r="CF228" s="79">
        <f t="shared" si="96"/>
        <v>0</v>
      </c>
      <c r="CG228" s="79">
        <f t="shared" si="121"/>
        <v>0</v>
      </c>
      <c r="CH228" s="80">
        <f t="shared" si="97"/>
        <v>0</v>
      </c>
      <c r="CI228" s="84">
        <f t="shared" si="98"/>
        <v>0</v>
      </c>
      <c r="CJ228" s="80">
        <f t="shared" si="109"/>
        <v>0</v>
      </c>
      <c r="CN228" s="21" t="str">
        <f t="shared" si="99"/>
        <v/>
      </c>
      <c r="CO228" s="21" t="str">
        <f t="shared" si="100"/>
        <v/>
      </c>
      <c r="CP228" s="22" t="str">
        <f t="shared" si="110"/>
        <v/>
      </c>
      <c r="CQ228" s="22" t="str">
        <f t="shared" si="111"/>
        <v/>
      </c>
      <c r="CR228" s="22" t="str">
        <f t="shared" si="112"/>
        <v/>
      </c>
      <c r="CS228" s="22" t="str">
        <f t="shared" si="113"/>
        <v/>
      </c>
      <c r="CT228" s="22" t="str">
        <f t="shared" si="114"/>
        <v/>
      </c>
      <c r="CU228" s="173" t="str">
        <f t="shared" si="101"/>
        <v/>
      </c>
      <c r="CV228" s="173" t="str">
        <f t="shared" si="102"/>
        <v/>
      </c>
      <c r="CW228" s="22" t="str">
        <f t="shared" si="115"/>
        <v/>
      </c>
      <c r="CX228" s="22" t="str">
        <f t="shared" si="116"/>
        <v/>
      </c>
      <c r="CY228" s="23" t="str">
        <f t="shared" si="117"/>
        <v/>
      </c>
      <c r="CZ228" s="23" t="str">
        <f t="shared" si="118"/>
        <v/>
      </c>
      <c r="DA228" s="207" t="str">
        <f t="shared" si="122"/>
        <v/>
      </c>
      <c r="DB228" s="23">
        <f t="shared" si="103"/>
        <v>0</v>
      </c>
      <c r="DC228" s="16"/>
      <c r="DE228" s="192">
        <f t="shared" si="104"/>
        <v>0</v>
      </c>
      <c r="DF228" s="192">
        <f t="shared" si="105"/>
        <v>0</v>
      </c>
      <c r="DH228" s="192">
        <f t="shared" si="106"/>
        <v>0</v>
      </c>
      <c r="DI228" s="192">
        <f t="shared" si="107"/>
        <v>0</v>
      </c>
      <c r="DK228" s="203">
        <f>IF(Taula43[[#This Row],[Codi del contracte]]&lt;&gt;"",IF(Taula43[[#This Row],[Codi del contracte]]&gt;199,IF(Taula43[[#This Row],[Codi del contracte]]&lt;300,1,0),0),0)</f>
        <v>0</v>
      </c>
      <c r="DL228" s="203">
        <f>IF(Taula43[[#This Row],[Codi del contracte]]&lt;&gt;"",IF(Taula43[[#This Row],[Codi del contracte]]&gt;499,IF(Taula43[[#This Row],[Codi del contracte]]&lt;600,1,0),0),0)</f>
        <v>0</v>
      </c>
      <c r="DM228" s="203">
        <f t="shared" si="119"/>
        <v>0</v>
      </c>
      <c r="DN228" s="203">
        <f>IF(Taula43[[#This Row],[% Jornada (no posar símbol %)]]=100,IF(DM228=1,2,0),0)</f>
        <v>0</v>
      </c>
      <c r="DO228" s="203" t="str">
        <f t="shared" si="123"/>
        <v/>
      </c>
    </row>
    <row r="229" spans="1:119" ht="14.25" customHeight="1">
      <c r="A229" s="260"/>
      <c r="B229" s="83">
        <v>222</v>
      </c>
      <c r="C229" s="2"/>
      <c r="D229" s="158"/>
      <c r="E229" s="194"/>
      <c r="F229" s="153"/>
      <c r="G229" s="153"/>
      <c r="H229" s="2"/>
      <c r="I229" s="154"/>
      <c r="J229" s="210"/>
      <c r="K229" s="155"/>
      <c r="L229" s="156">
        <f t="shared" si="108"/>
        <v>0</v>
      </c>
      <c r="M229" s="340"/>
      <c r="N229" s="182" t="str">
        <f t="shared" si="120"/>
        <v/>
      </c>
      <c r="O229" s="127"/>
      <c r="P229" s="64"/>
      <c r="Q229" s="64"/>
      <c r="R229" s="64"/>
      <c r="CB229" s="78" t="str">
        <f t="shared" si="93"/>
        <v/>
      </c>
      <c r="CC229" s="79">
        <v>100</v>
      </c>
      <c r="CD229" s="79">
        <f t="shared" si="94"/>
        <v>0</v>
      </c>
      <c r="CE229" s="79">
        <f t="shared" si="95"/>
        <v>0</v>
      </c>
      <c r="CF229" s="79">
        <f t="shared" si="96"/>
        <v>0</v>
      </c>
      <c r="CG229" s="79">
        <f t="shared" si="121"/>
        <v>0</v>
      </c>
      <c r="CH229" s="80">
        <f t="shared" si="97"/>
        <v>0</v>
      </c>
      <c r="CI229" s="84">
        <f t="shared" si="98"/>
        <v>0</v>
      </c>
      <c r="CJ229" s="80">
        <f t="shared" si="109"/>
        <v>0</v>
      </c>
      <c r="CN229" s="21" t="str">
        <f t="shared" si="99"/>
        <v/>
      </c>
      <c r="CO229" s="21" t="str">
        <f t="shared" si="100"/>
        <v/>
      </c>
      <c r="CP229" s="22" t="str">
        <f t="shared" si="110"/>
        <v/>
      </c>
      <c r="CQ229" s="22" t="str">
        <f t="shared" si="111"/>
        <v/>
      </c>
      <c r="CR229" s="22" t="str">
        <f t="shared" si="112"/>
        <v/>
      </c>
      <c r="CS229" s="22" t="str">
        <f t="shared" si="113"/>
        <v/>
      </c>
      <c r="CT229" s="22" t="str">
        <f t="shared" si="114"/>
        <v/>
      </c>
      <c r="CU229" s="173" t="str">
        <f t="shared" si="101"/>
        <v/>
      </c>
      <c r="CV229" s="173" t="str">
        <f t="shared" si="102"/>
        <v/>
      </c>
      <c r="CW229" s="22" t="str">
        <f t="shared" si="115"/>
        <v/>
      </c>
      <c r="CX229" s="22" t="str">
        <f t="shared" si="116"/>
        <v/>
      </c>
      <c r="CY229" s="23" t="str">
        <f t="shared" si="117"/>
        <v/>
      </c>
      <c r="CZ229" s="23" t="str">
        <f t="shared" si="118"/>
        <v/>
      </c>
      <c r="DA229" s="207" t="str">
        <f t="shared" si="122"/>
        <v/>
      </c>
      <c r="DB229" s="23">
        <f t="shared" si="103"/>
        <v>0</v>
      </c>
      <c r="DC229" s="16"/>
      <c r="DE229" s="192">
        <f t="shared" si="104"/>
        <v>0</v>
      </c>
      <c r="DF229" s="192">
        <f t="shared" si="105"/>
        <v>0</v>
      </c>
      <c r="DH229" s="192">
        <f t="shared" si="106"/>
        <v>0</v>
      </c>
      <c r="DI229" s="192">
        <f t="shared" si="107"/>
        <v>0</v>
      </c>
      <c r="DK229" s="203">
        <f>IF(Taula43[[#This Row],[Codi del contracte]]&lt;&gt;"",IF(Taula43[[#This Row],[Codi del contracte]]&gt;199,IF(Taula43[[#This Row],[Codi del contracte]]&lt;300,1,0),0),0)</f>
        <v>0</v>
      </c>
      <c r="DL229" s="203">
        <f>IF(Taula43[[#This Row],[Codi del contracte]]&lt;&gt;"",IF(Taula43[[#This Row],[Codi del contracte]]&gt;499,IF(Taula43[[#This Row],[Codi del contracte]]&lt;600,1,0),0),0)</f>
        <v>0</v>
      </c>
      <c r="DM229" s="203">
        <f t="shared" si="119"/>
        <v>0</v>
      </c>
      <c r="DN229" s="203">
        <f>IF(Taula43[[#This Row],[% Jornada (no posar símbol %)]]=100,IF(DM229=1,2,0),0)</f>
        <v>0</v>
      </c>
      <c r="DO229" s="203" t="str">
        <f t="shared" si="123"/>
        <v/>
      </c>
    </row>
    <row r="230" spans="1:119" ht="14.25" customHeight="1">
      <c r="A230" s="260"/>
      <c r="B230" s="83">
        <v>223</v>
      </c>
      <c r="C230" s="2"/>
      <c r="D230" s="158"/>
      <c r="E230" s="194"/>
      <c r="F230" s="153"/>
      <c r="G230" s="153"/>
      <c r="H230" s="2"/>
      <c r="I230" s="154"/>
      <c r="J230" s="210"/>
      <c r="K230" s="155"/>
      <c r="L230" s="156">
        <f t="shared" si="108"/>
        <v>0</v>
      </c>
      <c r="M230" s="340"/>
      <c r="N230" s="182" t="str">
        <f t="shared" si="120"/>
        <v/>
      </c>
      <c r="O230" s="127"/>
      <c r="P230" s="64"/>
      <c r="Q230" s="64"/>
      <c r="R230" s="64"/>
      <c r="CB230" s="78" t="str">
        <f t="shared" si="93"/>
        <v/>
      </c>
      <c r="CC230" s="79">
        <v>100</v>
      </c>
      <c r="CD230" s="79">
        <f t="shared" si="94"/>
        <v>0</v>
      </c>
      <c r="CE230" s="79">
        <f t="shared" si="95"/>
        <v>0</v>
      </c>
      <c r="CF230" s="79">
        <f t="shared" si="96"/>
        <v>0</v>
      </c>
      <c r="CG230" s="79">
        <f t="shared" si="121"/>
        <v>0</v>
      </c>
      <c r="CH230" s="80">
        <f t="shared" si="97"/>
        <v>0</v>
      </c>
      <c r="CI230" s="84">
        <f t="shared" si="98"/>
        <v>0</v>
      </c>
      <c r="CJ230" s="80">
        <f t="shared" si="109"/>
        <v>0</v>
      </c>
      <c r="CN230" s="21" t="str">
        <f t="shared" si="99"/>
        <v/>
      </c>
      <c r="CO230" s="21" t="str">
        <f t="shared" si="100"/>
        <v/>
      </c>
      <c r="CP230" s="22" t="str">
        <f t="shared" si="110"/>
        <v/>
      </c>
      <c r="CQ230" s="22" t="str">
        <f t="shared" si="111"/>
        <v/>
      </c>
      <c r="CR230" s="22" t="str">
        <f t="shared" si="112"/>
        <v/>
      </c>
      <c r="CS230" s="22" t="str">
        <f t="shared" si="113"/>
        <v/>
      </c>
      <c r="CT230" s="22" t="str">
        <f t="shared" si="114"/>
        <v/>
      </c>
      <c r="CU230" s="173" t="str">
        <f t="shared" si="101"/>
        <v/>
      </c>
      <c r="CV230" s="173" t="str">
        <f t="shared" si="102"/>
        <v/>
      </c>
      <c r="CW230" s="22" t="str">
        <f t="shared" si="115"/>
        <v/>
      </c>
      <c r="CX230" s="22" t="str">
        <f t="shared" si="116"/>
        <v/>
      </c>
      <c r="CY230" s="23" t="str">
        <f t="shared" si="117"/>
        <v/>
      </c>
      <c r="CZ230" s="23" t="str">
        <f t="shared" si="118"/>
        <v/>
      </c>
      <c r="DA230" s="207" t="str">
        <f t="shared" si="122"/>
        <v/>
      </c>
      <c r="DB230" s="23">
        <f t="shared" si="103"/>
        <v>0</v>
      </c>
      <c r="DC230" s="16"/>
      <c r="DE230" s="192">
        <f t="shared" si="104"/>
        <v>0</v>
      </c>
      <c r="DF230" s="192">
        <f t="shared" si="105"/>
        <v>0</v>
      </c>
      <c r="DH230" s="192">
        <f t="shared" si="106"/>
        <v>0</v>
      </c>
      <c r="DI230" s="192">
        <f t="shared" si="107"/>
        <v>0</v>
      </c>
      <c r="DK230" s="203">
        <f>IF(Taula43[[#This Row],[Codi del contracte]]&lt;&gt;"",IF(Taula43[[#This Row],[Codi del contracte]]&gt;199,IF(Taula43[[#This Row],[Codi del contracte]]&lt;300,1,0),0),0)</f>
        <v>0</v>
      </c>
      <c r="DL230" s="203">
        <f>IF(Taula43[[#This Row],[Codi del contracte]]&lt;&gt;"",IF(Taula43[[#This Row],[Codi del contracte]]&gt;499,IF(Taula43[[#This Row],[Codi del contracte]]&lt;600,1,0),0),0)</f>
        <v>0</v>
      </c>
      <c r="DM230" s="203">
        <f t="shared" si="119"/>
        <v>0</v>
      </c>
      <c r="DN230" s="203">
        <f>IF(Taula43[[#This Row],[% Jornada (no posar símbol %)]]=100,IF(DM230=1,2,0),0)</f>
        <v>0</v>
      </c>
      <c r="DO230" s="203" t="str">
        <f t="shared" si="123"/>
        <v/>
      </c>
    </row>
    <row r="231" spans="1:119" ht="14.25" customHeight="1">
      <c r="A231" s="260"/>
      <c r="B231" s="83">
        <v>224</v>
      </c>
      <c r="C231" s="2"/>
      <c r="D231" s="158"/>
      <c r="E231" s="194"/>
      <c r="F231" s="153"/>
      <c r="G231" s="153"/>
      <c r="H231" s="2"/>
      <c r="I231" s="154"/>
      <c r="J231" s="210"/>
      <c r="K231" s="155"/>
      <c r="L231" s="156">
        <f t="shared" si="108"/>
        <v>0</v>
      </c>
      <c r="M231" s="340"/>
      <c r="N231" s="182" t="str">
        <f t="shared" si="120"/>
        <v/>
      </c>
      <c r="O231" s="127"/>
      <c r="P231" s="64"/>
      <c r="Q231" s="64"/>
      <c r="R231" s="64"/>
      <c r="CB231" s="78" t="str">
        <f t="shared" si="93"/>
        <v/>
      </c>
      <c r="CC231" s="79">
        <v>100</v>
      </c>
      <c r="CD231" s="79">
        <f t="shared" si="94"/>
        <v>0</v>
      </c>
      <c r="CE231" s="79">
        <f t="shared" si="95"/>
        <v>0</v>
      </c>
      <c r="CF231" s="79">
        <f t="shared" si="96"/>
        <v>0</v>
      </c>
      <c r="CG231" s="79">
        <f t="shared" si="121"/>
        <v>0</v>
      </c>
      <c r="CH231" s="80">
        <f t="shared" si="97"/>
        <v>0</v>
      </c>
      <c r="CI231" s="84">
        <f t="shared" si="98"/>
        <v>0</v>
      </c>
      <c r="CJ231" s="80">
        <f t="shared" si="109"/>
        <v>0</v>
      </c>
      <c r="CN231" s="21" t="str">
        <f t="shared" si="99"/>
        <v/>
      </c>
      <c r="CO231" s="21" t="str">
        <f t="shared" si="100"/>
        <v/>
      </c>
      <c r="CP231" s="22" t="str">
        <f t="shared" si="110"/>
        <v/>
      </c>
      <c r="CQ231" s="22" t="str">
        <f t="shared" si="111"/>
        <v/>
      </c>
      <c r="CR231" s="22" t="str">
        <f t="shared" si="112"/>
        <v/>
      </c>
      <c r="CS231" s="22" t="str">
        <f t="shared" si="113"/>
        <v/>
      </c>
      <c r="CT231" s="22" t="str">
        <f t="shared" si="114"/>
        <v/>
      </c>
      <c r="CU231" s="173" t="str">
        <f t="shared" si="101"/>
        <v/>
      </c>
      <c r="CV231" s="173" t="str">
        <f t="shared" si="102"/>
        <v/>
      </c>
      <c r="CW231" s="22" t="str">
        <f t="shared" si="115"/>
        <v/>
      </c>
      <c r="CX231" s="22" t="str">
        <f t="shared" si="116"/>
        <v/>
      </c>
      <c r="CY231" s="23" t="str">
        <f t="shared" si="117"/>
        <v/>
      </c>
      <c r="CZ231" s="23" t="str">
        <f t="shared" si="118"/>
        <v/>
      </c>
      <c r="DA231" s="207" t="str">
        <f t="shared" si="122"/>
        <v/>
      </c>
      <c r="DB231" s="23">
        <f t="shared" si="103"/>
        <v>0</v>
      </c>
      <c r="DC231" s="16"/>
      <c r="DE231" s="192">
        <f t="shared" si="104"/>
        <v>0</v>
      </c>
      <c r="DF231" s="192">
        <f t="shared" si="105"/>
        <v>0</v>
      </c>
      <c r="DH231" s="192">
        <f t="shared" si="106"/>
        <v>0</v>
      </c>
      <c r="DI231" s="192">
        <f t="shared" si="107"/>
        <v>0</v>
      </c>
      <c r="DK231" s="203">
        <f>IF(Taula43[[#This Row],[Codi del contracte]]&lt;&gt;"",IF(Taula43[[#This Row],[Codi del contracte]]&gt;199,IF(Taula43[[#This Row],[Codi del contracte]]&lt;300,1,0),0),0)</f>
        <v>0</v>
      </c>
      <c r="DL231" s="203">
        <f>IF(Taula43[[#This Row],[Codi del contracte]]&lt;&gt;"",IF(Taula43[[#This Row],[Codi del contracte]]&gt;499,IF(Taula43[[#This Row],[Codi del contracte]]&lt;600,1,0),0),0)</f>
        <v>0</v>
      </c>
      <c r="DM231" s="203">
        <f t="shared" si="119"/>
        <v>0</v>
      </c>
      <c r="DN231" s="203">
        <f>IF(Taula43[[#This Row],[% Jornada (no posar símbol %)]]=100,IF(DM231=1,2,0),0)</f>
        <v>0</v>
      </c>
      <c r="DO231" s="203" t="str">
        <f t="shared" si="123"/>
        <v/>
      </c>
    </row>
    <row r="232" spans="1:119" ht="14.25" customHeight="1">
      <c r="A232" s="260"/>
      <c r="B232" s="83">
        <v>225</v>
      </c>
      <c r="C232" s="2"/>
      <c r="D232" s="158"/>
      <c r="E232" s="194"/>
      <c r="F232" s="153"/>
      <c r="G232" s="153"/>
      <c r="H232" s="2"/>
      <c r="I232" s="154"/>
      <c r="J232" s="210"/>
      <c r="K232" s="155"/>
      <c r="L232" s="156">
        <f t="shared" si="108"/>
        <v>0</v>
      </c>
      <c r="M232" s="340"/>
      <c r="N232" s="182" t="str">
        <f t="shared" si="120"/>
        <v/>
      </c>
      <c r="O232" s="127"/>
      <c r="P232" s="64"/>
      <c r="Q232" s="64"/>
      <c r="R232" s="64"/>
      <c r="CB232" s="78" t="str">
        <f t="shared" si="93"/>
        <v/>
      </c>
      <c r="CC232" s="79">
        <v>100</v>
      </c>
      <c r="CD232" s="79">
        <f t="shared" si="94"/>
        <v>0</v>
      </c>
      <c r="CE232" s="79">
        <f t="shared" si="95"/>
        <v>0</v>
      </c>
      <c r="CF232" s="79">
        <f t="shared" si="96"/>
        <v>0</v>
      </c>
      <c r="CG232" s="79">
        <f t="shared" si="121"/>
        <v>0</v>
      </c>
      <c r="CH232" s="80">
        <f t="shared" si="97"/>
        <v>0</v>
      </c>
      <c r="CI232" s="84">
        <f t="shared" si="98"/>
        <v>0</v>
      </c>
      <c r="CJ232" s="80">
        <f t="shared" si="109"/>
        <v>0</v>
      </c>
      <c r="CN232" s="21" t="str">
        <f t="shared" si="99"/>
        <v/>
      </c>
      <c r="CO232" s="21" t="str">
        <f t="shared" si="100"/>
        <v/>
      </c>
      <c r="CP232" s="22" t="str">
        <f t="shared" si="110"/>
        <v/>
      </c>
      <c r="CQ232" s="22" t="str">
        <f t="shared" si="111"/>
        <v/>
      </c>
      <c r="CR232" s="22" t="str">
        <f t="shared" si="112"/>
        <v/>
      </c>
      <c r="CS232" s="22" t="str">
        <f t="shared" si="113"/>
        <v/>
      </c>
      <c r="CT232" s="22" t="str">
        <f t="shared" si="114"/>
        <v/>
      </c>
      <c r="CU232" s="173" t="str">
        <f t="shared" si="101"/>
        <v/>
      </c>
      <c r="CV232" s="173" t="str">
        <f t="shared" si="102"/>
        <v/>
      </c>
      <c r="CW232" s="22" t="str">
        <f t="shared" si="115"/>
        <v/>
      </c>
      <c r="CX232" s="22" t="str">
        <f t="shared" si="116"/>
        <v/>
      </c>
      <c r="CY232" s="23" t="str">
        <f t="shared" si="117"/>
        <v/>
      </c>
      <c r="CZ232" s="23" t="str">
        <f t="shared" si="118"/>
        <v/>
      </c>
      <c r="DA232" s="207" t="str">
        <f t="shared" si="122"/>
        <v/>
      </c>
      <c r="DB232" s="23">
        <f t="shared" si="103"/>
        <v>0</v>
      </c>
      <c r="DC232" s="16"/>
      <c r="DE232" s="192">
        <f t="shared" si="104"/>
        <v>0</v>
      </c>
      <c r="DF232" s="192">
        <f t="shared" si="105"/>
        <v>0</v>
      </c>
      <c r="DH232" s="192">
        <f t="shared" si="106"/>
        <v>0</v>
      </c>
      <c r="DI232" s="192">
        <f t="shared" si="107"/>
        <v>0</v>
      </c>
      <c r="DK232" s="203">
        <f>IF(Taula43[[#This Row],[Codi del contracte]]&lt;&gt;"",IF(Taula43[[#This Row],[Codi del contracte]]&gt;199,IF(Taula43[[#This Row],[Codi del contracte]]&lt;300,1,0),0),0)</f>
        <v>0</v>
      </c>
      <c r="DL232" s="203">
        <f>IF(Taula43[[#This Row],[Codi del contracte]]&lt;&gt;"",IF(Taula43[[#This Row],[Codi del contracte]]&gt;499,IF(Taula43[[#This Row],[Codi del contracte]]&lt;600,1,0),0),0)</f>
        <v>0</v>
      </c>
      <c r="DM232" s="203">
        <f t="shared" si="119"/>
        <v>0</v>
      </c>
      <c r="DN232" s="203">
        <f>IF(Taula43[[#This Row],[% Jornada (no posar símbol %)]]=100,IF(DM232=1,2,0),0)</f>
        <v>0</v>
      </c>
      <c r="DO232" s="203" t="str">
        <f t="shared" si="123"/>
        <v/>
      </c>
    </row>
    <row r="233" spans="1:119" ht="14.25" customHeight="1">
      <c r="A233" s="260"/>
      <c r="B233" s="83">
        <v>226</v>
      </c>
      <c r="C233" s="2"/>
      <c r="D233" s="158"/>
      <c r="E233" s="194"/>
      <c r="F233" s="153"/>
      <c r="G233" s="153"/>
      <c r="H233" s="2"/>
      <c r="I233" s="154"/>
      <c r="J233" s="210"/>
      <c r="K233" s="155"/>
      <c r="L233" s="156">
        <f t="shared" si="108"/>
        <v>0</v>
      </c>
      <c r="M233" s="340"/>
      <c r="N233" s="182" t="str">
        <f t="shared" si="120"/>
        <v/>
      </c>
      <c r="O233" s="127"/>
      <c r="P233" s="64"/>
      <c r="Q233" s="64"/>
      <c r="R233" s="64"/>
      <c r="CB233" s="78" t="str">
        <f t="shared" si="93"/>
        <v/>
      </c>
      <c r="CC233" s="79">
        <v>100</v>
      </c>
      <c r="CD233" s="79">
        <f t="shared" si="94"/>
        <v>0</v>
      </c>
      <c r="CE233" s="79">
        <f t="shared" si="95"/>
        <v>0</v>
      </c>
      <c r="CF233" s="79">
        <f t="shared" si="96"/>
        <v>0</v>
      </c>
      <c r="CG233" s="79">
        <f t="shared" si="121"/>
        <v>0</v>
      </c>
      <c r="CH233" s="80">
        <f t="shared" si="97"/>
        <v>0</v>
      </c>
      <c r="CI233" s="84">
        <f t="shared" si="98"/>
        <v>0</v>
      </c>
      <c r="CJ233" s="80">
        <f t="shared" si="109"/>
        <v>0</v>
      </c>
      <c r="CN233" s="21" t="str">
        <f t="shared" si="99"/>
        <v/>
      </c>
      <c r="CO233" s="21" t="str">
        <f t="shared" si="100"/>
        <v/>
      </c>
      <c r="CP233" s="22" t="str">
        <f t="shared" si="110"/>
        <v/>
      </c>
      <c r="CQ233" s="22" t="str">
        <f t="shared" si="111"/>
        <v/>
      </c>
      <c r="CR233" s="22" t="str">
        <f t="shared" si="112"/>
        <v/>
      </c>
      <c r="CS233" s="22" t="str">
        <f t="shared" si="113"/>
        <v/>
      </c>
      <c r="CT233" s="22" t="str">
        <f t="shared" si="114"/>
        <v/>
      </c>
      <c r="CU233" s="173" t="str">
        <f t="shared" si="101"/>
        <v/>
      </c>
      <c r="CV233" s="173" t="str">
        <f t="shared" si="102"/>
        <v/>
      </c>
      <c r="CW233" s="22" t="str">
        <f t="shared" si="115"/>
        <v/>
      </c>
      <c r="CX233" s="22" t="str">
        <f t="shared" si="116"/>
        <v/>
      </c>
      <c r="CY233" s="23" t="str">
        <f t="shared" si="117"/>
        <v/>
      </c>
      <c r="CZ233" s="23" t="str">
        <f t="shared" si="118"/>
        <v/>
      </c>
      <c r="DA233" s="207" t="str">
        <f t="shared" si="122"/>
        <v/>
      </c>
      <c r="DB233" s="23">
        <f t="shared" si="103"/>
        <v>0</v>
      </c>
      <c r="DC233" s="16"/>
      <c r="DE233" s="192">
        <f t="shared" si="104"/>
        <v>0</v>
      </c>
      <c r="DF233" s="192">
        <f t="shared" si="105"/>
        <v>0</v>
      </c>
      <c r="DH233" s="192">
        <f t="shared" si="106"/>
        <v>0</v>
      </c>
      <c r="DI233" s="192">
        <f t="shared" si="107"/>
        <v>0</v>
      </c>
      <c r="DK233" s="203">
        <f>IF(Taula43[[#This Row],[Codi del contracte]]&lt;&gt;"",IF(Taula43[[#This Row],[Codi del contracte]]&gt;199,IF(Taula43[[#This Row],[Codi del contracte]]&lt;300,1,0),0),0)</f>
        <v>0</v>
      </c>
      <c r="DL233" s="203">
        <f>IF(Taula43[[#This Row],[Codi del contracte]]&lt;&gt;"",IF(Taula43[[#This Row],[Codi del contracte]]&gt;499,IF(Taula43[[#This Row],[Codi del contracte]]&lt;600,1,0),0),0)</f>
        <v>0</v>
      </c>
      <c r="DM233" s="203">
        <f t="shared" si="119"/>
        <v>0</v>
      </c>
      <c r="DN233" s="203">
        <f>IF(Taula43[[#This Row],[% Jornada (no posar símbol %)]]=100,IF(DM233=1,2,0),0)</f>
        <v>0</v>
      </c>
      <c r="DO233" s="203" t="str">
        <f t="shared" si="123"/>
        <v/>
      </c>
    </row>
    <row r="234" spans="1:119" ht="14.25" customHeight="1">
      <c r="A234" s="260"/>
      <c r="B234" s="83">
        <v>227</v>
      </c>
      <c r="C234" s="2"/>
      <c r="D234" s="158"/>
      <c r="E234" s="194"/>
      <c r="F234" s="153"/>
      <c r="G234" s="153"/>
      <c r="H234" s="2"/>
      <c r="I234" s="154"/>
      <c r="J234" s="210"/>
      <c r="K234" s="155"/>
      <c r="L234" s="156">
        <f t="shared" si="108"/>
        <v>0</v>
      </c>
      <c r="M234" s="340"/>
      <c r="N234" s="182" t="str">
        <f t="shared" si="120"/>
        <v/>
      </c>
      <c r="O234" s="127"/>
      <c r="P234" s="64"/>
      <c r="Q234" s="64"/>
      <c r="R234" s="64"/>
      <c r="CB234" s="78" t="str">
        <f t="shared" si="93"/>
        <v/>
      </c>
      <c r="CC234" s="79">
        <v>100</v>
      </c>
      <c r="CD234" s="79">
        <f t="shared" si="94"/>
        <v>0</v>
      </c>
      <c r="CE234" s="79">
        <f t="shared" si="95"/>
        <v>0</v>
      </c>
      <c r="CF234" s="79">
        <f t="shared" si="96"/>
        <v>0</v>
      </c>
      <c r="CG234" s="79">
        <f t="shared" si="121"/>
        <v>0</v>
      </c>
      <c r="CH234" s="80">
        <f t="shared" si="97"/>
        <v>0</v>
      </c>
      <c r="CI234" s="84">
        <f t="shared" si="98"/>
        <v>0</v>
      </c>
      <c r="CJ234" s="80">
        <f t="shared" si="109"/>
        <v>0</v>
      </c>
      <c r="CN234" s="21" t="str">
        <f t="shared" si="99"/>
        <v/>
      </c>
      <c r="CO234" s="21" t="str">
        <f t="shared" si="100"/>
        <v/>
      </c>
      <c r="CP234" s="22" t="str">
        <f t="shared" si="110"/>
        <v/>
      </c>
      <c r="CQ234" s="22" t="str">
        <f t="shared" si="111"/>
        <v/>
      </c>
      <c r="CR234" s="22" t="str">
        <f t="shared" si="112"/>
        <v/>
      </c>
      <c r="CS234" s="22" t="str">
        <f t="shared" si="113"/>
        <v/>
      </c>
      <c r="CT234" s="22" t="str">
        <f t="shared" si="114"/>
        <v/>
      </c>
      <c r="CU234" s="173" t="str">
        <f t="shared" si="101"/>
        <v/>
      </c>
      <c r="CV234" s="173" t="str">
        <f t="shared" si="102"/>
        <v/>
      </c>
      <c r="CW234" s="22" t="str">
        <f t="shared" si="115"/>
        <v/>
      </c>
      <c r="CX234" s="22" t="str">
        <f t="shared" si="116"/>
        <v/>
      </c>
      <c r="CY234" s="23" t="str">
        <f t="shared" si="117"/>
        <v/>
      </c>
      <c r="CZ234" s="23" t="str">
        <f t="shared" si="118"/>
        <v/>
      </c>
      <c r="DA234" s="207" t="str">
        <f t="shared" si="122"/>
        <v/>
      </c>
      <c r="DB234" s="23">
        <f t="shared" si="103"/>
        <v>0</v>
      </c>
      <c r="DC234" s="16"/>
      <c r="DE234" s="192">
        <f t="shared" si="104"/>
        <v>0</v>
      </c>
      <c r="DF234" s="192">
        <f t="shared" si="105"/>
        <v>0</v>
      </c>
      <c r="DH234" s="192">
        <f t="shared" si="106"/>
        <v>0</v>
      </c>
      <c r="DI234" s="192">
        <f t="shared" si="107"/>
        <v>0</v>
      </c>
      <c r="DK234" s="203">
        <f>IF(Taula43[[#This Row],[Codi del contracte]]&lt;&gt;"",IF(Taula43[[#This Row],[Codi del contracte]]&gt;199,IF(Taula43[[#This Row],[Codi del contracte]]&lt;300,1,0),0),0)</f>
        <v>0</v>
      </c>
      <c r="DL234" s="203">
        <f>IF(Taula43[[#This Row],[Codi del contracte]]&lt;&gt;"",IF(Taula43[[#This Row],[Codi del contracte]]&gt;499,IF(Taula43[[#This Row],[Codi del contracte]]&lt;600,1,0),0),0)</f>
        <v>0</v>
      </c>
      <c r="DM234" s="203">
        <f t="shared" si="119"/>
        <v>0</v>
      </c>
      <c r="DN234" s="203">
        <f>IF(Taula43[[#This Row],[% Jornada (no posar símbol %)]]=100,IF(DM234=1,2,0),0)</f>
        <v>0</v>
      </c>
      <c r="DO234" s="203" t="str">
        <f t="shared" si="123"/>
        <v/>
      </c>
    </row>
    <row r="235" spans="1:119" ht="14.25" customHeight="1">
      <c r="A235" s="260"/>
      <c r="B235" s="83">
        <v>228</v>
      </c>
      <c r="C235" s="2"/>
      <c r="D235" s="158"/>
      <c r="E235" s="194"/>
      <c r="F235" s="153"/>
      <c r="G235" s="153"/>
      <c r="H235" s="2"/>
      <c r="I235" s="154"/>
      <c r="J235" s="210"/>
      <c r="K235" s="155"/>
      <c r="L235" s="156">
        <f t="shared" si="108"/>
        <v>0</v>
      </c>
      <c r="M235" s="340"/>
      <c r="N235" s="182" t="str">
        <f t="shared" si="120"/>
        <v/>
      </c>
      <c r="O235" s="127"/>
      <c r="P235" s="64"/>
      <c r="Q235" s="64"/>
      <c r="R235" s="64"/>
      <c r="CB235" s="78" t="str">
        <f t="shared" si="93"/>
        <v/>
      </c>
      <c r="CC235" s="79">
        <v>100</v>
      </c>
      <c r="CD235" s="79">
        <f t="shared" si="94"/>
        <v>0</v>
      </c>
      <c r="CE235" s="79">
        <f t="shared" si="95"/>
        <v>0</v>
      </c>
      <c r="CF235" s="79">
        <f t="shared" si="96"/>
        <v>0</v>
      </c>
      <c r="CG235" s="79">
        <f t="shared" si="121"/>
        <v>0</v>
      </c>
      <c r="CH235" s="80">
        <f t="shared" si="97"/>
        <v>0</v>
      </c>
      <c r="CI235" s="84">
        <f t="shared" si="98"/>
        <v>0</v>
      </c>
      <c r="CJ235" s="80">
        <f t="shared" si="109"/>
        <v>0</v>
      </c>
      <c r="CN235" s="21" t="str">
        <f t="shared" si="99"/>
        <v/>
      </c>
      <c r="CO235" s="21" t="str">
        <f t="shared" si="100"/>
        <v/>
      </c>
      <c r="CP235" s="22" t="str">
        <f t="shared" si="110"/>
        <v/>
      </c>
      <c r="CQ235" s="22" t="str">
        <f t="shared" si="111"/>
        <v/>
      </c>
      <c r="CR235" s="22" t="str">
        <f t="shared" si="112"/>
        <v/>
      </c>
      <c r="CS235" s="22" t="str">
        <f t="shared" si="113"/>
        <v/>
      </c>
      <c r="CT235" s="22" t="str">
        <f t="shared" si="114"/>
        <v/>
      </c>
      <c r="CU235" s="173" t="str">
        <f t="shared" si="101"/>
        <v/>
      </c>
      <c r="CV235" s="173" t="str">
        <f t="shared" si="102"/>
        <v/>
      </c>
      <c r="CW235" s="22" t="str">
        <f t="shared" si="115"/>
        <v/>
      </c>
      <c r="CX235" s="22" t="str">
        <f t="shared" si="116"/>
        <v/>
      </c>
      <c r="CY235" s="23" t="str">
        <f t="shared" si="117"/>
        <v/>
      </c>
      <c r="CZ235" s="23" t="str">
        <f t="shared" si="118"/>
        <v/>
      </c>
      <c r="DA235" s="207" t="str">
        <f t="shared" si="122"/>
        <v/>
      </c>
      <c r="DB235" s="23">
        <f t="shared" si="103"/>
        <v>0</v>
      </c>
      <c r="DC235" s="16"/>
      <c r="DE235" s="192">
        <f t="shared" si="104"/>
        <v>0</v>
      </c>
      <c r="DF235" s="192">
        <f t="shared" si="105"/>
        <v>0</v>
      </c>
      <c r="DH235" s="192">
        <f t="shared" si="106"/>
        <v>0</v>
      </c>
      <c r="DI235" s="192">
        <f t="shared" si="107"/>
        <v>0</v>
      </c>
      <c r="DK235" s="203">
        <f>IF(Taula43[[#This Row],[Codi del contracte]]&lt;&gt;"",IF(Taula43[[#This Row],[Codi del contracte]]&gt;199,IF(Taula43[[#This Row],[Codi del contracte]]&lt;300,1,0),0),0)</f>
        <v>0</v>
      </c>
      <c r="DL235" s="203">
        <f>IF(Taula43[[#This Row],[Codi del contracte]]&lt;&gt;"",IF(Taula43[[#This Row],[Codi del contracte]]&gt;499,IF(Taula43[[#This Row],[Codi del contracte]]&lt;600,1,0),0),0)</f>
        <v>0</v>
      </c>
      <c r="DM235" s="203">
        <f t="shared" si="119"/>
        <v>0</v>
      </c>
      <c r="DN235" s="203">
        <f>IF(Taula43[[#This Row],[% Jornada (no posar símbol %)]]=100,IF(DM235=1,2,0),0)</f>
        <v>0</v>
      </c>
      <c r="DO235" s="203" t="str">
        <f t="shared" si="123"/>
        <v/>
      </c>
    </row>
    <row r="236" spans="1:119" ht="14.25" customHeight="1">
      <c r="A236" s="260"/>
      <c r="B236" s="83">
        <v>229</v>
      </c>
      <c r="C236" s="2"/>
      <c r="D236" s="158"/>
      <c r="E236" s="194"/>
      <c r="F236" s="153"/>
      <c r="G236" s="153"/>
      <c r="H236" s="2"/>
      <c r="I236" s="154"/>
      <c r="J236" s="210"/>
      <c r="K236" s="155"/>
      <c r="L236" s="156">
        <f t="shared" si="108"/>
        <v>0</v>
      </c>
      <c r="M236" s="340"/>
      <c r="N236" s="182" t="str">
        <f t="shared" si="120"/>
        <v/>
      </c>
      <c r="O236" s="127"/>
      <c r="P236" s="64"/>
      <c r="Q236" s="64"/>
      <c r="R236" s="64"/>
      <c r="CB236" s="78" t="str">
        <f t="shared" si="93"/>
        <v/>
      </c>
      <c r="CC236" s="79">
        <v>100</v>
      </c>
      <c r="CD236" s="79">
        <f t="shared" si="94"/>
        <v>0</v>
      </c>
      <c r="CE236" s="79">
        <f t="shared" si="95"/>
        <v>0</v>
      </c>
      <c r="CF236" s="79">
        <f t="shared" si="96"/>
        <v>0</v>
      </c>
      <c r="CG236" s="79">
        <f t="shared" si="121"/>
        <v>0</v>
      </c>
      <c r="CH236" s="80">
        <f t="shared" si="97"/>
        <v>0</v>
      </c>
      <c r="CI236" s="84">
        <f t="shared" si="98"/>
        <v>0</v>
      </c>
      <c r="CJ236" s="80">
        <f t="shared" si="109"/>
        <v>0</v>
      </c>
      <c r="CN236" s="21" t="str">
        <f t="shared" si="99"/>
        <v/>
      </c>
      <c r="CO236" s="21" t="str">
        <f t="shared" si="100"/>
        <v/>
      </c>
      <c r="CP236" s="22" t="str">
        <f t="shared" si="110"/>
        <v/>
      </c>
      <c r="CQ236" s="22" t="str">
        <f t="shared" si="111"/>
        <v/>
      </c>
      <c r="CR236" s="22" t="str">
        <f t="shared" si="112"/>
        <v/>
      </c>
      <c r="CS236" s="22" t="str">
        <f t="shared" si="113"/>
        <v/>
      </c>
      <c r="CT236" s="22" t="str">
        <f t="shared" si="114"/>
        <v/>
      </c>
      <c r="CU236" s="173" t="str">
        <f t="shared" si="101"/>
        <v/>
      </c>
      <c r="CV236" s="173" t="str">
        <f t="shared" si="102"/>
        <v/>
      </c>
      <c r="CW236" s="22" t="str">
        <f t="shared" si="115"/>
        <v/>
      </c>
      <c r="CX236" s="22" t="str">
        <f t="shared" si="116"/>
        <v/>
      </c>
      <c r="CY236" s="23" t="str">
        <f t="shared" si="117"/>
        <v/>
      </c>
      <c r="CZ236" s="23" t="str">
        <f t="shared" si="118"/>
        <v/>
      </c>
      <c r="DA236" s="207" t="str">
        <f t="shared" si="122"/>
        <v/>
      </c>
      <c r="DB236" s="23">
        <f t="shared" si="103"/>
        <v>0</v>
      </c>
      <c r="DC236" s="16"/>
      <c r="DE236" s="192">
        <f t="shared" si="104"/>
        <v>0</v>
      </c>
      <c r="DF236" s="192">
        <f t="shared" si="105"/>
        <v>0</v>
      </c>
      <c r="DH236" s="192">
        <f t="shared" si="106"/>
        <v>0</v>
      </c>
      <c r="DI236" s="192">
        <f t="shared" si="107"/>
        <v>0</v>
      </c>
      <c r="DK236" s="203">
        <f>IF(Taula43[[#This Row],[Codi del contracte]]&lt;&gt;"",IF(Taula43[[#This Row],[Codi del contracte]]&gt;199,IF(Taula43[[#This Row],[Codi del contracte]]&lt;300,1,0),0),0)</f>
        <v>0</v>
      </c>
      <c r="DL236" s="203">
        <f>IF(Taula43[[#This Row],[Codi del contracte]]&lt;&gt;"",IF(Taula43[[#This Row],[Codi del contracte]]&gt;499,IF(Taula43[[#This Row],[Codi del contracte]]&lt;600,1,0),0),0)</f>
        <v>0</v>
      </c>
      <c r="DM236" s="203">
        <f t="shared" si="119"/>
        <v>0</v>
      </c>
      <c r="DN236" s="203">
        <f>IF(Taula43[[#This Row],[% Jornada (no posar símbol %)]]=100,IF(DM236=1,2,0),0)</f>
        <v>0</v>
      </c>
      <c r="DO236" s="203" t="str">
        <f t="shared" si="123"/>
        <v/>
      </c>
    </row>
    <row r="237" spans="1:119" ht="14.25" customHeight="1">
      <c r="A237" s="260"/>
      <c r="B237" s="83">
        <v>230</v>
      </c>
      <c r="C237" s="2"/>
      <c r="D237" s="158"/>
      <c r="E237" s="194"/>
      <c r="F237" s="153"/>
      <c r="G237" s="153"/>
      <c r="H237" s="2"/>
      <c r="I237" s="154"/>
      <c r="J237" s="210"/>
      <c r="K237" s="155"/>
      <c r="L237" s="156">
        <f t="shared" si="108"/>
        <v>0</v>
      </c>
      <c r="M237" s="340"/>
      <c r="N237" s="182" t="str">
        <f t="shared" si="120"/>
        <v/>
      </c>
      <c r="O237" s="127"/>
      <c r="P237" s="64"/>
      <c r="Q237" s="64"/>
      <c r="R237" s="64"/>
      <c r="CB237" s="78" t="str">
        <f t="shared" si="93"/>
        <v/>
      </c>
      <c r="CC237" s="79">
        <v>100</v>
      </c>
      <c r="CD237" s="79">
        <f t="shared" si="94"/>
        <v>0</v>
      </c>
      <c r="CE237" s="79">
        <f t="shared" si="95"/>
        <v>0</v>
      </c>
      <c r="CF237" s="79">
        <f t="shared" si="96"/>
        <v>0</v>
      </c>
      <c r="CG237" s="79">
        <f t="shared" si="121"/>
        <v>0</v>
      </c>
      <c r="CH237" s="80">
        <f t="shared" si="97"/>
        <v>0</v>
      </c>
      <c r="CI237" s="84">
        <f t="shared" si="98"/>
        <v>0</v>
      </c>
      <c r="CJ237" s="80">
        <f t="shared" si="109"/>
        <v>0</v>
      </c>
      <c r="CN237" s="21" t="str">
        <f t="shared" si="99"/>
        <v/>
      </c>
      <c r="CO237" s="21" t="str">
        <f t="shared" si="100"/>
        <v/>
      </c>
      <c r="CP237" s="22" t="str">
        <f t="shared" si="110"/>
        <v/>
      </c>
      <c r="CQ237" s="22" t="str">
        <f t="shared" si="111"/>
        <v/>
      </c>
      <c r="CR237" s="22" t="str">
        <f t="shared" si="112"/>
        <v/>
      </c>
      <c r="CS237" s="22" t="str">
        <f t="shared" si="113"/>
        <v/>
      </c>
      <c r="CT237" s="22" t="str">
        <f t="shared" si="114"/>
        <v/>
      </c>
      <c r="CU237" s="173" t="str">
        <f t="shared" si="101"/>
        <v/>
      </c>
      <c r="CV237" s="173" t="str">
        <f t="shared" si="102"/>
        <v/>
      </c>
      <c r="CW237" s="22" t="str">
        <f t="shared" si="115"/>
        <v/>
      </c>
      <c r="CX237" s="22" t="str">
        <f t="shared" si="116"/>
        <v/>
      </c>
      <c r="CY237" s="23" t="str">
        <f t="shared" si="117"/>
        <v/>
      </c>
      <c r="CZ237" s="23" t="str">
        <f t="shared" si="118"/>
        <v/>
      </c>
      <c r="DA237" s="207" t="str">
        <f t="shared" si="122"/>
        <v/>
      </c>
      <c r="DB237" s="23">
        <f t="shared" si="103"/>
        <v>0</v>
      </c>
      <c r="DC237" s="16"/>
      <c r="DE237" s="192">
        <f t="shared" si="104"/>
        <v>0</v>
      </c>
      <c r="DF237" s="192">
        <f t="shared" si="105"/>
        <v>0</v>
      </c>
      <c r="DH237" s="192">
        <f t="shared" si="106"/>
        <v>0</v>
      </c>
      <c r="DI237" s="192">
        <f t="shared" si="107"/>
        <v>0</v>
      </c>
      <c r="DK237" s="203">
        <f>IF(Taula43[[#This Row],[Codi del contracte]]&lt;&gt;"",IF(Taula43[[#This Row],[Codi del contracte]]&gt;199,IF(Taula43[[#This Row],[Codi del contracte]]&lt;300,1,0),0),0)</f>
        <v>0</v>
      </c>
      <c r="DL237" s="203">
        <f>IF(Taula43[[#This Row],[Codi del contracte]]&lt;&gt;"",IF(Taula43[[#This Row],[Codi del contracte]]&gt;499,IF(Taula43[[#This Row],[Codi del contracte]]&lt;600,1,0),0),0)</f>
        <v>0</v>
      </c>
      <c r="DM237" s="203">
        <f t="shared" si="119"/>
        <v>0</v>
      </c>
      <c r="DN237" s="203">
        <f>IF(Taula43[[#This Row],[% Jornada (no posar símbol %)]]=100,IF(DM237=1,2,0),0)</f>
        <v>0</v>
      </c>
      <c r="DO237" s="203" t="str">
        <f t="shared" si="123"/>
        <v/>
      </c>
    </row>
    <row r="238" spans="1:119" ht="14.25" customHeight="1">
      <c r="A238" s="260"/>
      <c r="B238" s="83">
        <v>231</v>
      </c>
      <c r="C238" s="2"/>
      <c r="D238" s="158"/>
      <c r="E238" s="194"/>
      <c r="F238" s="153"/>
      <c r="G238" s="153"/>
      <c r="H238" s="2"/>
      <c r="I238" s="154"/>
      <c r="J238" s="210"/>
      <c r="K238" s="155"/>
      <c r="L238" s="156">
        <f t="shared" si="108"/>
        <v>0</v>
      </c>
      <c r="M238" s="340"/>
      <c r="N238" s="182" t="str">
        <f t="shared" si="120"/>
        <v/>
      </c>
      <c r="O238" s="127"/>
      <c r="P238" s="64"/>
      <c r="Q238" s="64"/>
      <c r="R238" s="64"/>
      <c r="CB238" s="78" t="str">
        <f t="shared" si="93"/>
        <v/>
      </c>
      <c r="CC238" s="79">
        <v>100</v>
      </c>
      <c r="CD238" s="79">
        <f t="shared" si="94"/>
        <v>0</v>
      </c>
      <c r="CE238" s="79">
        <f t="shared" si="95"/>
        <v>0</v>
      </c>
      <c r="CF238" s="79">
        <f t="shared" si="96"/>
        <v>0</v>
      </c>
      <c r="CG238" s="79">
        <f t="shared" si="121"/>
        <v>0</v>
      </c>
      <c r="CH238" s="80">
        <f t="shared" si="97"/>
        <v>0</v>
      </c>
      <c r="CI238" s="84">
        <f t="shared" si="98"/>
        <v>0</v>
      </c>
      <c r="CJ238" s="80">
        <f t="shared" si="109"/>
        <v>0</v>
      </c>
      <c r="CN238" s="21" t="str">
        <f t="shared" si="99"/>
        <v/>
      </c>
      <c r="CO238" s="21" t="str">
        <f t="shared" si="100"/>
        <v/>
      </c>
      <c r="CP238" s="22" t="str">
        <f t="shared" si="110"/>
        <v/>
      </c>
      <c r="CQ238" s="22" t="str">
        <f t="shared" si="111"/>
        <v/>
      </c>
      <c r="CR238" s="22" t="str">
        <f t="shared" si="112"/>
        <v/>
      </c>
      <c r="CS238" s="22" t="str">
        <f t="shared" si="113"/>
        <v/>
      </c>
      <c r="CT238" s="22" t="str">
        <f t="shared" si="114"/>
        <v/>
      </c>
      <c r="CU238" s="173" t="str">
        <f t="shared" si="101"/>
        <v/>
      </c>
      <c r="CV238" s="173" t="str">
        <f t="shared" si="102"/>
        <v/>
      </c>
      <c r="CW238" s="22" t="str">
        <f t="shared" si="115"/>
        <v/>
      </c>
      <c r="CX238" s="22" t="str">
        <f t="shared" si="116"/>
        <v/>
      </c>
      <c r="CY238" s="23" t="str">
        <f t="shared" si="117"/>
        <v/>
      </c>
      <c r="CZ238" s="23" t="str">
        <f t="shared" si="118"/>
        <v/>
      </c>
      <c r="DA238" s="207" t="str">
        <f t="shared" si="122"/>
        <v/>
      </c>
      <c r="DB238" s="23">
        <f t="shared" si="103"/>
        <v>0</v>
      </c>
      <c r="DC238" s="16"/>
      <c r="DE238" s="192">
        <f t="shared" si="104"/>
        <v>0</v>
      </c>
      <c r="DF238" s="192">
        <f t="shared" si="105"/>
        <v>0</v>
      </c>
      <c r="DH238" s="192">
        <f t="shared" si="106"/>
        <v>0</v>
      </c>
      <c r="DI238" s="192">
        <f t="shared" si="107"/>
        <v>0</v>
      </c>
      <c r="DK238" s="203">
        <f>IF(Taula43[[#This Row],[Codi del contracte]]&lt;&gt;"",IF(Taula43[[#This Row],[Codi del contracte]]&gt;199,IF(Taula43[[#This Row],[Codi del contracte]]&lt;300,1,0),0),0)</f>
        <v>0</v>
      </c>
      <c r="DL238" s="203">
        <f>IF(Taula43[[#This Row],[Codi del contracte]]&lt;&gt;"",IF(Taula43[[#This Row],[Codi del contracte]]&gt;499,IF(Taula43[[#This Row],[Codi del contracte]]&lt;600,1,0),0),0)</f>
        <v>0</v>
      </c>
      <c r="DM238" s="203">
        <f t="shared" si="119"/>
        <v>0</v>
      </c>
      <c r="DN238" s="203">
        <f>IF(Taula43[[#This Row],[% Jornada (no posar símbol %)]]=100,IF(DM238=1,2,0),0)</f>
        <v>0</v>
      </c>
      <c r="DO238" s="203" t="str">
        <f t="shared" si="123"/>
        <v/>
      </c>
    </row>
    <row r="239" spans="1:119" ht="14.25" customHeight="1">
      <c r="A239" s="260"/>
      <c r="B239" s="83">
        <v>232</v>
      </c>
      <c r="C239" s="2"/>
      <c r="D239" s="158"/>
      <c r="E239" s="194"/>
      <c r="F239" s="153"/>
      <c r="G239" s="153"/>
      <c r="H239" s="2"/>
      <c r="I239" s="154"/>
      <c r="J239" s="210"/>
      <c r="K239" s="155"/>
      <c r="L239" s="156">
        <f t="shared" si="108"/>
        <v>0</v>
      </c>
      <c r="M239" s="340"/>
      <c r="N239" s="182" t="str">
        <f t="shared" si="120"/>
        <v/>
      </c>
      <c r="O239" s="127"/>
      <c r="P239" s="64"/>
      <c r="Q239" s="64"/>
      <c r="R239" s="64"/>
      <c r="CB239" s="78" t="str">
        <f t="shared" si="93"/>
        <v/>
      </c>
      <c r="CC239" s="79">
        <v>100</v>
      </c>
      <c r="CD239" s="79">
        <f t="shared" si="94"/>
        <v>0</v>
      </c>
      <c r="CE239" s="79">
        <f t="shared" si="95"/>
        <v>0</v>
      </c>
      <c r="CF239" s="79">
        <f t="shared" si="96"/>
        <v>0</v>
      </c>
      <c r="CG239" s="79">
        <f t="shared" si="121"/>
        <v>0</v>
      </c>
      <c r="CH239" s="80">
        <f t="shared" si="97"/>
        <v>0</v>
      </c>
      <c r="CI239" s="84">
        <f t="shared" si="98"/>
        <v>0</v>
      </c>
      <c r="CJ239" s="80">
        <f t="shared" si="109"/>
        <v>0</v>
      </c>
      <c r="CN239" s="21" t="str">
        <f t="shared" si="99"/>
        <v/>
      </c>
      <c r="CO239" s="21" t="str">
        <f t="shared" si="100"/>
        <v/>
      </c>
      <c r="CP239" s="22" t="str">
        <f t="shared" si="110"/>
        <v/>
      </c>
      <c r="CQ239" s="22" t="str">
        <f t="shared" si="111"/>
        <v/>
      </c>
      <c r="CR239" s="22" t="str">
        <f t="shared" si="112"/>
        <v/>
      </c>
      <c r="CS239" s="22" t="str">
        <f t="shared" si="113"/>
        <v/>
      </c>
      <c r="CT239" s="22" t="str">
        <f t="shared" si="114"/>
        <v/>
      </c>
      <c r="CU239" s="173" t="str">
        <f t="shared" si="101"/>
        <v/>
      </c>
      <c r="CV239" s="173" t="str">
        <f t="shared" si="102"/>
        <v/>
      </c>
      <c r="CW239" s="22" t="str">
        <f t="shared" si="115"/>
        <v/>
      </c>
      <c r="CX239" s="22" t="str">
        <f t="shared" si="116"/>
        <v/>
      </c>
      <c r="CY239" s="23" t="str">
        <f t="shared" si="117"/>
        <v/>
      </c>
      <c r="CZ239" s="23" t="str">
        <f t="shared" si="118"/>
        <v/>
      </c>
      <c r="DA239" s="207" t="str">
        <f t="shared" si="122"/>
        <v/>
      </c>
      <c r="DB239" s="23">
        <f t="shared" si="103"/>
        <v>0</v>
      </c>
      <c r="DC239" s="16"/>
      <c r="DE239" s="192">
        <f t="shared" si="104"/>
        <v>0</v>
      </c>
      <c r="DF239" s="192">
        <f t="shared" si="105"/>
        <v>0</v>
      </c>
      <c r="DH239" s="192">
        <f t="shared" si="106"/>
        <v>0</v>
      </c>
      <c r="DI239" s="192">
        <f t="shared" si="107"/>
        <v>0</v>
      </c>
      <c r="DK239" s="203">
        <f>IF(Taula43[[#This Row],[Codi del contracte]]&lt;&gt;"",IF(Taula43[[#This Row],[Codi del contracte]]&gt;199,IF(Taula43[[#This Row],[Codi del contracte]]&lt;300,1,0),0),0)</f>
        <v>0</v>
      </c>
      <c r="DL239" s="203">
        <f>IF(Taula43[[#This Row],[Codi del contracte]]&lt;&gt;"",IF(Taula43[[#This Row],[Codi del contracte]]&gt;499,IF(Taula43[[#This Row],[Codi del contracte]]&lt;600,1,0),0),0)</f>
        <v>0</v>
      </c>
      <c r="DM239" s="203">
        <f t="shared" si="119"/>
        <v>0</v>
      </c>
      <c r="DN239" s="203">
        <f>IF(Taula43[[#This Row],[% Jornada (no posar símbol %)]]=100,IF(DM239=1,2,0),0)</f>
        <v>0</v>
      </c>
      <c r="DO239" s="203" t="str">
        <f t="shared" si="123"/>
        <v/>
      </c>
    </row>
    <row r="240" spans="1:119" ht="14.25" customHeight="1">
      <c r="A240" s="260"/>
      <c r="B240" s="83">
        <v>233</v>
      </c>
      <c r="C240" s="2"/>
      <c r="D240" s="158"/>
      <c r="E240" s="194"/>
      <c r="F240" s="153"/>
      <c r="G240" s="153"/>
      <c r="H240" s="2"/>
      <c r="I240" s="154"/>
      <c r="J240" s="210"/>
      <c r="K240" s="155"/>
      <c r="L240" s="156">
        <f t="shared" si="108"/>
        <v>0</v>
      </c>
      <c r="M240" s="340"/>
      <c r="N240" s="182" t="str">
        <f t="shared" si="120"/>
        <v/>
      </c>
      <c r="O240" s="127"/>
      <c r="P240" s="64"/>
      <c r="Q240" s="64"/>
      <c r="R240" s="64"/>
      <c r="CB240" s="78" t="str">
        <f t="shared" si="93"/>
        <v/>
      </c>
      <c r="CC240" s="79">
        <v>100</v>
      </c>
      <c r="CD240" s="79">
        <f t="shared" si="94"/>
        <v>0</v>
      </c>
      <c r="CE240" s="79">
        <f t="shared" si="95"/>
        <v>0</v>
      </c>
      <c r="CF240" s="79">
        <f t="shared" si="96"/>
        <v>0</v>
      </c>
      <c r="CG240" s="79">
        <f t="shared" si="121"/>
        <v>0</v>
      </c>
      <c r="CH240" s="80">
        <f t="shared" si="97"/>
        <v>0</v>
      </c>
      <c r="CI240" s="84">
        <f t="shared" si="98"/>
        <v>0</v>
      </c>
      <c r="CJ240" s="80">
        <f t="shared" si="109"/>
        <v>0</v>
      </c>
      <c r="CN240" s="21" t="str">
        <f t="shared" si="99"/>
        <v/>
      </c>
      <c r="CO240" s="21" t="str">
        <f t="shared" si="100"/>
        <v/>
      </c>
      <c r="CP240" s="22" t="str">
        <f t="shared" si="110"/>
        <v/>
      </c>
      <c r="CQ240" s="22" t="str">
        <f t="shared" si="111"/>
        <v/>
      </c>
      <c r="CR240" s="22" t="str">
        <f t="shared" si="112"/>
        <v/>
      </c>
      <c r="CS240" s="22" t="str">
        <f t="shared" si="113"/>
        <v/>
      </c>
      <c r="CT240" s="22" t="str">
        <f t="shared" si="114"/>
        <v/>
      </c>
      <c r="CU240" s="173" t="str">
        <f t="shared" si="101"/>
        <v/>
      </c>
      <c r="CV240" s="173" t="str">
        <f t="shared" si="102"/>
        <v/>
      </c>
      <c r="CW240" s="22" t="str">
        <f t="shared" si="115"/>
        <v/>
      </c>
      <c r="CX240" s="22" t="str">
        <f t="shared" si="116"/>
        <v/>
      </c>
      <c r="CY240" s="23" t="str">
        <f t="shared" si="117"/>
        <v/>
      </c>
      <c r="CZ240" s="23" t="str">
        <f t="shared" si="118"/>
        <v/>
      </c>
      <c r="DA240" s="207" t="str">
        <f t="shared" si="122"/>
        <v/>
      </c>
      <c r="DB240" s="23">
        <f t="shared" si="103"/>
        <v>0</v>
      </c>
      <c r="DC240" s="16"/>
      <c r="DE240" s="192">
        <f t="shared" si="104"/>
        <v>0</v>
      </c>
      <c r="DF240" s="192">
        <f t="shared" si="105"/>
        <v>0</v>
      </c>
      <c r="DH240" s="192">
        <f t="shared" si="106"/>
        <v>0</v>
      </c>
      <c r="DI240" s="192">
        <f t="shared" si="107"/>
        <v>0</v>
      </c>
      <c r="DK240" s="203">
        <f>IF(Taula43[[#This Row],[Codi del contracte]]&lt;&gt;"",IF(Taula43[[#This Row],[Codi del contracte]]&gt;199,IF(Taula43[[#This Row],[Codi del contracte]]&lt;300,1,0),0),0)</f>
        <v>0</v>
      </c>
      <c r="DL240" s="203">
        <f>IF(Taula43[[#This Row],[Codi del contracte]]&lt;&gt;"",IF(Taula43[[#This Row],[Codi del contracte]]&gt;499,IF(Taula43[[#This Row],[Codi del contracte]]&lt;600,1,0),0),0)</f>
        <v>0</v>
      </c>
      <c r="DM240" s="203">
        <f t="shared" si="119"/>
        <v>0</v>
      </c>
      <c r="DN240" s="203">
        <f>IF(Taula43[[#This Row],[% Jornada (no posar símbol %)]]=100,IF(DM240=1,2,0),0)</f>
        <v>0</v>
      </c>
      <c r="DO240" s="203" t="str">
        <f t="shared" si="123"/>
        <v/>
      </c>
    </row>
    <row r="241" spans="1:119" ht="14.25" customHeight="1">
      <c r="A241" s="260"/>
      <c r="B241" s="83">
        <v>234</v>
      </c>
      <c r="C241" s="2"/>
      <c r="D241" s="158"/>
      <c r="E241" s="194"/>
      <c r="F241" s="153"/>
      <c r="G241" s="153"/>
      <c r="H241" s="2"/>
      <c r="I241" s="154"/>
      <c r="J241" s="210"/>
      <c r="K241" s="155"/>
      <c r="L241" s="156">
        <f t="shared" si="108"/>
        <v>0</v>
      </c>
      <c r="M241" s="340"/>
      <c r="N241" s="182" t="str">
        <f t="shared" si="120"/>
        <v/>
      </c>
      <c r="O241" s="127"/>
      <c r="P241" s="64"/>
      <c r="Q241" s="64"/>
      <c r="R241" s="64"/>
      <c r="CB241" s="78" t="str">
        <f t="shared" si="93"/>
        <v/>
      </c>
      <c r="CC241" s="79">
        <v>100</v>
      </c>
      <c r="CD241" s="79">
        <f t="shared" si="94"/>
        <v>0</v>
      </c>
      <c r="CE241" s="79">
        <f t="shared" si="95"/>
        <v>0</v>
      </c>
      <c r="CF241" s="79">
        <f t="shared" si="96"/>
        <v>0</v>
      </c>
      <c r="CG241" s="79">
        <f t="shared" si="121"/>
        <v>0</v>
      </c>
      <c r="CH241" s="80">
        <f t="shared" si="97"/>
        <v>0</v>
      </c>
      <c r="CI241" s="84">
        <f t="shared" si="98"/>
        <v>0</v>
      </c>
      <c r="CJ241" s="80">
        <f t="shared" si="109"/>
        <v>0</v>
      </c>
      <c r="CN241" s="21" t="str">
        <f t="shared" si="99"/>
        <v/>
      </c>
      <c r="CO241" s="21" t="str">
        <f t="shared" si="100"/>
        <v/>
      </c>
      <c r="CP241" s="22" t="str">
        <f t="shared" si="110"/>
        <v/>
      </c>
      <c r="CQ241" s="22" t="str">
        <f t="shared" si="111"/>
        <v/>
      </c>
      <c r="CR241" s="22" t="str">
        <f t="shared" si="112"/>
        <v/>
      </c>
      <c r="CS241" s="22" t="str">
        <f t="shared" si="113"/>
        <v/>
      </c>
      <c r="CT241" s="22" t="str">
        <f t="shared" si="114"/>
        <v/>
      </c>
      <c r="CU241" s="173" t="str">
        <f t="shared" si="101"/>
        <v/>
      </c>
      <c r="CV241" s="173" t="str">
        <f t="shared" si="102"/>
        <v/>
      </c>
      <c r="CW241" s="22" t="str">
        <f t="shared" si="115"/>
        <v/>
      </c>
      <c r="CX241" s="22" t="str">
        <f t="shared" si="116"/>
        <v/>
      </c>
      <c r="CY241" s="23" t="str">
        <f t="shared" si="117"/>
        <v/>
      </c>
      <c r="CZ241" s="23" t="str">
        <f t="shared" si="118"/>
        <v/>
      </c>
      <c r="DA241" s="207" t="str">
        <f t="shared" si="122"/>
        <v/>
      </c>
      <c r="DB241" s="23">
        <f t="shared" si="103"/>
        <v>0</v>
      </c>
      <c r="DC241" s="16"/>
      <c r="DE241" s="192">
        <f t="shared" si="104"/>
        <v>0</v>
      </c>
      <c r="DF241" s="192">
        <f t="shared" si="105"/>
        <v>0</v>
      </c>
      <c r="DH241" s="192">
        <f t="shared" si="106"/>
        <v>0</v>
      </c>
      <c r="DI241" s="192">
        <f t="shared" si="107"/>
        <v>0</v>
      </c>
      <c r="DK241" s="203">
        <f>IF(Taula43[[#This Row],[Codi del contracte]]&lt;&gt;"",IF(Taula43[[#This Row],[Codi del contracte]]&gt;199,IF(Taula43[[#This Row],[Codi del contracte]]&lt;300,1,0),0),0)</f>
        <v>0</v>
      </c>
      <c r="DL241" s="203">
        <f>IF(Taula43[[#This Row],[Codi del contracte]]&lt;&gt;"",IF(Taula43[[#This Row],[Codi del contracte]]&gt;499,IF(Taula43[[#This Row],[Codi del contracte]]&lt;600,1,0),0),0)</f>
        <v>0</v>
      </c>
      <c r="DM241" s="203">
        <f t="shared" si="119"/>
        <v>0</v>
      </c>
      <c r="DN241" s="203">
        <f>IF(Taula43[[#This Row],[% Jornada (no posar símbol %)]]=100,IF(DM241=1,2,0),0)</f>
        <v>0</v>
      </c>
      <c r="DO241" s="203" t="str">
        <f t="shared" si="123"/>
        <v/>
      </c>
    </row>
    <row r="242" spans="1:119" ht="14.25" customHeight="1">
      <c r="A242" s="260"/>
      <c r="B242" s="83">
        <v>235</v>
      </c>
      <c r="C242" s="2"/>
      <c r="D242" s="158"/>
      <c r="E242" s="194"/>
      <c r="F242" s="153"/>
      <c r="G242" s="153"/>
      <c r="H242" s="2"/>
      <c r="I242" s="154"/>
      <c r="J242" s="210"/>
      <c r="K242" s="155"/>
      <c r="L242" s="156">
        <f t="shared" si="108"/>
        <v>0</v>
      </c>
      <c r="M242" s="340"/>
      <c r="N242" s="182" t="str">
        <f t="shared" si="120"/>
        <v/>
      </c>
      <c r="O242" s="127"/>
      <c r="P242" s="64"/>
      <c r="Q242" s="64"/>
      <c r="R242" s="64"/>
      <c r="CB242" s="78" t="str">
        <f t="shared" si="93"/>
        <v/>
      </c>
      <c r="CC242" s="79">
        <v>100</v>
      </c>
      <c r="CD242" s="79">
        <f t="shared" si="94"/>
        <v>0</v>
      </c>
      <c r="CE242" s="79">
        <f t="shared" si="95"/>
        <v>0</v>
      </c>
      <c r="CF242" s="79">
        <f t="shared" si="96"/>
        <v>0</v>
      </c>
      <c r="CG242" s="79">
        <f t="shared" si="121"/>
        <v>0</v>
      </c>
      <c r="CH242" s="80">
        <f t="shared" si="97"/>
        <v>0</v>
      </c>
      <c r="CI242" s="84">
        <f t="shared" si="98"/>
        <v>0</v>
      </c>
      <c r="CJ242" s="80">
        <f t="shared" si="109"/>
        <v>0</v>
      </c>
      <c r="CN242" s="21" t="str">
        <f t="shared" si="99"/>
        <v/>
      </c>
      <c r="CO242" s="21" t="str">
        <f t="shared" si="100"/>
        <v/>
      </c>
      <c r="CP242" s="22" t="str">
        <f t="shared" si="110"/>
        <v/>
      </c>
      <c r="CQ242" s="22" t="str">
        <f t="shared" si="111"/>
        <v/>
      </c>
      <c r="CR242" s="22" t="str">
        <f t="shared" si="112"/>
        <v/>
      </c>
      <c r="CS242" s="22" t="str">
        <f t="shared" si="113"/>
        <v/>
      </c>
      <c r="CT242" s="22" t="str">
        <f t="shared" si="114"/>
        <v/>
      </c>
      <c r="CU242" s="173" t="str">
        <f t="shared" si="101"/>
        <v/>
      </c>
      <c r="CV242" s="173" t="str">
        <f t="shared" si="102"/>
        <v/>
      </c>
      <c r="CW242" s="22" t="str">
        <f t="shared" si="115"/>
        <v/>
      </c>
      <c r="CX242" s="22" t="str">
        <f t="shared" si="116"/>
        <v/>
      </c>
      <c r="CY242" s="23" t="str">
        <f t="shared" si="117"/>
        <v/>
      </c>
      <c r="CZ242" s="23" t="str">
        <f t="shared" si="118"/>
        <v/>
      </c>
      <c r="DA242" s="207" t="str">
        <f t="shared" si="122"/>
        <v/>
      </c>
      <c r="DB242" s="23">
        <f t="shared" si="103"/>
        <v>0</v>
      </c>
      <c r="DC242" s="16"/>
      <c r="DE242" s="192">
        <f t="shared" si="104"/>
        <v>0</v>
      </c>
      <c r="DF242" s="192">
        <f t="shared" si="105"/>
        <v>0</v>
      </c>
      <c r="DH242" s="192">
        <f t="shared" si="106"/>
        <v>0</v>
      </c>
      <c r="DI242" s="192">
        <f t="shared" si="107"/>
        <v>0</v>
      </c>
      <c r="DK242" s="203">
        <f>IF(Taula43[[#This Row],[Codi del contracte]]&lt;&gt;"",IF(Taula43[[#This Row],[Codi del contracte]]&gt;199,IF(Taula43[[#This Row],[Codi del contracte]]&lt;300,1,0),0),0)</f>
        <v>0</v>
      </c>
      <c r="DL242" s="203">
        <f>IF(Taula43[[#This Row],[Codi del contracte]]&lt;&gt;"",IF(Taula43[[#This Row],[Codi del contracte]]&gt;499,IF(Taula43[[#This Row],[Codi del contracte]]&lt;600,1,0),0),0)</f>
        <v>0</v>
      </c>
      <c r="DM242" s="203">
        <f t="shared" si="119"/>
        <v>0</v>
      </c>
      <c r="DN242" s="203">
        <f>IF(Taula43[[#This Row],[% Jornada (no posar símbol %)]]=100,IF(DM242=1,2,0),0)</f>
        <v>0</v>
      </c>
      <c r="DO242" s="203" t="str">
        <f t="shared" si="123"/>
        <v/>
      </c>
    </row>
    <row r="243" spans="1:119" ht="14.25" customHeight="1">
      <c r="A243" s="260"/>
      <c r="B243" s="83">
        <v>236</v>
      </c>
      <c r="C243" s="2"/>
      <c r="D243" s="158"/>
      <c r="E243" s="194"/>
      <c r="F243" s="153"/>
      <c r="G243" s="153"/>
      <c r="H243" s="2"/>
      <c r="I243" s="154"/>
      <c r="J243" s="210"/>
      <c r="K243" s="155"/>
      <c r="L243" s="156">
        <f t="shared" si="108"/>
        <v>0</v>
      </c>
      <c r="M243" s="340"/>
      <c r="N243" s="182" t="str">
        <f t="shared" si="120"/>
        <v/>
      </c>
      <c r="O243" s="127"/>
      <c r="P243" s="64"/>
      <c r="Q243" s="64"/>
      <c r="R243" s="64"/>
      <c r="CB243" s="78" t="str">
        <f t="shared" si="93"/>
        <v/>
      </c>
      <c r="CC243" s="79">
        <v>100</v>
      </c>
      <c r="CD243" s="79">
        <f t="shared" si="94"/>
        <v>0</v>
      </c>
      <c r="CE243" s="79">
        <f t="shared" si="95"/>
        <v>0</v>
      </c>
      <c r="CF243" s="79">
        <f t="shared" si="96"/>
        <v>0</v>
      </c>
      <c r="CG243" s="79">
        <f t="shared" si="121"/>
        <v>0</v>
      </c>
      <c r="CH243" s="80">
        <f t="shared" si="97"/>
        <v>0</v>
      </c>
      <c r="CI243" s="84">
        <f t="shared" si="98"/>
        <v>0</v>
      </c>
      <c r="CJ243" s="80">
        <f t="shared" si="109"/>
        <v>0</v>
      </c>
      <c r="CN243" s="21" t="str">
        <f t="shared" si="99"/>
        <v/>
      </c>
      <c r="CO243" s="21" t="str">
        <f t="shared" si="100"/>
        <v/>
      </c>
      <c r="CP243" s="22" t="str">
        <f t="shared" si="110"/>
        <v/>
      </c>
      <c r="CQ243" s="22" t="str">
        <f t="shared" si="111"/>
        <v/>
      </c>
      <c r="CR243" s="22" t="str">
        <f t="shared" si="112"/>
        <v/>
      </c>
      <c r="CS243" s="22" t="str">
        <f t="shared" si="113"/>
        <v/>
      </c>
      <c r="CT243" s="22" t="str">
        <f t="shared" si="114"/>
        <v/>
      </c>
      <c r="CU243" s="173" t="str">
        <f t="shared" si="101"/>
        <v/>
      </c>
      <c r="CV243" s="173" t="str">
        <f t="shared" si="102"/>
        <v/>
      </c>
      <c r="CW243" s="22" t="str">
        <f t="shared" si="115"/>
        <v/>
      </c>
      <c r="CX243" s="22" t="str">
        <f t="shared" si="116"/>
        <v/>
      </c>
      <c r="CY243" s="23" t="str">
        <f t="shared" si="117"/>
        <v/>
      </c>
      <c r="CZ243" s="23" t="str">
        <f t="shared" si="118"/>
        <v/>
      </c>
      <c r="DA243" s="207" t="str">
        <f t="shared" si="122"/>
        <v/>
      </c>
      <c r="DB243" s="23">
        <f t="shared" si="103"/>
        <v>0</v>
      </c>
      <c r="DC243" s="16"/>
      <c r="DE243" s="192">
        <f t="shared" si="104"/>
        <v>0</v>
      </c>
      <c r="DF243" s="192">
        <f t="shared" si="105"/>
        <v>0</v>
      </c>
      <c r="DH243" s="192">
        <f t="shared" si="106"/>
        <v>0</v>
      </c>
      <c r="DI243" s="192">
        <f t="shared" si="107"/>
        <v>0</v>
      </c>
      <c r="DK243" s="203">
        <f>IF(Taula43[[#This Row],[Codi del contracte]]&lt;&gt;"",IF(Taula43[[#This Row],[Codi del contracte]]&gt;199,IF(Taula43[[#This Row],[Codi del contracte]]&lt;300,1,0),0),0)</f>
        <v>0</v>
      </c>
      <c r="DL243" s="203">
        <f>IF(Taula43[[#This Row],[Codi del contracte]]&lt;&gt;"",IF(Taula43[[#This Row],[Codi del contracte]]&gt;499,IF(Taula43[[#This Row],[Codi del contracte]]&lt;600,1,0),0),0)</f>
        <v>0</v>
      </c>
      <c r="DM243" s="203">
        <f t="shared" si="119"/>
        <v>0</v>
      </c>
      <c r="DN243" s="203">
        <f>IF(Taula43[[#This Row],[% Jornada (no posar símbol %)]]=100,IF(DM243=1,2,0),0)</f>
        <v>0</v>
      </c>
      <c r="DO243" s="203" t="str">
        <f t="shared" si="123"/>
        <v/>
      </c>
    </row>
    <row r="244" spans="1:119" ht="14.25" customHeight="1">
      <c r="A244" s="260"/>
      <c r="B244" s="83">
        <v>237</v>
      </c>
      <c r="C244" s="2"/>
      <c r="D244" s="158"/>
      <c r="E244" s="194"/>
      <c r="F244" s="153"/>
      <c r="G244" s="153"/>
      <c r="H244" s="2"/>
      <c r="I244" s="154"/>
      <c r="J244" s="210"/>
      <c r="K244" s="155"/>
      <c r="L244" s="156">
        <f t="shared" si="108"/>
        <v>0</v>
      </c>
      <c r="M244" s="340"/>
      <c r="N244" s="182" t="str">
        <f t="shared" si="120"/>
        <v/>
      </c>
      <c r="O244" s="127"/>
      <c r="P244" s="64"/>
      <c r="Q244" s="64"/>
      <c r="R244" s="64"/>
      <c r="CB244" s="78" t="str">
        <f t="shared" si="93"/>
        <v/>
      </c>
      <c r="CC244" s="79">
        <v>100</v>
      </c>
      <c r="CD244" s="79">
        <f t="shared" si="94"/>
        <v>0</v>
      </c>
      <c r="CE244" s="79">
        <f t="shared" si="95"/>
        <v>0</v>
      </c>
      <c r="CF244" s="79">
        <f t="shared" si="96"/>
        <v>0</v>
      </c>
      <c r="CG244" s="79">
        <f t="shared" si="121"/>
        <v>0</v>
      </c>
      <c r="CH244" s="80">
        <f t="shared" si="97"/>
        <v>0</v>
      </c>
      <c r="CI244" s="84">
        <f t="shared" si="98"/>
        <v>0</v>
      </c>
      <c r="CJ244" s="80">
        <f t="shared" si="109"/>
        <v>0</v>
      </c>
      <c r="CN244" s="21" t="str">
        <f t="shared" si="99"/>
        <v/>
      </c>
      <c r="CO244" s="21" t="str">
        <f t="shared" si="100"/>
        <v/>
      </c>
      <c r="CP244" s="22" t="str">
        <f t="shared" si="110"/>
        <v/>
      </c>
      <c r="CQ244" s="22" t="str">
        <f t="shared" si="111"/>
        <v/>
      </c>
      <c r="CR244" s="22" t="str">
        <f t="shared" si="112"/>
        <v/>
      </c>
      <c r="CS244" s="22" t="str">
        <f t="shared" si="113"/>
        <v/>
      </c>
      <c r="CT244" s="22" t="str">
        <f t="shared" si="114"/>
        <v/>
      </c>
      <c r="CU244" s="173" t="str">
        <f t="shared" si="101"/>
        <v/>
      </c>
      <c r="CV244" s="173" t="str">
        <f t="shared" si="102"/>
        <v/>
      </c>
      <c r="CW244" s="22" t="str">
        <f t="shared" si="115"/>
        <v/>
      </c>
      <c r="CX244" s="22" t="str">
        <f t="shared" si="116"/>
        <v/>
      </c>
      <c r="CY244" s="23" t="str">
        <f t="shared" si="117"/>
        <v/>
      </c>
      <c r="CZ244" s="23" t="str">
        <f t="shared" si="118"/>
        <v/>
      </c>
      <c r="DA244" s="207" t="str">
        <f t="shared" si="122"/>
        <v/>
      </c>
      <c r="DB244" s="23">
        <f t="shared" si="103"/>
        <v>0</v>
      </c>
      <c r="DC244" s="16"/>
      <c r="DE244" s="192">
        <f t="shared" si="104"/>
        <v>0</v>
      </c>
      <c r="DF244" s="192">
        <f t="shared" si="105"/>
        <v>0</v>
      </c>
      <c r="DH244" s="192">
        <f t="shared" si="106"/>
        <v>0</v>
      </c>
      <c r="DI244" s="192">
        <f t="shared" si="107"/>
        <v>0</v>
      </c>
      <c r="DK244" s="203">
        <f>IF(Taula43[[#This Row],[Codi del contracte]]&lt;&gt;"",IF(Taula43[[#This Row],[Codi del contracte]]&gt;199,IF(Taula43[[#This Row],[Codi del contracte]]&lt;300,1,0),0),0)</f>
        <v>0</v>
      </c>
      <c r="DL244" s="203">
        <f>IF(Taula43[[#This Row],[Codi del contracte]]&lt;&gt;"",IF(Taula43[[#This Row],[Codi del contracte]]&gt;499,IF(Taula43[[#This Row],[Codi del contracte]]&lt;600,1,0),0),0)</f>
        <v>0</v>
      </c>
      <c r="DM244" s="203">
        <f t="shared" si="119"/>
        <v>0</v>
      </c>
      <c r="DN244" s="203">
        <f>IF(Taula43[[#This Row],[% Jornada (no posar símbol %)]]=100,IF(DM244=1,2,0),0)</f>
        <v>0</v>
      </c>
      <c r="DO244" s="203" t="str">
        <f t="shared" si="123"/>
        <v/>
      </c>
    </row>
    <row r="245" spans="1:119" ht="14.25" customHeight="1">
      <c r="A245" s="260"/>
      <c r="B245" s="83">
        <v>238</v>
      </c>
      <c r="C245" s="2"/>
      <c r="D245" s="158"/>
      <c r="E245" s="194"/>
      <c r="F245" s="153"/>
      <c r="G245" s="153"/>
      <c r="H245" s="2"/>
      <c r="I245" s="154"/>
      <c r="J245" s="210"/>
      <c r="K245" s="155"/>
      <c r="L245" s="156">
        <f t="shared" si="108"/>
        <v>0</v>
      </c>
      <c r="M245" s="340"/>
      <c r="N245" s="182" t="str">
        <f t="shared" si="120"/>
        <v/>
      </c>
      <c r="O245" s="127"/>
      <c r="P245" s="64"/>
      <c r="Q245" s="64"/>
      <c r="R245" s="64"/>
      <c r="CB245" s="78" t="str">
        <f t="shared" si="93"/>
        <v/>
      </c>
      <c r="CC245" s="79">
        <v>100</v>
      </c>
      <c r="CD245" s="79">
        <f t="shared" si="94"/>
        <v>0</v>
      </c>
      <c r="CE245" s="79">
        <f t="shared" si="95"/>
        <v>0</v>
      </c>
      <c r="CF245" s="79">
        <f t="shared" si="96"/>
        <v>0</v>
      </c>
      <c r="CG245" s="79">
        <f t="shared" si="121"/>
        <v>0</v>
      </c>
      <c r="CH245" s="80">
        <f t="shared" si="97"/>
        <v>0</v>
      </c>
      <c r="CI245" s="84">
        <f t="shared" si="98"/>
        <v>0</v>
      </c>
      <c r="CJ245" s="80">
        <f t="shared" si="109"/>
        <v>0</v>
      </c>
      <c r="CN245" s="21" t="str">
        <f t="shared" si="99"/>
        <v/>
      </c>
      <c r="CO245" s="21" t="str">
        <f t="shared" si="100"/>
        <v/>
      </c>
      <c r="CP245" s="22" t="str">
        <f t="shared" si="110"/>
        <v/>
      </c>
      <c r="CQ245" s="22" t="str">
        <f t="shared" si="111"/>
        <v/>
      </c>
      <c r="CR245" s="22" t="str">
        <f t="shared" si="112"/>
        <v/>
      </c>
      <c r="CS245" s="22" t="str">
        <f t="shared" si="113"/>
        <v/>
      </c>
      <c r="CT245" s="22" t="str">
        <f t="shared" si="114"/>
        <v/>
      </c>
      <c r="CU245" s="173" t="str">
        <f t="shared" si="101"/>
        <v/>
      </c>
      <c r="CV245" s="173" t="str">
        <f t="shared" si="102"/>
        <v/>
      </c>
      <c r="CW245" s="22" t="str">
        <f t="shared" si="115"/>
        <v/>
      </c>
      <c r="CX245" s="22" t="str">
        <f t="shared" si="116"/>
        <v/>
      </c>
      <c r="CY245" s="23" t="str">
        <f t="shared" si="117"/>
        <v/>
      </c>
      <c r="CZ245" s="23" t="str">
        <f t="shared" si="118"/>
        <v/>
      </c>
      <c r="DA245" s="207" t="str">
        <f t="shared" si="122"/>
        <v/>
      </c>
      <c r="DB245" s="23">
        <f t="shared" si="103"/>
        <v>0</v>
      </c>
      <c r="DC245" s="16"/>
      <c r="DE245" s="192">
        <f t="shared" si="104"/>
        <v>0</v>
      </c>
      <c r="DF245" s="192">
        <f t="shared" si="105"/>
        <v>0</v>
      </c>
      <c r="DH245" s="192">
        <f t="shared" si="106"/>
        <v>0</v>
      </c>
      <c r="DI245" s="192">
        <f t="shared" si="107"/>
        <v>0</v>
      </c>
      <c r="DK245" s="203">
        <f>IF(Taula43[[#This Row],[Codi del contracte]]&lt;&gt;"",IF(Taula43[[#This Row],[Codi del contracte]]&gt;199,IF(Taula43[[#This Row],[Codi del contracte]]&lt;300,1,0),0),0)</f>
        <v>0</v>
      </c>
      <c r="DL245" s="203">
        <f>IF(Taula43[[#This Row],[Codi del contracte]]&lt;&gt;"",IF(Taula43[[#This Row],[Codi del contracte]]&gt;499,IF(Taula43[[#This Row],[Codi del contracte]]&lt;600,1,0),0),0)</f>
        <v>0</v>
      </c>
      <c r="DM245" s="203">
        <f t="shared" si="119"/>
        <v>0</v>
      </c>
      <c r="DN245" s="203">
        <f>IF(Taula43[[#This Row],[% Jornada (no posar símbol %)]]=100,IF(DM245=1,2,0),0)</f>
        <v>0</v>
      </c>
      <c r="DO245" s="203" t="str">
        <f t="shared" si="123"/>
        <v/>
      </c>
    </row>
    <row r="246" spans="1:119" ht="14.25" customHeight="1">
      <c r="A246" s="260"/>
      <c r="B246" s="83">
        <v>239</v>
      </c>
      <c r="C246" s="2"/>
      <c r="D246" s="158"/>
      <c r="E246" s="194"/>
      <c r="F246" s="153"/>
      <c r="G246" s="153"/>
      <c r="H246" s="2"/>
      <c r="I246" s="154"/>
      <c r="J246" s="210"/>
      <c r="K246" s="155"/>
      <c r="L246" s="156">
        <f t="shared" si="108"/>
        <v>0</v>
      </c>
      <c r="M246" s="340"/>
      <c r="N246" s="182" t="str">
        <f t="shared" si="120"/>
        <v/>
      </c>
      <c r="O246" s="127"/>
      <c r="P246" s="64"/>
      <c r="Q246" s="64"/>
      <c r="R246" s="64"/>
      <c r="CB246" s="78" t="str">
        <f t="shared" si="93"/>
        <v/>
      </c>
      <c r="CC246" s="79">
        <v>100</v>
      </c>
      <c r="CD246" s="79">
        <f t="shared" si="94"/>
        <v>0</v>
      </c>
      <c r="CE246" s="79">
        <f t="shared" si="95"/>
        <v>0</v>
      </c>
      <c r="CF246" s="79">
        <f t="shared" si="96"/>
        <v>0</v>
      </c>
      <c r="CG246" s="79">
        <f t="shared" si="121"/>
        <v>0</v>
      </c>
      <c r="CH246" s="80">
        <f t="shared" si="97"/>
        <v>0</v>
      </c>
      <c r="CI246" s="84">
        <f t="shared" si="98"/>
        <v>0</v>
      </c>
      <c r="CJ246" s="80">
        <f t="shared" si="109"/>
        <v>0</v>
      </c>
      <c r="CN246" s="21" t="str">
        <f t="shared" si="99"/>
        <v/>
      </c>
      <c r="CO246" s="21" t="str">
        <f t="shared" si="100"/>
        <v/>
      </c>
      <c r="CP246" s="22" t="str">
        <f t="shared" si="110"/>
        <v/>
      </c>
      <c r="CQ246" s="22" t="str">
        <f t="shared" si="111"/>
        <v/>
      </c>
      <c r="CR246" s="22" t="str">
        <f t="shared" si="112"/>
        <v/>
      </c>
      <c r="CS246" s="22" t="str">
        <f t="shared" si="113"/>
        <v/>
      </c>
      <c r="CT246" s="22" t="str">
        <f t="shared" si="114"/>
        <v/>
      </c>
      <c r="CU246" s="173" t="str">
        <f t="shared" si="101"/>
        <v/>
      </c>
      <c r="CV246" s="173" t="str">
        <f t="shared" si="102"/>
        <v/>
      </c>
      <c r="CW246" s="22" t="str">
        <f t="shared" si="115"/>
        <v/>
      </c>
      <c r="CX246" s="22" t="str">
        <f t="shared" si="116"/>
        <v/>
      </c>
      <c r="CY246" s="23" t="str">
        <f t="shared" si="117"/>
        <v/>
      </c>
      <c r="CZ246" s="23" t="str">
        <f t="shared" si="118"/>
        <v/>
      </c>
      <c r="DA246" s="207" t="str">
        <f t="shared" si="122"/>
        <v/>
      </c>
      <c r="DB246" s="23">
        <f t="shared" si="103"/>
        <v>0</v>
      </c>
      <c r="DC246" s="16"/>
      <c r="DE246" s="192">
        <f t="shared" si="104"/>
        <v>0</v>
      </c>
      <c r="DF246" s="192">
        <f t="shared" si="105"/>
        <v>0</v>
      </c>
      <c r="DH246" s="192">
        <f t="shared" si="106"/>
        <v>0</v>
      </c>
      <c r="DI246" s="192">
        <f t="shared" si="107"/>
        <v>0</v>
      </c>
      <c r="DK246" s="203">
        <f>IF(Taula43[[#This Row],[Codi del contracte]]&lt;&gt;"",IF(Taula43[[#This Row],[Codi del contracte]]&gt;199,IF(Taula43[[#This Row],[Codi del contracte]]&lt;300,1,0),0),0)</f>
        <v>0</v>
      </c>
      <c r="DL246" s="203">
        <f>IF(Taula43[[#This Row],[Codi del contracte]]&lt;&gt;"",IF(Taula43[[#This Row],[Codi del contracte]]&gt;499,IF(Taula43[[#This Row],[Codi del contracte]]&lt;600,1,0),0),0)</f>
        <v>0</v>
      </c>
      <c r="DM246" s="203">
        <f t="shared" si="119"/>
        <v>0</v>
      </c>
      <c r="DN246" s="203">
        <f>IF(Taula43[[#This Row],[% Jornada (no posar símbol %)]]=100,IF(DM246=1,2,0),0)</f>
        <v>0</v>
      </c>
      <c r="DO246" s="203" t="str">
        <f t="shared" si="123"/>
        <v/>
      </c>
    </row>
    <row r="247" spans="1:119" ht="14.25" customHeight="1">
      <c r="A247" s="260"/>
      <c r="B247" s="83">
        <v>240</v>
      </c>
      <c r="C247" s="2"/>
      <c r="D247" s="158"/>
      <c r="E247" s="194"/>
      <c r="F247" s="153"/>
      <c r="G247" s="153"/>
      <c r="H247" s="2"/>
      <c r="I247" s="154"/>
      <c r="J247" s="210"/>
      <c r="K247" s="155"/>
      <c r="L247" s="156">
        <f t="shared" si="108"/>
        <v>0</v>
      </c>
      <c r="M247" s="340"/>
      <c r="N247" s="182" t="str">
        <f t="shared" si="120"/>
        <v/>
      </c>
      <c r="O247" s="127"/>
      <c r="P247" s="64"/>
      <c r="Q247" s="64"/>
      <c r="R247" s="64"/>
      <c r="CB247" s="78" t="str">
        <f t="shared" si="93"/>
        <v/>
      </c>
      <c r="CC247" s="79">
        <v>100</v>
      </c>
      <c r="CD247" s="79">
        <f t="shared" si="94"/>
        <v>0</v>
      </c>
      <c r="CE247" s="79">
        <f t="shared" si="95"/>
        <v>0</v>
      </c>
      <c r="CF247" s="79">
        <f t="shared" si="96"/>
        <v>0</v>
      </c>
      <c r="CG247" s="79">
        <f t="shared" si="121"/>
        <v>0</v>
      </c>
      <c r="CH247" s="80">
        <f t="shared" si="97"/>
        <v>0</v>
      </c>
      <c r="CI247" s="84">
        <f t="shared" si="98"/>
        <v>0</v>
      </c>
      <c r="CJ247" s="80">
        <f t="shared" si="109"/>
        <v>0</v>
      </c>
      <c r="CN247" s="21" t="str">
        <f t="shared" si="99"/>
        <v/>
      </c>
      <c r="CO247" s="21" t="str">
        <f t="shared" si="100"/>
        <v/>
      </c>
      <c r="CP247" s="22" t="str">
        <f t="shared" si="110"/>
        <v/>
      </c>
      <c r="CQ247" s="22" t="str">
        <f t="shared" si="111"/>
        <v/>
      </c>
      <c r="CR247" s="22" t="str">
        <f t="shared" si="112"/>
        <v/>
      </c>
      <c r="CS247" s="22" t="str">
        <f t="shared" si="113"/>
        <v/>
      </c>
      <c r="CT247" s="22" t="str">
        <f t="shared" si="114"/>
        <v/>
      </c>
      <c r="CU247" s="173" t="str">
        <f t="shared" si="101"/>
        <v/>
      </c>
      <c r="CV247" s="173" t="str">
        <f t="shared" si="102"/>
        <v/>
      </c>
      <c r="CW247" s="22" t="str">
        <f t="shared" si="115"/>
        <v/>
      </c>
      <c r="CX247" s="22" t="str">
        <f t="shared" si="116"/>
        <v/>
      </c>
      <c r="CY247" s="23" t="str">
        <f t="shared" si="117"/>
        <v/>
      </c>
      <c r="CZ247" s="23" t="str">
        <f t="shared" si="118"/>
        <v/>
      </c>
      <c r="DA247" s="207" t="str">
        <f t="shared" si="122"/>
        <v/>
      </c>
      <c r="DB247" s="23">
        <f t="shared" si="103"/>
        <v>0</v>
      </c>
      <c r="DC247" s="16"/>
      <c r="DE247" s="192">
        <f t="shared" si="104"/>
        <v>0</v>
      </c>
      <c r="DF247" s="192">
        <f t="shared" si="105"/>
        <v>0</v>
      </c>
      <c r="DH247" s="192">
        <f t="shared" si="106"/>
        <v>0</v>
      </c>
      <c r="DI247" s="192">
        <f t="shared" si="107"/>
        <v>0</v>
      </c>
      <c r="DK247" s="203">
        <f>IF(Taula43[[#This Row],[Codi del contracte]]&lt;&gt;"",IF(Taula43[[#This Row],[Codi del contracte]]&gt;199,IF(Taula43[[#This Row],[Codi del contracte]]&lt;300,1,0),0),0)</f>
        <v>0</v>
      </c>
      <c r="DL247" s="203">
        <f>IF(Taula43[[#This Row],[Codi del contracte]]&lt;&gt;"",IF(Taula43[[#This Row],[Codi del contracte]]&gt;499,IF(Taula43[[#This Row],[Codi del contracte]]&lt;600,1,0),0),0)</f>
        <v>0</v>
      </c>
      <c r="DM247" s="203">
        <f t="shared" si="119"/>
        <v>0</v>
      </c>
      <c r="DN247" s="203">
        <f>IF(Taula43[[#This Row],[% Jornada (no posar símbol %)]]=100,IF(DM247=1,2,0),0)</f>
        <v>0</v>
      </c>
      <c r="DO247" s="203" t="str">
        <f t="shared" si="123"/>
        <v/>
      </c>
    </row>
    <row r="248" spans="1:119" ht="14.25" customHeight="1">
      <c r="A248" s="260"/>
      <c r="B248" s="83">
        <v>241</v>
      </c>
      <c r="C248" s="2"/>
      <c r="D248" s="158"/>
      <c r="E248" s="194"/>
      <c r="F248" s="153"/>
      <c r="G248" s="153"/>
      <c r="H248" s="2"/>
      <c r="I248" s="154"/>
      <c r="J248" s="210"/>
      <c r="K248" s="155"/>
      <c r="L248" s="156">
        <f t="shared" si="108"/>
        <v>0</v>
      </c>
      <c r="M248" s="340"/>
      <c r="N248" s="182" t="str">
        <f t="shared" si="120"/>
        <v/>
      </c>
      <c r="O248" s="127"/>
      <c r="P248" s="64"/>
      <c r="Q248" s="64"/>
      <c r="R248" s="64"/>
      <c r="CB248" s="78" t="str">
        <f t="shared" si="93"/>
        <v/>
      </c>
      <c r="CC248" s="79">
        <v>100</v>
      </c>
      <c r="CD248" s="79">
        <f t="shared" si="94"/>
        <v>0</v>
      </c>
      <c r="CE248" s="79">
        <f t="shared" si="95"/>
        <v>0</v>
      </c>
      <c r="CF248" s="79">
        <f t="shared" si="96"/>
        <v>0</v>
      </c>
      <c r="CG248" s="79">
        <f t="shared" si="121"/>
        <v>0</v>
      </c>
      <c r="CH248" s="80">
        <f t="shared" si="97"/>
        <v>0</v>
      </c>
      <c r="CI248" s="84">
        <f t="shared" si="98"/>
        <v>0</v>
      </c>
      <c r="CJ248" s="80">
        <f t="shared" si="109"/>
        <v>0</v>
      </c>
      <c r="CN248" s="21" t="str">
        <f t="shared" si="99"/>
        <v/>
      </c>
      <c r="CO248" s="21" t="str">
        <f t="shared" si="100"/>
        <v/>
      </c>
      <c r="CP248" s="22" t="str">
        <f t="shared" si="110"/>
        <v/>
      </c>
      <c r="CQ248" s="22" t="str">
        <f t="shared" si="111"/>
        <v/>
      </c>
      <c r="CR248" s="22" t="str">
        <f t="shared" si="112"/>
        <v/>
      </c>
      <c r="CS248" s="22" t="str">
        <f t="shared" si="113"/>
        <v/>
      </c>
      <c r="CT248" s="22" t="str">
        <f t="shared" si="114"/>
        <v/>
      </c>
      <c r="CU248" s="173" t="str">
        <f t="shared" si="101"/>
        <v/>
      </c>
      <c r="CV248" s="173" t="str">
        <f t="shared" si="102"/>
        <v/>
      </c>
      <c r="CW248" s="22" t="str">
        <f t="shared" si="115"/>
        <v/>
      </c>
      <c r="CX248" s="22" t="str">
        <f t="shared" si="116"/>
        <v/>
      </c>
      <c r="CY248" s="23" t="str">
        <f t="shared" si="117"/>
        <v/>
      </c>
      <c r="CZ248" s="23" t="str">
        <f t="shared" si="118"/>
        <v/>
      </c>
      <c r="DA248" s="207" t="str">
        <f t="shared" si="122"/>
        <v/>
      </c>
      <c r="DB248" s="23">
        <f t="shared" si="103"/>
        <v>0</v>
      </c>
      <c r="DC248" s="16"/>
      <c r="DE248" s="192">
        <f t="shared" si="104"/>
        <v>0</v>
      </c>
      <c r="DF248" s="192">
        <f t="shared" si="105"/>
        <v>0</v>
      </c>
      <c r="DH248" s="192">
        <f t="shared" si="106"/>
        <v>0</v>
      </c>
      <c r="DI248" s="192">
        <f t="shared" si="107"/>
        <v>0</v>
      </c>
      <c r="DK248" s="203">
        <f>IF(Taula43[[#This Row],[Codi del contracte]]&lt;&gt;"",IF(Taula43[[#This Row],[Codi del contracte]]&gt;199,IF(Taula43[[#This Row],[Codi del contracte]]&lt;300,1,0),0),0)</f>
        <v>0</v>
      </c>
      <c r="DL248" s="203">
        <f>IF(Taula43[[#This Row],[Codi del contracte]]&lt;&gt;"",IF(Taula43[[#This Row],[Codi del contracte]]&gt;499,IF(Taula43[[#This Row],[Codi del contracte]]&lt;600,1,0),0),0)</f>
        <v>0</v>
      </c>
      <c r="DM248" s="203">
        <f t="shared" si="119"/>
        <v>0</v>
      </c>
      <c r="DN248" s="203">
        <f>IF(Taula43[[#This Row],[% Jornada (no posar símbol %)]]=100,IF(DM248=1,2,0),0)</f>
        <v>0</v>
      </c>
      <c r="DO248" s="203" t="str">
        <f t="shared" si="123"/>
        <v/>
      </c>
    </row>
    <row r="249" spans="1:119" ht="14.25" customHeight="1">
      <c r="A249" s="260"/>
      <c r="B249" s="83">
        <v>242</v>
      </c>
      <c r="C249" s="2"/>
      <c r="D249" s="158"/>
      <c r="E249" s="194"/>
      <c r="F249" s="153"/>
      <c r="G249" s="153"/>
      <c r="H249" s="2"/>
      <c r="I249" s="154"/>
      <c r="J249" s="210"/>
      <c r="K249" s="155"/>
      <c r="L249" s="156">
        <f t="shared" si="108"/>
        <v>0</v>
      </c>
      <c r="M249" s="340"/>
      <c r="N249" s="182" t="str">
        <f t="shared" si="120"/>
        <v/>
      </c>
      <c r="O249" s="127"/>
      <c r="P249" s="64"/>
      <c r="Q249" s="64"/>
      <c r="R249" s="64"/>
      <c r="CB249" s="78" t="str">
        <f t="shared" si="93"/>
        <v/>
      </c>
      <c r="CC249" s="79">
        <v>100</v>
      </c>
      <c r="CD249" s="79">
        <f t="shared" si="94"/>
        <v>0</v>
      </c>
      <c r="CE249" s="79">
        <f t="shared" si="95"/>
        <v>0</v>
      </c>
      <c r="CF249" s="79">
        <f t="shared" si="96"/>
        <v>0</v>
      </c>
      <c r="CG249" s="79">
        <f t="shared" si="121"/>
        <v>0</v>
      </c>
      <c r="CH249" s="80">
        <f t="shared" si="97"/>
        <v>0</v>
      </c>
      <c r="CI249" s="84">
        <f t="shared" si="98"/>
        <v>0</v>
      </c>
      <c r="CJ249" s="80">
        <f t="shared" si="109"/>
        <v>0</v>
      </c>
      <c r="CN249" s="21" t="str">
        <f t="shared" si="99"/>
        <v/>
      </c>
      <c r="CO249" s="21" t="str">
        <f t="shared" si="100"/>
        <v/>
      </c>
      <c r="CP249" s="22" t="str">
        <f t="shared" si="110"/>
        <v/>
      </c>
      <c r="CQ249" s="22" t="str">
        <f t="shared" si="111"/>
        <v/>
      </c>
      <c r="CR249" s="22" t="str">
        <f t="shared" si="112"/>
        <v/>
      </c>
      <c r="CS249" s="22" t="str">
        <f t="shared" si="113"/>
        <v/>
      </c>
      <c r="CT249" s="22" t="str">
        <f t="shared" si="114"/>
        <v/>
      </c>
      <c r="CU249" s="173" t="str">
        <f t="shared" si="101"/>
        <v/>
      </c>
      <c r="CV249" s="173" t="str">
        <f t="shared" si="102"/>
        <v/>
      </c>
      <c r="CW249" s="22" t="str">
        <f t="shared" si="115"/>
        <v/>
      </c>
      <c r="CX249" s="22" t="str">
        <f t="shared" si="116"/>
        <v/>
      </c>
      <c r="CY249" s="23" t="str">
        <f t="shared" si="117"/>
        <v/>
      </c>
      <c r="CZ249" s="23" t="str">
        <f t="shared" si="118"/>
        <v/>
      </c>
      <c r="DA249" s="207" t="str">
        <f t="shared" si="122"/>
        <v/>
      </c>
      <c r="DB249" s="23">
        <f t="shared" si="103"/>
        <v>0</v>
      </c>
      <c r="DC249" s="16"/>
      <c r="DE249" s="192">
        <f t="shared" si="104"/>
        <v>0</v>
      </c>
      <c r="DF249" s="192">
        <f t="shared" si="105"/>
        <v>0</v>
      </c>
      <c r="DH249" s="192">
        <f t="shared" si="106"/>
        <v>0</v>
      </c>
      <c r="DI249" s="192">
        <f t="shared" si="107"/>
        <v>0</v>
      </c>
      <c r="DK249" s="203">
        <f>IF(Taula43[[#This Row],[Codi del contracte]]&lt;&gt;"",IF(Taula43[[#This Row],[Codi del contracte]]&gt;199,IF(Taula43[[#This Row],[Codi del contracte]]&lt;300,1,0),0),0)</f>
        <v>0</v>
      </c>
      <c r="DL249" s="203">
        <f>IF(Taula43[[#This Row],[Codi del contracte]]&lt;&gt;"",IF(Taula43[[#This Row],[Codi del contracte]]&gt;499,IF(Taula43[[#This Row],[Codi del contracte]]&lt;600,1,0),0),0)</f>
        <v>0</v>
      </c>
      <c r="DM249" s="203">
        <f t="shared" si="119"/>
        <v>0</v>
      </c>
      <c r="DN249" s="203">
        <f>IF(Taula43[[#This Row],[% Jornada (no posar símbol %)]]=100,IF(DM249=1,2,0),0)</f>
        <v>0</v>
      </c>
      <c r="DO249" s="203" t="str">
        <f t="shared" si="123"/>
        <v/>
      </c>
    </row>
    <row r="250" spans="1:119" ht="14.25" customHeight="1">
      <c r="A250" s="260"/>
      <c r="B250" s="83">
        <v>243</v>
      </c>
      <c r="C250" s="2"/>
      <c r="D250" s="158"/>
      <c r="E250" s="194"/>
      <c r="F250" s="153"/>
      <c r="G250" s="153"/>
      <c r="H250" s="2"/>
      <c r="I250" s="154"/>
      <c r="J250" s="210"/>
      <c r="K250" s="155"/>
      <c r="L250" s="156">
        <f t="shared" si="108"/>
        <v>0</v>
      </c>
      <c r="M250" s="340"/>
      <c r="N250" s="182" t="str">
        <f t="shared" si="120"/>
        <v/>
      </c>
      <c r="O250" s="127"/>
      <c r="P250" s="64"/>
      <c r="Q250" s="64"/>
      <c r="R250" s="64"/>
      <c r="CB250" s="78" t="str">
        <f t="shared" si="93"/>
        <v/>
      </c>
      <c r="CC250" s="79">
        <v>100</v>
      </c>
      <c r="CD250" s="79">
        <f t="shared" si="94"/>
        <v>0</v>
      </c>
      <c r="CE250" s="79">
        <f t="shared" si="95"/>
        <v>0</v>
      </c>
      <c r="CF250" s="79">
        <f t="shared" si="96"/>
        <v>0</v>
      </c>
      <c r="CG250" s="79">
        <f t="shared" si="121"/>
        <v>0</v>
      </c>
      <c r="CH250" s="80">
        <f t="shared" si="97"/>
        <v>0</v>
      </c>
      <c r="CI250" s="84">
        <f t="shared" si="98"/>
        <v>0</v>
      </c>
      <c r="CJ250" s="80">
        <f t="shared" si="109"/>
        <v>0</v>
      </c>
      <c r="CN250" s="21" t="str">
        <f t="shared" si="99"/>
        <v/>
      </c>
      <c r="CO250" s="21" t="str">
        <f t="shared" si="100"/>
        <v/>
      </c>
      <c r="CP250" s="22" t="str">
        <f t="shared" si="110"/>
        <v/>
      </c>
      <c r="CQ250" s="22" t="str">
        <f t="shared" si="111"/>
        <v/>
      </c>
      <c r="CR250" s="22" t="str">
        <f t="shared" si="112"/>
        <v/>
      </c>
      <c r="CS250" s="22" t="str">
        <f t="shared" si="113"/>
        <v/>
      </c>
      <c r="CT250" s="22" t="str">
        <f t="shared" si="114"/>
        <v/>
      </c>
      <c r="CU250" s="173" t="str">
        <f t="shared" si="101"/>
        <v/>
      </c>
      <c r="CV250" s="173" t="str">
        <f t="shared" si="102"/>
        <v/>
      </c>
      <c r="CW250" s="22" t="str">
        <f t="shared" si="115"/>
        <v/>
      </c>
      <c r="CX250" s="22" t="str">
        <f t="shared" si="116"/>
        <v/>
      </c>
      <c r="CY250" s="23" t="str">
        <f t="shared" si="117"/>
        <v/>
      </c>
      <c r="CZ250" s="23" t="str">
        <f t="shared" si="118"/>
        <v/>
      </c>
      <c r="DA250" s="207" t="str">
        <f t="shared" si="122"/>
        <v/>
      </c>
      <c r="DB250" s="23">
        <f t="shared" si="103"/>
        <v>0</v>
      </c>
      <c r="DC250" s="16"/>
      <c r="DE250" s="192">
        <f t="shared" si="104"/>
        <v>0</v>
      </c>
      <c r="DF250" s="192">
        <f t="shared" si="105"/>
        <v>0</v>
      </c>
      <c r="DH250" s="192">
        <f t="shared" si="106"/>
        <v>0</v>
      </c>
      <c r="DI250" s="192">
        <f t="shared" si="107"/>
        <v>0</v>
      </c>
      <c r="DK250" s="203">
        <f>IF(Taula43[[#This Row],[Codi del contracte]]&lt;&gt;"",IF(Taula43[[#This Row],[Codi del contracte]]&gt;199,IF(Taula43[[#This Row],[Codi del contracte]]&lt;300,1,0),0),0)</f>
        <v>0</v>
      </c>
      <c r="DL250" s="203">
        <f>IF(Taula43[[#This Row],[Codi del contracte]]&lt;&gt;"",IF(Taula43[[#This Row],[Codi del contracte]]&gt;499,IF(Taula43[[#This Row],[Codi del contracte]]&lt;600,1,0),0),0)</f>
        <v>0</v>
      </c>
      <c r="DM250" s="203">
        <f t="shared" si="119"/>
        <v>0</v>
      </c>
      <c r="DN250" s="203">
        <f>IF(Taula43[[#This Row],[% Jornada (no posar símbol %)]]=100,IF(DM250=1,2,0),0)</f>
        <v>0</v>
      </c>
      <c r="DO250" s="203" t="str">
        <f t="shared" si="123"/>
        <v/>
      </c>
    </row>
    <row r="251" spans="1:119" ht="14.25" customHeight="1">
      <c r="A251" s="260"/>
      <c r="B251" s="83">
        <v>244</v>
      </c>
      <c r="C251" s="2"/>
      <c r="D251" s="158"/>
      <c r="E251" s="194"/>
      <c r="F251" s="153"/>
      <c r="G251" s="153"/>
      <c r="H251" s="2"/>
      <c r="I251" s="154"/>
      <c r="J251" s="210"/>
      <c r="K251" s="155"/>
      <c r="L251" s="156">
        <f t="shared" si="108"/>
        <v>0</v>
      </c>
      <c r="M251" s="340"/>
      <c r="N251" s="182" t="str">
        <f t="shared" si="120"/>
        <v/>
      </c>
      <c r="O251" s="127"/>
      <c r="P251" s="64"/>
      <c r="Q251" s="64"/>
      <c r="R251" s="64"/>
      <c r="CB251" s="78" t="str">
        <f t="shared" si="93"/>
        <v/>
      </c>
      <c r="CC251" s="79">
        <v>100</v>
      </c>
      <c r="CD251" s="79">
        <f t="shared" si="94"/>
        <v>0</v>
      </c>
      <c r="CE251" s="79">
        <f t="shared" si="95"/>
        <v>0</v>
      </c>
      <c r="CF251" s="79">
        <f t="shared" si="96"/>
        <v>0</v>
      </c>
      <c r="CG251" s="79">
        <f t="shared" si="121"/>
        <v>0</v>
      </c>
      <c r="CH251" s="80">
        <f t="shared" si="97"/>
        <v>0</v>
      </c>
      <c r="CI251" s="84">
        <f t="shared" si="98"/>
        <v>0</v>
      </c>
      <c r="CJ251" s="80">
        <f t="shared" si="109"/>
        <v>0</v>
      </c>
      <c r="CN251" s="21" t="str">
        <f t="shared" si="99"/>
        <v/>
      </c>
      <c r="CO251" s="21" t="str">
        <f t="shared" si="100"/>
        <v/>
      </c>
      <c r="CP251" s="22" t="str">
        <f t="shared" si="110"/>
        <v/>
      </c>
      <c r="CQ251" s="22" t="str">
        <f t="shared" si="111"/>
        <v/>
      </c>
      <c r="CR251" s="22" t="str">
        <f t="shared" si="112"/>
        <v/>
      </c>
      <c r="CS251" s="22" t="str">
        <f t="shared" si="113"/>
        <v/>
      </c>
      <c r="CT251" s="22" t="str">
        <f t="shared" si="114"/>
        <v/>
      </c>
      <c r="CU251" s="173" t="str">
        <f t="shared" si="101"/>
        <v/>
      </c>
      <c r="CV251" s="173" t="str">
        <f t="shared" si="102"/>
        <v/>
      </c>
      <c r="CW251" s="22" t="str">
        <f t="shared" si="115"/>
        <v/>
      </c>
      <c r="CX251" s="22" t="str">
        <f t="shared" si="116"/>
        <v/>
      </c>
      <c r="CY251" s="23" t="str">
        <f t="shared" si="117"/>
        <v/>
      </c>
      <c r="CZ251" s="23" t="str">
        <f t="shared" si="118"/>
        <v/>
      </c>
      <c r="DA251" s="207" t="str">
        <f t="shared" si="122"/>
        <v/>
      </c>
      <c r="DB251" s="23">
        <f t="shared" si="103"/>
        <v>0</v>
      </c>
      <c r="DC251" s="16"/>
      <c r="DE251" s="192">
        <f t="shared" si="104"/>
        <v>0</v>
      </c>
      <c r="DF251" s="192">
        <f t="shared" si="105"/>
        <v>0</v>
      </c>
      <c r="DH251" s="192">
        <f t="shared" si="106"/>
        <v>0</v>
      </c>
      <c r="DI251" s="192">
        <f t="shared" si="107"/>
        <v>0</v>
      </c>
      <c r="DK251" s="203">
        <f>IF(Taula43[[#This Row],[Codi del contracte]]&lt;&gt;"",IF(Taula43[[#This Row],[Codi del contracte]]&gt;199,IF(Taula43[[#This Row],[Codi del contracte]]&lt;300,1,0),0),0)</f>
        <v>0</v>
      </c>
      <c r="DL251" s="203">
        <f>IF(Taula43[[#This Row],[Codi del contracte]]&lt;&gt;"",IF(Taula43[[#This Row],[Codi del contracte]]&gt;499,IF(Taula43[[#This Row],[Codi del contracte]]&lt;600,1,0),0),0)</f>
        <v>0</v>
      </c>
      <c r="DM251" s="203">
        <f t="shared" si="119"/>
        <v>0</v>
      </c>
      <c r="DN251" s="203">
        <f>IF(Taula43[[#This Row],[% Jornada (no posar símbol %)]]=100,IF(DM251=1,2,0),0)</f>
        <v>0</v>
      </c>
      <c r="DO251" s="203" t="str">
        <f t="shared" si="123"/>
        <v/>
      </c>
    </row>
    <row r="252" spans="1:119" ht="14.25" customHeight="1">
      <c r="A252" s="260"/>
      <c r="B252" s="83">
        <v>245</v>
      </c>
      <c r="C252" s="2"/>
      <c r="D252" s="158"/>
      <c r="E252" s="194"/>
      <c r="F252" s="153"/>
      <c r="G252" s="153"/>
      <c r="H252" s="2"/>
      <c r="I252" s="154"/>
      <c r="J252" s="210"/>
      <c r="K252" s="155"/>
      <c r="L252" s="156">
        <f t="shared" si="108"/>
        <v>0</v>
      </c>
      <c r="M252" s="340"/>
      <c r="N252" s="182" t="str">
        <f t="shared" si="120"/>
        <v/>
      </c>
      <c r="O252" s="127"/>
      <c r="P252" s="64"/>
      <c r="Q252" s="64"/>
      <c r="R252" s="64"/>
      <c r="CB252" s="78" t="str">
        <f t="shared" si="93"/>
        <v/>
      </c>
      <c r="CC252" s="79">
        <v>100</v>
      </c>
      <c r="CD252" s="79">
        <f t="shared" si="94"/>
        <v>0</v>
      </c>
      <c r="CE252" s="79">
        <f t="shared" si="95"/>
        <v>0</v>
      </c>
      <c r="CF252" s="79">
        <f t="shared" si="96"/>
        <v>0</v>
      </c>
      <c r="CG252" s="79">
        <f t="shared" si="121"/>
        <v>0</v>
      </c>
      <c r="CH252" s="80">
        <f t="shared" si="97"/>
        <v>0</v>
      </c>
      <c r="CI252" s="84">
        <f t="shared" si="98"/>
        <v>0</v>
      </c>
      <c r="CJ252" s="80">
        <f t="shared" si="109"/>
        <v>0</v>
      </c>
      <c r="CN252" s="21" t="str">
        <f t="shared" si="99"/>
        <v/>
      </c>
      <c r="CO252" s="21" t="str">
        <f t="shared" si="100"/>
        <v/>
      </c>
      <c r="CP252" s="22" t="str">
        <f t="shared" si="110"/>
        <v/>
      </c>
      <c r="CQ252" s="22" t="str">
        <f t="shared" si="111"/>
        <v/>
      </c>
      <c r="CR252" s="22" t="str">
        <f t="shared" si="112"/>
        <v/>
      </c>
      <c r="CS252" s="22" t="str">
        <f t="shared" si="113"/>
        <v/>
      </c>
      <c r="CT252" s="22" t="str">
        <f t="shared" si="114"/>
        <v/>
      </c>
      <c r="CU252" s="173" t="str">
        <f t="shared" si="101"/>
        <v/>
      </c>
      <c r="CV252" s="173" t="str">
        <f t="shared" si="102"/>
        <v/>
      </c>
      <c r="CW252" s="22" t="str">
        <f t="shared" si="115"/>
        <v/>
      </c>
      <c r="CX252" s="22" t="str">
        <f t="shared" si="116"/>
        <v/>
      </c>
      <c r="CY252" s="23" t="str">
        <f t="shared" si="117"/>
        <v/>
      </c>
      <c r="CZ252" s="23" t="str">
        <f t="shared" si="118"/>
        <v/>
      </c>
      <c r="DA252" s="207" t="str">
        <f t="shared" si="122"/>
        <v/>
      </c>
      <c r="DB252" s="23">
        <f t="shared" si="103"/>
        <v>0</v>
      </c>
      <c r="DC252" s="16"/>
      <c r="DE252" s="192">
        <f t="shared" si="104"/>
        <v>0</v>
      </c>
      <c r="DF252" s="192">
        <f t="shared" si="105"/>
        <v>0</v>
      </c>
      <c r="DH252" s="192">
        <f t="shared" si="106"/>
        <v>0</v>
      </c>
      <c r="DI252" s="192">
        <f t="shared" si="107"/>
        <v>0</v>
      </c>
      <c r="DK252" s="203">
        <f>IF(Taula43[[#This Row],[Codi del contracte]]&lt;&gt;"",IF(Taula43[[#This Row],[Codi del contracte]]&gt;199,IF(Taula43[[#This Row],[Codi del contracte]]&lt;300,1,0),0),0)</f>
        <v>0</v>
      </c>
      <c r="DL252" s="203">
        <f>IF(Taula43[[#This Row],[Codi del contracte]]&lt;&gt;"",IF(Taula43[[#This Row],[Codi del contracte]]&gt;499,IF(Taula43[[#This Row],[Codi del contracte]]&lt;600,1,0),0),0)</f>
        <v>0</v>
      </c>
      <c r="DM252" s="203">
        <f t="shared" si="119"/>
        <v>0</v>
      </c>
      <c r="DN252" s="203">
        <f>IF(Taula43[[#This Row],[% Jornada (no posar símbol %)]]=100,IF(DM252=1,2,0),0)</f>
        <v>0</v>
      </c>
      <c r="DO252" s="203" t="str">
        <f t="shared" si="123"/>
        <v/>
      </c>
    </row>
    <row r="253" spans="1:119" ht="14.25" customHeight="1">
      <c r="A253" s="260"/>
      <c r="B253" s="83">
        <v>246</v>
      </c>
      <c r="C253" s="2"/>
      <c r="D253" s="158"/>
      <c r="E253" s="194"/>
      <c r="F253" s="153"/>
      <c r="G253" s="153"/>
      <c r="H253" s="2"/>
      <c r="I253" s="154"/>
      <c r="J253" s="210"/>
      <c r="K253" s="155"/>
      <c r="L253" s="156">
        <f t="shared" si="108"/>
        <v>0</v>
      </c>
      <c r="M253" s="340"/>
      <c r="N253" s="182" t="str">
        <f t="shared" si="120"/>
        <v/>
      </c>
      <c r="O253" s="127"/>
      <c r="P253" s="64"/>
      <c r="Q253" s="64"/>
      <c r="R253" s="64"/>
      <c r="CB253" s="78" t="str">
        <f t="shared" si="93"/>
        <v/>
      </c>
      <c r="CC253" s="79">
        <v>100</v>
      </c>
      <c r="CD253" s="79">
        <f t="shared" si="94"/>
        <v>0</v>
      </c>
      <c r="CE253" s="79">
        <f t="shared" si="95"/>
        <v>0</v>
      </c>
      <c r="CF253" s="79">
        <f t="shared" si="96"/>
        <v>0</v>
      </c>
      <c r="CG253" s="79">
        <f t="shared" si="121"/>
        <v>0</v>
      </c>
      <c r="CH253" s="80">
        <f t="shared" si="97"/>
        <v>0</v>
      </c>
      <c r="CI253" s="84">
        <f t="shared" si="98"/>
        <v>0</v>
      </c>
      <c r="CJ253" s="80">
        <f t="shared" si="109"/>
        <v>0</v>
      </c>
      <c r="CN253" s="21" t="str">
        <f t="shared" si="99"/>
        <v/>
      </c>
      <c r="CO253" s="21" t="str">
        <f t="shared" si="100"/>
        <v/>
      </c>
      <c r="CP253" s="22" t="str">
        <f t="shared" si="110"/>
        <v/>
      </c>
      <c r="CQ253" s="22" t="str">
        <f t="shared" si="111"/>
        <v/>
      </c>
      <c r="CR253" s="22" t="str">
        <f t="shared" si="112"/>
        <v/>
      </c>
      <c r="CS253" s="22" t="str">
        <f t="shared" si="113"/>
        <v/>
      </c>
      <c r="CT253" s="22" t="str">
        <f t="shared" si="114"/>
        <v/>
      </c>
      <c r="CU253" s="173" t="str">
        <f t="shared" si="101"/>
        <v/>
      </c>
      <c r="CV253" s="173" t="str">
        <f t="shared" si="102"/>
        <v/>
      </c>
      <c r="CW253" s="22" t="str">
        <f t="shared" si="115"/>
        <v/>
      </c>
      <c r="CX253" s="22" t="str">
        <f t="shared" si="116"/>
        <v/>
      </c>
      <c r="CY253" s="23" t="str">
        <f t="shared" si="117"/>
        <v/>
      </c>
      <c r="CZ253" s="23" t="str">
        <f t="shared" si="118"/>
        <v/>
      </c>
      <c r="DA253" s="207" t="str">
        <f t="shared" si="122"/>
        <v/>
      </c>
      <c r="DB253" s="23">
        <f t="shared" si="103"/>
        <v>0</v>
      </c>
      <c r="DC253" s="16"/>
      <c r="DE253" s="192">
        <f t="shared" si="104"/>
        <v>0</v>
      </c>
      <c r="DF253" s="192">
        <f t="shared" si="105"/>
        <v>0</v>
      </c>
      <c r="DH253" s="192">
        <f t="shared" si="106"/>
        <v>0</v>
      </c>
      <c r="DI253" s="192">
        <f t="shared" si="107"/>
        <v>0</v>
      </c>
      <c r="DK253" s="203">
        <f>IF(Taula43[[#This Row],[Codi del contracte]]&lt;&gt;"",IF(Taula43[[#This Row],[Codi del contracte]]&gt;199,IF(Taula43[[#This Row],[Codi del contracte]]&lt;300,1,0),0),0)</f>
        <v>0</v>
      </c>
      <c r="DL253" s="203">
        <f>IF(Taula43[[#This Row],[Codi del contracte]]&lt;&gt;"",IF(Taula43[[#This Row],[Codi del contracte]]&gt;499,IF(Taula43[[#This Row],[Codi del contracte]]&lt;600,1,0),0),0)</f>
        <v>0</v>
      </c>
      <c r="DM253" s="203">
        <f t="shared" si="119"/>
        <v>0</v>
      </c>
      <c r="DN253" s="203">
        <f>IF(Taula43[[#This Row],[% Jornada (no posar símbol %)]]=100,IF(DM253=1,2,0),0)</f>
        <v>0</v>
      </c>
      <c r="DO253" s="203" t="str">
        <f t="shared" si="123"/>
        <v/>
      </c>
    </row>
    <row r="254" spans="1:119" ht="14.25" customHeight="1">
      <c r="A254" s="260"/>
      <c r="B254" s="83">
        <v>247</v>
      </c>
      <c r="C254" s="2"/>
      <c r="D254" s="158"/>
      <c r="E254" s="194"/>
      <c r="F254" s="153"/>
      <c r="G254" s="153"/>
      <c r="H254" s="2"/>
      <c r="I254" s="154"/>
      <c r="J254" s="210"/>
      <c r="K254" s="155"/>
      <c r="L254" s="156">
        <f t="shared" si="108"/>
        <v>0</v>
      </c>
      <c r="M254" s="340"/>
      <c r="N254" s="182" t="str">
        <f t="shared" si="120"/>
        <v/>
      </c>
      <c r="O254" s="127"/>
      <c r="P254" s="64"/>
      <c r="Q254" s="64"/>
      <c r="R254" s="64"/>
      <c r="CB254" s="78" t="str">
        <f t="shared" si="93"/>
        <v/>
      </c>
      <c r="CC254" s="79">
        <v>100</v>
      </c>
      <c r="CD254" s="79">
        <f t="shared" si="94"/>
        <v>0</v>
      </c>
      <c r="CE254" s="79">
        <f t="shared" si="95"/>
        <v>0</v>
      </c>
      <c r="CF254" s="79">
        <f t="shared" si="96"/>
        <v>0</v>
      </c>
      <c r="CG254" s="79">
        <f t="shared" si="121"/>
        <v>0</v>
      </c>
      <c r="CH254" s="80">
        <f t="shared" si="97"/>
        <v>0</v>
      </c>
      <c r="CI254" s="84">
        <f t="shared" si="98"/>
        <v>0</v>
      </c>
      <c r="CJ254" s="80">
        <f t="shared" si="109"/>
        <v>0</v>
      </c>
      <c r="CN254" s="21" t="str">
        <f t="shared" si="99"/>
        <v/>
      </c>
      <c r="CO254" s="21" t="str">
        <f t="shared" si="100"/>
        <v/>
      </c>
      <c r="CP254" s="22" t="str">
        <f t="shared" si="110"/>
        <v/>
      </c>
      <c r="CQ254" s="22" t="str">
        <f t="shared" si="111"/>
        <v/>
      </c>
      <c r="CR254" s="22" t="str">
        <f t="shared" si="112"/>
        <v/>
      </c>
      <c r="CS254" s="22" t="str">
        <f t="shared" si="113"/>
        <v/>
      </c>
      <c r="CT254" s="22" t="str">
        <f t="shared" si="114"/>
        <v/>
      </c>
      <c r="CU254" s="173" t="str">
        <f t="shared" si="101"/>
        <v/>
      </c>
      <c r="CV254" s="173" t="str">
        <f t="shared" si="102"/>
        <v/>
      </c>
      <c r="CW254" s="22" t="str">
        <f t="shared" si="115"/>
        <v/>
      </c>
      <c r="CX254" s="22" t="str">
        <f t="shared" si="116"/>
        <v/>
      </c>
      <c r="CY254" s="23" t="str">
        <f t="shared" si="117"/>
        <v/>
      </c>
      <c r="CZ254" s="23" t="str">
        <f t="shared" si="118"/>
        <v/>
      </c>
      <c r="DA254" s="207" t="str">
        <f t="shared" si="122"/>
        <v/>
      </c>
      <c r="DB254" s="23">
        <f t="shared" si="103"/>
        <v>0</v>
      </c>
      <c r="DC254" s="16"/>
      <c r="DE254" s="192">
        <f t="shared" si="104"/>
        <v>0</v>
      </c>
      <c r="DF254" s="192">
        <f t="shared" si="105"/>
        <v>0</v>
      </c>
      <c r="DH254" s="192">
        <f t="shared" si="106"/>
        <v>0</v>
      </c>
      <c r="DI254" s="192">
        <f t="shared" si="107"/>
        <v>0</v>
      </c>
      <c r="DK254" s="203">
        <f>IF(Taula43[[#This Row],[Codi del contracte]]&lt;&gt;"",IF(Taula43[[#This Row],[Codi del contracte]]&gt;199,IF(Taula43[[#This Row],[Codi del contracte]]&lt;300,1,0),0),0)</f>
        <v>0</v>
      </c>
      <c r="DL254" s="203">
        <f>IF(Taula43[[#This Row],[Codi del contracte]]&lt;&gt;"",IF(Taula43[[#This Row],[Codi del contracte]]&gt;499,IF(Taula43[[#This Row],[Codi del contracte]]&lt;600,1,0),0),0)</f>
        <v>0</v>
      </c>
      <c r="DM254" s="203">
        <f t="shared" si="119"/>
        <v>0</v>
      </c>
      <c r="DN254" s="203">
        <f>IF(Taula43[[#This Row],[% Jornada (no posar símbol %)]]=100,IF(DM254=1,2,0),0)</f>
        <v>0</v>
      </c>
      <c r="DO254" s="203" t="str">
        <f t="shared" si="123"/>
        <v/>
      </c>
    </row>
    <row r="255" spans="1:119" ht="14.25" customHeight="1">
      <c r="A255" s="260"/>
      <c r="B255" s="83">
        <v>248</v>
      </c>
      <c r="C255" s="2"/>
      <c r="D255" s="158"/>
      <c r="E255" s="194"/>
      <c r="F255" s="153"/>
      <c r="G255" s="153"/>
      <c r="H255" s="2"/>
      <c r="I255" s="154"/>
      <c r="J255" s="210"/>
      <c r="K255" s="155"/>
      <c r="L255" s="156">
        <f t="shared" si="108"/>
        <v>0</v>
      </c>
      <c r="M255" s="340"/>
      <c r="N255" s="182" t="str">
        <f t="shared" si="120"/>
        <v/>
      </c>
      <c r="O255" s="127"/>
      <c r="P255" s="64"/>
      <c r="Q255" s="64"/>
      <c r="R255" s="64"/>
      <c r="CB255" s="78" t="str">
        <f t="shared" si="93"/>
        <v/>
      </c>
      <c r="CC255" s="79">
        <v>100</v>
      </c>
      <c r="CD255" s="79">
        <f t="shared" si="94"/>
        <v>0</v>
      </c>
      <c r="CE255" s="79">
        <f t="shared" si="95"/>
        <v>0</v>
      </c>
      <c r="CF255" s="79">
        <f t="shared" si="96"/>
        <v>0</v>
      </c>
      <c r="CG255" s="79">
        <f t="shared" si="121"/>
        <v>0</v>
      </c>
      <c r="CH255" s="80">
        <f t="shared" si="97"/>
        <v>0</v>
      </c>
      <c r="CI255" s="84">
        <f t="shared" si="98"/>
        <v>0</v>
      </c>
      <c r="CJ255" s="80">
        <f t="shared" si="109"/>
        <v>0</v>
      </c>
      <c r="CN255" s="21" t="str">
        <f t="shared" si="99"/>
        <v/>
      </c>
      <c r="CO255" s="21" t="str">
        <f t="shared" si="100"/>
        <v/>
      </c>
      <c r="CP255" s="22" t="str">
        <f t="shared" si="110"/>
        <v/>
      </c>
      <c r="CQ255" s="22" t="str">
        <f t="shared" si="111"/>
        <v/>
      </c>
      <c r="CR255" s="22" t="str">
        <f t="shared" si="112"/>
        <v/>
      </c>
      <c r="CS255" s="22" t="str">
        <f t="shared" si="113"/>
        <v/>
      </c>
      <c r="CT255" s="22" t="str">
        <f t="shared" si="114"/>
        <v/>
      </c>
      <c r="CU255" s="173" t="str">
        <f t="shared" si="101"/>
        <v/>
      </c>
      <c r="CV255" s="173" t="str">
        <f t="shared" si="102"/>
        <v/>
      </c>
      <c r="CW255" s="22" t="str">
        <f t="shared" si="115"/>
        <v/>
      </c>
      <c r="CX255" s="22" t="str">
        <f t="shared" si="116"/>
        <v/>
      </c>
      <c r="CY255" s="23" t="str">
        <f t="shared" si="117"/>
        <v/>
      </c>
      <c r="CZ255" s="23" t="str">
        <f t="shared" si="118"/>
        <v/>
      </c>
      <c r="DA255" s="207" t="str">
        <f t="shared" si="122"/>
        <v/>
      </c>
      <c r="DB255" s="23">
        <f t="shared" si="103"/>
        <v>0</v>
      </c>
      <c r="DC255" s="16"/>
      <c r="DE255" s="192">
        <f t="shared" si="104"/>
        <v>0</v>
      </c>
      <c r="DF255" s="192">
        <f t="shared" si="105"/>
        <v>0</v>
      </c>
      <c r="DH255" s="192">
        <f t="shared" si="106"/>
        <v>0</v>
      </c>
      <c r="DI255" s="192">
        <f t="shared" si="107"/>
        <v>0</v>
      </c>
      <c r="DK255" s="203">
        <f>IF(Taula43[[#This Row],[Codi del contracte]]&lt;&gt;"",IF(Taula43[[#This Row],[Codi del contracte]]&gt;199,IF(Taula43[[#This Row],[Codi del contracte]]&lt;300,1,0),0),0)</f>
        <v>0</v>
      </c>
      <c r="DL255" s="203">
        <f>IF(Taula43[[#This Row],[Codi del contracte]]&lt;&gt;"",IF(Taula43[[#This Row],[Codi del contracte]]&gt;499,IF(Taula43[[#This Row],[Codi del contracte]]&lt;600,1,0),0),0)</f>
        <v>0</v>
      </c>
      <c r="DM255" s="203">
        <f t="shared" si="119"/>
        <v>0</v>
      </c>
      <c r="DN255" s="203">
        <f>IF(Taula43[[#This Row],[% Jornada (no posar símbol %)]]=100,IF(DM255=1,2,0),0)</f>
        <v>0</v>
      </c>
      <c r="DO255" s="203" t="str">
        <f t="shared" si="123"/>
        <v/>
      </c>
    </row>
    <row r="256" spans="1:119" ht="14.25" customHeight="1">
      <c r="A256" s="260"/>
      <c r="B256" s="83">
        <v>249</v>
      </c>
      <c r="C256" s="2"/>
      <c r="D256" s="158"/>
      <c r="E256" s="194"/>
      <c r="F256" s="153"/>
      <c r="G256" s="153"/>
      <c r="H256" s="2"/>
      <c r="I256" s="154"/>
      <c r="J256" s="210"/>
      <c r="K256" s="155"/>
      <c r="L256" s="156">
        <f t="shared" si="108"/>
        <v>0</v>
      </c>
      <c r="M256" s="340"/>
      <c r="N256" s="182" t="str">
        <f t="shared" si="120"/>
        <v/>
      </c>
      <c r="O256" s="127"/>
      <c r="P256" s="64"/>
      <c r="Q256" s="64"/>
      <c r="R256" s="64"/>
      <c r="CB256" s="78" t="str">
        <f t="shared" si="93"/>
        <v/>
      </c>
      <c r="CC256" s="79">
        <v>100</v>
      </c>
      <c r="CD256" s="79">
        <f t="shared" si="94"/>
        <v>0</v>
      </c>
      <c r="CE256" s="79">
        <f t="shared" si="95"/>
        <v>0</v>
      </c>
      <c r="CF256" s="79">
        <f t="shared" si="96"/>
        <v>0</v>
      </c>
      <c r="CG256" s="79">
        <f t="shared" si="121"/>
        <v>0</v>
      </c>
      <c r="CH256" s="80">
        <f t="shared" si="97"/>
        <v>0</v>
      </c>
      <c r="CI256" s="84">
        <f t="shared" si="98"/>
        <v>0</v>
      </c>
      <c r="CJ256" s="80">
        <f t="shared" si="109"/>
        <v>0</v>
      </c>
      <c r="CN256" s="21" t="str">
        <f t="shared" si="99"/>
        <v/>
      </c>
      <c r="CO256" s="21" t="str">
        <f t="shared" si="100"/>
        <v/>
      </c>
      <c r="CP256" s="22" t="str">
        <f t="shared" si="110"/>
        <v/>
      </c>
      <c r="CQ256" s="22" t="str">
        <f t="shared" si="111"/>
        <v/>
      </c>
      <c r="CR256" s="22" t="str">
        <f t="shared" si="112"/>
        <v/>
      </c>
      <c r="CS256" s="22" t="str">
        <f t="shared" si="113"/>
        <v/>
      </c>
      <c r="CT256" s="22" t="str">
        <f t="shared" si="114"/>
        <v/>
      </c>
      <c r="CU256" s="173" t="str">
        <f t="shared" si="101"/>
        <v/>
      </c>
      <c r="CV256" s="173" t="str">
        <f t="shared" si="102"/>
        <v/>
      </c>
      <c r="CW256" s="22" t="str">
        <f t="shared" si="115"/>
        <v/>
      </c>
      <c r="CX256" s="22" t="str">
        <f t="shared" si="116"/>
        <v/>
      </c>
      <c r="CY256" s="23" t="str">
        <f t="shared" si="117"/>
        <v/>
      </c>
      <c r="CZ256" s="23" t="str">
        <f t="shared" si="118"/>
        <v/>
      </c>
      <c r="DA256" s="207" t="str">
        <f t="shared" si="122"/>
        <v/>
      </c>
      <c r="DB256" s="23">
        <f t="shared" si="103"/>
        <v>0</v>
      </c>
      <c r="DC256" s="16"/>
      <c r="DE256" s="192">
        <f t="shared" si="104"/>
        <v>0</v>
      </c>
      <c r="DF256" s="192">
        <f t="shared" si="105"/>
        <v>0</v>
      </c>
      <c r="DH256" s="192">
        <f t="shared" si="106"/>
        <v>0</v>
      </c>
      <c r="DI256" s="192">
        <f t="shared" si="107"/>
        <v>0</v>
      </c>
      <c r="DK256" s="203">
        <f>IF(Taula43[[#This Row],[Codi del contracte]]&lt;&gt;"",IF(Taula43[[#This Row],[Codi del contracte]]&gt;199,IF(Taula43[[#This Row],[Codi del contracte]]&lt;300,1,0),0),0)</f>
        <v>0</v>
      </c>
      <c r="DL256" s="203">
        <f>IF(Taula43[[#This Row],[Codi del contracte]]&lt;&gt;"",IF(Taula43[[#This Row],[Codi del contracte]]&gt;499,IF(Taula43[[#This Row],[Codi del contracte]]&lt;600,1,0),0),0)</f>
        <v>0</v>
      </c>
      <c r="DM256" s="203">
        <f t="shared" si="119"/>
        <v>0</v>
      </c>
      <c r="DN256" s="203">
        <f>IF(Taula43[[#This Row],[% Jornada (no posar símbol %)]]=100,IF(DM256=1,2,0),0)</f>
        <v>0</v>
      </c>
      <c r="DO256" s="203" t="str">
        <f t="shared" si="123"/>
        <v/>
      </c>
    </row>
    <row r="257" spans="1:119" ht="14.25" customHeight="1">
      <c r="A257" s="260"/>
      <c r="B257" s="83">
        <v>250</v>
      </c>
      <c r="C257" s="2"/>
      <c r="D257" s="158"/>
      <c r="E257" s="194"/>
      <c r="F257" s="153"/>
      <c r="G257" s="153"/>
      <c r="H257" s="2"/>
      <c r="I257" s="154"/>
      <c r="J257" s="210"/>
      <c r="K257" s="155"/>
      <c r="L257" s="156">
        <f t="shared" si="108"/>
        <v>0</v>
      </c>
      <c r="M257" s="340"/>
      <c r="N257" s="182" t="str">
        <f t="shared" si="120"/>
        <v/>
      </c>
      <c r="O257" s="127"/>
      <c r="P257" s="64"/>
      <c r="Q257" s="64"/>
      <c r="R257" s="64"/>
      <c r="CB257" s="78" t="str">
        <f t="shared" si="93"/>
        <v/>
      </c>
      <c r="CC257" s="79">
        <v>100</v>
      </c>
      <c r="CD257" s="79">
        <f t="shared" si="94"/>
        <v>0</v>
      </c>
      <c r="CE257" s="79">
        <f t="shared" si="95"/>
        <v>0</v>
      </c>
      <c r="CF257" s="79">
        <f t="shared" si="96"/>
        <v>0</v>
      </c>
      <c r="CG257" s="79">
        <f t="shared" si="121"/>
        <v>0</v>
      </c>
      <c r="CH257" s="80">
        <f t="shared" si="97"/>
        <v>0</v>
      </c>
      <c r="CI257" s="84">
        <f t="shared" si="98"/>
        <v>0</v>
      </c>
      <c r="CJ257" s="80">
        <f t="shared" si="109"/>
        <v>0</v>
      </c>
      <c r="CN257" s="21" t="str">
        <f t="shared" si="99"/>
        <v/>
      </c>
      <c r="CO257" s="21" t="str">
        <f t="shared" si="100"/>
        <v/>
      </c>
      <c r="CP257" s="22" t="str">
        <f t="shared" si="110"/>
        <v/>
      </c>
      <c r="CQ257" s="22" t="str">
        <f t="shared" si="111"/>
        <v/>
      </c>
      <c r="CR257" s="22" t="str">
        <f t="shared" si="112"/>
        <v/>
      </c>
      <c r="CS257" s="22" t="str">
        <f t="shared" si="113"/>
        <v/>
      </c>
      <c r="CT257" s="22" t="str">
        <f t="shared" si="114"/>
        <v/>
      </c>
      <c r="CU257" s="173" t="str">
        <f t="shared" si="101"/>
        <v/>
      </c>
      <c r="CV257" s="173" t="str">
        <f t="shared" si="102"/>
        <v/>
      </c>
      <c r="CW257" s="22" t="str">
        <f t="shared" si="115"/>
        <v/>
      </c>
      <c r="CX257" s="22" t="str">
        <f t="shared" si="116"/>
        <v/>
      </c>
      <c r="CY257" s="23" t="str">
        <f t="shared" si="117"/>
        <v/>
      </c>
      <c r="CZ257" s="23" t="str">
        <f t="shared" si="118"/>
        <v/>
      </c>
      <c r="DA257" s="207" t="str">
        <f t="shared" si="122"/>
        <v/>
      </c>
      <c r="DB257" s="23">
        <f t="shared" si="103"/>
        <v>0</v>
      </c>
      <c r="DC257" s="16"/>
      <c r="DE257" s="192">
        <f t="shared" si="104"/>
        <v>0</v>
      </c>
      <c r="DF257" s="192">
        <f t="shared" si="105"/>
        <v>0</v>
      </c>
      <c r="DH257" s="192">
        <f t="shared" si="106"/>
        <v>0</v>
      </c>
      <c r="DI257" s="192">
        <f t="shared" si="107"/>
        <v>0</v>
      </c>
      <c r="DK257" s="203">
        <f>IF(Taula43[[#This Row],[Codi del contracte]]&lt;&gt;"",IF(Taula43[[#This Row],[Codi del contracte]]&gt;199,IF(Taula43[[#This Row],[Codi del contracte]]&lt;300,1,0),0),0)</f>
        <v>0</v>
      </c>
      <c r="DL257" s="203">
        <f>IF(Taula43[[#This Row],[Codi del contracte]]&lt;&gt;"",IF(Taula43[[#This Row],[Codi del contracte]]&gt;499,IF(Taula43[[#This Row],[Codi del contracte]]&lt;600,1,0),0),0)</f>
        <v>0</v>
      </c>
      <c r="DM257" s="203">
        <f t="shared" si="119"/>
        <v>0</v>
      </c>
      <c r="DN257" s="203">
        <f>IF(Taula43[[#This Row],[% Jornada (no posar símbol %)]]=100,IF(DM257=1,2,0),0)</f>
        <v>0</v>
      </c>
      <c r="DO257" s="203" t="str">
        <f t="shared" si="123"/>
        <v/>
      </c>
    </row>
    <row r="258" spans="1:119" ht="14.25" customHeight="1">
      <c r="A258" s="260"/>
      <c r="B258" s="83">
        <v>251</v>
      </c>
      <c r="C258" s="2"/>
      <c r="D258" s="158"/>
      <c r="E258" s="194"/>
      <c r="F258" s="153"/>
      <c r="G258" s="153"/>
      <c r="H258" s="2"/>
      <c r="I258" s="154"/>
      <c r="J258" s="210"/>
      <c r="K258" s="155"/>
      <c r="L258" s="156">
        <f t="shared" si="108"/>
        <v>0</v>
      </c>
      <c r="M258" s="340"/>
      <c r="N258" s="182" t="str">
        <f t="shared" si="120"/>
        <v/>
      </c>
      <c r="O258" s="127"/>
      <c r="P258" s="64"/>
      <c r="Q258" s="64"/>
      <c r="R258" s="64"/>
      <c r="CB258" s="78" t="str">
        <f t="shared" si="93"/>
        <v/>
      </c>
      <c r="CC258" s="79">
        <v>100</v>
      </c>
      <c r="CD258" s="79">
        <f t="shared" si="94"/>
        <v>0</v>
      </c>
      <c r="CE258" s="79">
        <f t="shared" si="95"/>
        <v>0</v>
      </c>
      <c r="CF258" s="79">
        <f t="shared" si="96"/>
        <v>0</v>
      </c>
      <c r="CG258" s="79">
        <f t="shared" si="121"/>
        <v>0</v>
      </c>
      <c r="CH258" s="80">
        <f t="shared" si="97"/>
        <v>0</v>
      </c>
      <c r="CI258" s="84">
        <f t="shared" si="98"/>
        <v>0</v>
      </c>
      <c r="CJ258" s="80">
        <f t="shared" si="109"/>
        <v>0</v>
      </c>
      <c r="CN258" s="21" t="str">
        <f t="shared" si="99"/>
        <v/>
      </c>
      <c r="CO258" s="21" t="str">
        <f t="shared" si="100"/>
        <v/>
      </c>
      <c r="CP258" s="22" t="str">
        <f t="shared" si="110"/>
        <v/>
      </c>
      <c r="CQ258" s="22" t="str">
        <f t="shared" si="111"/>
        <v/>
      </c>
      <c r="CR258" s="22" t="str">
        <f t="shared" si="112"/>
        <v/>
      </c>
      <c r="CS258" s="22" t="str">
        <f t="shared" si="113"/>
        <v/>
      </c>
      <c r="CT258" s="22" t="str">
        <f t="shared" si="114"/>
        <v/>
      </c>
      <c r="CU258" s="173" t="str">
        <f t="shared" si="101"/>
        <v/>
      </c>
      <c r="CV258" s="173" t="str">
        <f t="shared" si="102"/>
        <v/>
      </c>
      <c r="CW258" s="22" t="str">
        <f t="shared" si="115"/>
        <v/>
      </c>
      <c r="CX258" s="22" t="str">
        <f t="shared" si="116"/>
        <v/>
      </c>
      <c r="CY258" s="23" t="str">
        <f t="shared" si="117"/>
        <v/>
      </c>
      <c r="CZ258" s="23" t="str">
        <f t="shared" si="118"/>
        <v/>
      </c>
      <c r="DA258" s="207" t="str">
        <f t="shared" si="122"/>
        <v/>
      </c>
      <c r="DB258" s="23">
        <f t="shared" si="103"/>
        <v>0</v>
      </c>
      <c r="DC258" s="16"/>
      <c r="DE258" s="192">
        <f t="shared" si="104"/>
        <v>0</v>
      </c>
      <c r="DF258" s="192">
        <f t="shared" si="105"/>
        <v>0</v>
      </c>
      <c r="DH258" s="192">
        <f t="shared" si="106"/>
        <v>0</v>
      </c>
      <c r="DI258" s="192">
        <f t="shared" si="107"/>
        <v>0</v>
      </c>
      <c r="DK258" s="203">
        <f>IF(Taula43[[#This Row],[Codi del contracte]]&lt;&gt;"",IF(Taula43[[#This Row],[Codi del contracte]]&gt;199,IF(Taula43[[#This Row],[Codi del contracte]]&lt;300,1,0),0),0)</f>
        <v>0</v>
      </c>
      <c r="DL258" s="203">
        <f>IF(Taula43[[#This Row],[Codi del contracte]]&lt;&gt;"",IF(Taula43[[#This Row],[Codi del contracte]]&gt;499,IF(Taula43[[#This Row],[Codi del contracte]]&lt;600,1,0),0),0)</f>
        <v>0</v>
      </c>
      <c r="DM258" s="203">
        <f t="shared" si="119"/>
        <v>0</v>
      </c>
      <c r="DN258" s="203">
        <f>IF(Taula43[[#This Row],[% Jornada (no posar símbol %)]]=100,IF(DM258=1,2,0),0)</f>
        <v>0</v>
      </c>
      <c r="DO258" s="203" t="str">
        <f t="shared" si="123"/>
        <v/>
      </c>
    </row>
    <row r="259" spans="1:119" ht="14.25" customHeight="1">
      <c r="A259" s="260"/>
      <c r="B259" s="83">
        <v>252</v>
      </c>
      <c r="C259" s="2"/>
      <c r="D259" s="158"/>
      <c r="E259" s="194"/>
      <c r="F259" s="153"/>
      <c r="G259" s="153"/>
      <c r="H259" s="2"/>
      <c r="I259" s="154"/>
      <c r="J259" s="210"/>
      <c r="K259" s="155"/>
      <c r="L259" s="156">
        <f t="shared" si="108"/>
        <v>0</v>
      </c>
      <c r="M259" s="340"/>
      <c r="N259" s="182" t="str">
        <f t="shared" si="120"/>
        <v/>
      </c>
      <c r="O259" s="127"/>
      <c r="P259" s="64"/>
      <c r="Q259" s="64"/>
      <c r="R259" s="64"/>
      <c r="CB259" s="78" t="str">
        <f t="shared" si="93"/>
        <v/>
      </c>
      <c r="CC259" s="79">
        <v>100</v>
      </c>
      <c r="CD259" s="79">
        <f t="shared" si="94"/>
        <v>0</v>
      </c>
      <c r="CE259" s="79">
        <f t="shared" si="95"/>
        <v>0</v>
      </c>
      <c r="CF259" s="79">
        <f t="shared" si="96"/>
        <v>0</v>
      </c>
      <c r="CG259" s="79">
        <f t="shared" si="121"/>
        <v>0</v>
      </c>
      <c r="CH259" s="80">
        <f t="shared" si="97"/>
        <v>0</v>
      </c>
      <c r="CI259" s="84">
        <f t="shared" si="98"/>
        <v>0</v>
      </c>
      <c r="CJ259" s="80">
        <f t="shared" si="109"/>
        <v>0</v>
      </c>
      <c r="CN259" s="21" t="str">
        <f t="shared" si="99"/>
        <v/>
      </c>
      <c r="CO259" s="21" t="str">
        <f t="shared" si="100"/>
        <v/>
      </c>
      <c r="CP259" s="22" t="str">
        <f t="shared" si="110"/>
        <v/>
      </c>
      <c r="CQ259" s="22" t="str">
        <f t="shared" si="111"/>
        <v/>
      </c>
      <c r="CR259" s="22" t="str">
        <f t="shared" si="112"/>
        <v/>
      </c>
      <c r="CS259" s="22" t="str">
        <f t="shared" si="113"/>
        <v/>
      </c>
      <c r="CT259" s="22" t="str">
        <f t="shared" si="114"/>
        <v/>
      </c>
      <c r="CU259" s="173" t="str">
        <f t="shared" si="101"/>
        <v/>
      </c>
      <c r="CV259" s="173" t="str">
        <f t="shared" si="102"/>
        <v/>
      </c>
      <c r="CW259" s="22" t="str">
        <f t="shared" si="115"/>
        <v/>
      </c>
      <c r="CX259" s="22" t="str">
        <f t="shared" si="116"/>
        <v/>
      </c>
      <c r="CY259" s="23" t="str">
        <f t="shared" si="117"/>
        <v/>
      </c>
      <c r="CZ259" s="23" t="str">
        <f t="shared" si="118"/>
        <v/>
      </c>
      <c r="DA259" s="207" t="str">
        <f t="shared" si="122"/>
        <v/>
      </c>
      <c r="DB259" s="23">
        <f t="shared" si="103"/>
        <v>0</v>
      </c>
      <c r="DC259" s="16"/>
      <c r="DE259" s="192">
        <f t="shared" si="104"/>
        <v>0</v>
      </c>
      <c r="DF259" s="192">
        <f t="shared" si="105"/>
        <v>0</v>
      </c>
      <c r="DH259" s="192">
        <f t="shared" si="106"/>
        <v>0</v>
      </c>
      <c r="DI259" s="192">
        <f t="shared" si="107"/>
        <v>0</v>
      </c>
      <c r="DK259" s="203">
        <f>IF(Taula43[[#This Row],[Codi del contracte]]&lt;&gt;"",IF(Taula43[[#This Row],[Codi del contracte]]&gt;199,IF(Taula43[[#This Row],[Codi del contracte]]&lt;300,1,0),0),0)</f>
        <v>0</v>
      </c>
      <c r="DL259" s="203">
        <f>IF(Taula43[[#This Row],[Codi del contracte]]&lt;&gt;"",IF(Taula43[[#This Row],[Codi del contracte]]&gt;499,IF(Taula43[[#This Row],[Codi del contracte]]&lt;600,1,0),0),0)</f>
        <v>0</v>
      </c>
      <c r="DM259" s="203">
        <f t="shared" si="119"/>
        <v>0</v>
      </c>
      <c r="DN259" s="203">
        <f>IF(Taula43[[#This Row],[% Jornada (no posar símbol %)]]=100,IF(DM259=1,2,0),0)</f>
        <v>0</v>
      </c>
      <c r="DO259" s="203" t="str">
        <f t="shared" si="123"/>
        <v/>
      </c>
    </row>
    <row r="260" spans="1:119" ht="14.25" customHeight="1">
      <c r="A260" s="260"/>
      <c r="B260" s="83">
        <v>253</v>
      </c>
      <c r="C260" s="2"/>
      <c r="D260" s="158"/>
      <c r="E260" s="194"/>
      <c r="F260" s="153"/>
      <c r="G260" s="153"/>
      <c r="H260" s="2"/>
      <c r="I260" s="154"/>
      <c r="J260" s="210"/>
      <c r="K260" s="155"/>
      <c r="L260" s="156">
        <f t="shared" si="108"/>
        <v>0</v>
      </c>
      <c r="M260" s="340"/>
      <c r="N260" s="182" t="str">
        <f t="shared" si="120"/>
        <v/>
      </c>
      <c r="O260" s="127"/>
      <c r="P260" s="64"/>
      <c r="Q260" s="64"/>
      <c r="R260" s="64"/>
      <c r="CB260" s="78" t="str">
        <f t="shared" si="93"/>
        <v/>
      </c>
      <c r="CC260" s="79">
        <v>100</v>
      </c>
      <c r="CD260" s="79">
        <f t="shared" si="94"/>
        <v>0</v>
      </c>
      <c r="CE260" s="79">
        <f t="shared" si="95"/>
        <v>0</v>
      </c>
      <c r="CF260" s="79">
        <f t="shared" si="96"/>
        <v>0</v>
      </c>
      <c r="CG260" s="79">
        <f t="shared" si="121"/>
        <v>0</v>
      </c>
      <c r="CH260" s="80">
        <f t="shared" si="97"/>
        <v>0</v>
      </c>
      <c r="CI260" s="84">
        <f t="shared" si="98"/>
        <v>0</v>
      </c>
      <c r="CJ260" s="80">
        <f t="shared" si="109"/>
        <v>0</v>
      </c>
      <c r="CN260" s="21" t="str">
        <f t="shared" si="99"/>
        <v/>
      </c>
      <c r="CO260" s="21" t="str">
        <f t="shared" si="100"/>
        <v/>
      </c>
      <c r="CP260" s="22" t="str">
        <f t="shared" si="110"/>
        <v/>
      </c>
      <c r="CQ260" s="22" t="str">
        <f t="shared" si="111"/>
        <v/>
      </c>
      <c r="CR260" s="22" t="str">
        <f t="shared" si="112"/>
        <v/>
      </c>
      <c r="CS260" s="22" t="str">
        <f t="shared" si="113"/>
        <v/>
      </c>
      <c r="CT260" s="22" t="str">
        <f t="shared" si="114"/>
        <v/>
      </c>
      <c r="CU260" s="173" t="str">
        <f t="shared" si="101"/>
        <v/>
      </c>
      <c r="CV260" s="173" t="str">
        <f t="shared" si="102"/>
        <v/>
      </c>
      <c r="CW260" s="22" t="str">
        <f t="shared" si="115"/>
        <v/>
      </c>
      <c r="CX260" s="22" t="str">
        <f t="shared" si="116"/>
        <v/>
      </c>
      <c r="CY260" s="23" t="str">
        <f t="shared" si="117"/>
        <v/>
      </c>
      <c r="CZ260" s="23" t="str">
        <f t="shared" si="118"/>
        <v/>
      </c>
      <c r="DA260" s="207" t="str">
        <f t="shared" si="122"/>
        <v/>
      </c>
      <c r="DB260" s="23">
        <f t="shared" si="103"/>
        <v>0</v>
      </c>
      <c r="DC260" s="16"/>
      <c r="DE260" s="192">
        <f t="shared" si="104"/>
        <v>0</v>
      </c>
      <c r="DF260" s="192">
        <f t="shared" si="105"/>
        <v>0</v>
      </c>
      <c r="DH260" s="192">
        <f t="shared" si="106"/>
        <v>0</v>
      </c>
      <c r="DI260" s="192">
        <f t="shared" si="107"/>
        <v>0</v>
      </c>
      <c r="DK260" s="203">
        <f>IF(Taula43[[#This Row],[Codi del contracte]]&lt;&gt;"",IF(Taula43[[#This Row],[Codi del contracte]]&gt;199,IF(Taula43[[#This Row],[Codi del contracte]]&lt;300,1,0),0),0)</f>
        <v>0</v>
      </c>
      <c r="DL260" s="203">
        <f>IF(Taula43[[#This Row],[Codi del contracte]]&lt;&gt;"",IF(Taula43[[#This Row],[Codi del contracte]]&gt;499,IF(Taula43[[#This Row],[Codi del contracte]]&lt;600,1,0),0),0)</f>
        <v>0</v>
      </c>
      <c r="DM260" s="203">
        <f t="shared" si="119"/>
        <v>0</v>
      </c>
      <c r="DN260" s="203">
        <f>IF(Taula43[[#This Row],[% Jornada (no posar símbol %)]]=100,IF(DM260=1,2,0),0)</f>
        <v>0</v>
      </c>
      <c r="DO260" s="203" t="str">
        <f t="shared" si="123"/>
        <v/>
      </c>
    </row>
    <row r="261" spans="1:119" ht="14.25" customHeight="1">
      <c r="A261" s="260"/>
      <c r="B261" s="83">
        <v>254</v>
      </c>
      <c r="C261" s="2"/>
      <c r="D261" s="158"/>
      <c r="E261" s="194"/>
      <c r="F261" s="153"/>
      <c r="G261" s="153"/>
      <c r="H261" s="2"/>
      <c r="I261" s="154"/>
      <c r="J261" s="210"/>
      <c r="K261" s="155"/>
      <c r="L261" s="156">
        <f t="shared" si="108"/>
        <v>0</v>
      </c>
      <c r="M261" s="340"/>
      <c r="N261" s="182" t="str">
        <f t="shared" si="120"/>
        <v/>
      </c>
      <c r="O261" s="127"/>
      <c r="P261" s="64"/>
      <c r="Q261" s="64"/>
      <c r="R261" s="64"/>
      <c r="CB261" s="78" t="str">
        <f t="shared" si="93"/>
        <v/>
      </c>
      <c r="CC261" s="79">
        <v>100</v>
      </c>
      <c r="CD261" s="79">
        <f t="shared" si="94"/>
        <v>0</v>
      </c>
      <c r="CE261" s="79">
        <f t="shared" si="95"/>
        <v>0</v>
      </c>
      <c r="CF261" s="79">
        <f t="shared" si="96"/>
        <v>0</v>
      </c>
      <c r="CG261" s="79">
        <f t="shared" si="121"/>
        <v>0</v>
      </c>
      <c r="CH261" s="80">
        <f t="shared" si="97"/>
        <v>0</v>
      </c>
      <c r="CI261" s="84">
        <f t="shared" si="98"/>
        <v>0</v>
      </c>
      <c r="CJ261" s="80">
        <f t="shared" si="109"/>
        <v>0</v>
      </c>
      <c r="CN261" s="21" t="str">
        <f t="shared" si="99"/>
        <v/>
      </c>
      <c r="CO261" s="21" t="str">
        <f t="shared" si="100"/>
        <v/>
      </c>
      <c r="CP261" s="22" t="str">
        <f t="shared" si="110"/>
        <v/>
      </c>
      <c r="CQ261" s="22" t="str">
        <f t="shared" si="111"/>
        <v/>
      </c>
      <c r="CR261" s="22" t="str">
        <f t="shared" si="112"/>
        <v/>
      </c>
      <c r="CS261" s="22" t="str">
        <f t="shared" si="113"/>
        <v/>
      </c>
      <c r="CT261" s="22" t="str">
        <f t="shared" si="114"/>
        <v/>
      </c>
      <c r="CU261" s="173" t="str">
        <f t="shared" si="101"/>
        <v/>
      </c>
      <c r="CV261" s="173" t="str">
        <f t="shared" si="102"/>
        <v/>
      </c>
      <c r="CW261" s="22" t="str">
        <f t="shared" si="115"/>
        <v/>
      </c>
      <c r="CX261" s="22" t="str">
        <f t="shared" si="116"/>
        <v/>
      </c>
      <c r="CY261" s="23" t="str">
        <f t="shared" si="117"/>
        <v/>
      </c>
      <c r="CZ261" s="23" t="str">
        <f t="shared" si="118"/>
        <v/>
      </c>
      <c r="DA261" s="207" t="str">
        <f t="shared" si="122"/>
        <v/>
      </c>
      <c r="DB261" s="23">
        <f t="shared" si="103"/>
        <v>0</v>
      </c>
      <c r="DC261" s="16"/>
      <c r="DE261" s="192">
        <f t="shared" si="104"/>
        <v>0</v>
      </c>
      <c r="DF261" s="192">
        <f t="shared" si="105"/>
        <v>0</v>
      </c>
      <c r="DH261" s="192">
        <f t="shared" si="106"/>
        <v>0</v>
      </c>
      <c r="DI261" s="192">
        <f t="shared" si="107"/>
        <v>0</v>
      </c>
      <c r="DK261" s="203">
        <f>IF(Taula43[[#This Row],[Codi del contracte]]&lt;&gt;"",IF(Taula43[[#This Row],[Codi del contracte]]&gt;199,IF(Taula43[[#This Row],[Codi del contracte]]&lt;300,1,0),0),0)</f>
        <v>0</v>
      </c>
      <c r="DL261" s="203">
        <f>IF(Taula43[[#This Row],[Codi del contracte]]&lt;&gt;"",IF(Taula43[[#This Row],[Codi del contracte]]&gt;499,IF(Taula43[[#This Row],[Codi del contracte]]&lt;600,1,0),0),0)</f>
        <v>0</v>
      </c>
      <c r="DM261" s="203">
        <f t="shared" si="119"/>
        <v>0</v>
      </c>
      <c r="DN261" s="203">
        <f>IF(Taula43[[#This Row],[% Jornada (no posar símbol %)]]=100,IF(DM261=1,2,0),0)</f>
        <v>0</v>
      </c>
      <c r="DO261" s="203" t="str">
        <f t="shared" si="123"/>
        <v/>
      </c>
    </row>
    <row r="262" spans="1:119" ht="14.25" customHeight="1">
      <c r="A262" s="260"/>
      <c r="B262" s="83">
        <v>255</v>
      </c>
      <c r="C262" s="2"/>
      <c r="D262" s="158"/>
      <c r="E262" s="194"/>
      <c r="F262" s="153"/>
      <c r="G262" s="153"/>
      <c r="H262" s="2"/>
      <c r="I262" s="154"/>
      <c r="J262" s="210"/>
      <c r="K262" s="155"/>
      <c r="L262" s="156">
        <f t="shared" si="108"/>
        <v>0</v>
      </c>
      <c r="M262" s="340"/>
      <c r="N262" s="182" t="str">
        <f t="shared" si="120"/>
        <v/>
      </c>
      <c r="O262" s="127"/>
      <c r="P262" s="64"/>
      <c r="Q262" s="64"/>
      <c r="R262" s="64"/>
      <c r="CB262" s="78" t="str">
        <f t="shared" si="93"/>
        <v/>
      </c>
      <c r="CC262" s="79">
        <v>100</v>
      </c>
      <c r="CD262" s="79">
        <f t="shared" si="94"/>
        <v>0</v>
      </c>
      <c r="CE262" s="79">
        <f t="shared" si="95"/>
        <v>0</v>
      </c>
      <c r="CF262" s="79">
        <f t="shared" si="96"/>
        <v>0</v>
      </c>
      <c r="CG262" s="79">
        <f t="shared" si="121"/>
        <v>0</v>
      </c>
      <c r="CH262" s="80">
        <f t="shared" si="97"/>
        <v>0</v>
      </c>
      <c r="CI262" s="84">
        <f t="shared" si="98"/>
        <v>0</v>
      </c>
      <c r="CJ262" s="80">
        <f t="shared" si="109"/>
        <v>0</v>
      </c>
      <c r="CN262" s="21" t="str">
        <f t="shared" si="99"/>
        <v/>
      </c>
      <c r="CO262" s="21" t="str">
        <f t="shared" si="100"/>
        <v/>
      </c>
      <c r="CP262" s="22" t="str">
        <f t="shared" si="110"/>
        <v/>
      </c>
      <c r="CQ262" s="22" t="str">
        <f t="shared" si="111"/>
        <v/>
      </c>
      <c r="CR262" s="22" t="str">
        <f t="shared" si="112"/>
        <v/>
      </c>
      <c r="CS262" s="22" t="str">
        <f t="shared" si="113"/>
        <v/>
      </c>
      <c r="CT262" s="22" t="str">
        <f t="shared" si="114"/>
        <v/>
      </c>
      <c r="CU262" s="173" t="str">
        <f t="shared" si="101"/>
        <v/>
      </c>
      <c r="CV262" s="173" t="str">
        <f t="shared" si="102"/>
        <v/>
      </c>
      <c r="CW262" s="22" t="str">
        <f t="shared" si="115"/>
        <v/>
      </c>
      <c r="CX262" s="22" t="str">
        <f t="shared" si="116"/>
        <v/>
      </c>
      <c r="CY262" s="23" t="str">
        <f t="shared" si="117"/>
        <v/>
      </c>
      <c r="CZ262" s="23" t="str">
        <f t="shared" si="118"/>
        <v/>
      </c>
      <c r="DA262" s="207" t="str">
        <f t="shared" si="122"/>
        <v/>
      </c>
      <c r="DB262" s="23">
        <f t="shared" si="103"/>
        <v>0</v>
      </c>
      <c r="DC262" s="16"/>
      <c r="DE262" s="192">
        <f t="shared" si="104"/>
        <v>0</v>
      </c>
      <c r="DF262" s="192">
        <f t="shared" si="105"/>
        <v>0</v>
      </c>
      <c r="DH262" s="192">
        <f t="shared" si="106"/>
        <v>0</v>
      </c>
      <c r="DI262" s="192">
        <f t="shared" si="107"/>
        <v>0</v>
      </c>
      <c r="DK262" s="203">
        <f>IF(Taula43[[#This Row],[Codi del contracte]]&lt;&gt;"",IF(Taula43[[#This Row],[Codi del contracte]]&gt;199,IF(Taula43[[#This Row],[Codi del contracte]]&lt;300,1,0),0),0)</f>
        <v>0</v>
      </c>
      <c r="DL262" s="203">
        <f>IF(Taula43[[#This Row],[Codi del contracte]]&lt;&gt;"",IF(Taula43[[#This Row],[Codi del contracte]]&gt;499,IF(Taula43[[#This Row],[Codi del contracte]]&lt;600,1,0),0),0)</f>
        <v>0</v>
      </c>
      <c r="DM262" s="203">
        <f t="shared" si="119"/>
        <v>0</v>
      </c>
      <c r="DN262" s="203">
        <f>IF(Taula43[[#This Row],[% Jornada (no posar símbol %)]]=100,IF(DM262=1,2,0),0)</f>
        <v>0</v>
      </c>
      <c r="DO262" s="203" t="str">
        <f t="shared" si="123"/>
        <v/>
      </c>
    </row>
    <row r="263" spans="1:119" ht="14.25" customHeight="1">
      <c r="A263" s="260"/>
      <c r="B263" s="83">
        <v>256</v>
      </c>
      <c r="C263" s="2"/>
      <c r="D263" s="158"/>
      <c r="E263" s="194"/>
      <c r="F263" s="153"/>
      <c r="G263" s="153"/>
      <c r="H263" s="2"/>
      <c r="I263" s="154"/>
      <c r="J263" s="210"/>
      <c r="K263" s="155"/>
      <c r="L263" s="156">
        <f t="shared" si="108"/>
        <v>0</v>
      </c>
      <c r="M263" s="340"/>
      <c r="N263" s="182" t="str">
        <f t="shared" si="120"/>
        <v/>
      </c>
      <c r="O263" s="127"/>
      <c r="P263" s="64"/>
      <c r="Q263" s="64"/>
      <c r="R263" s="64"/>
      <c r="CB263" s="78" t="str">
        <f t="shared" si="93"/>
        <v/>
      </c>
      <c r="CC263" s="79">
        <v>100</v>
      </c>
      <c r="CD263" s="79">
        <f t="shared" si="94"/>
        <v>0</v>
      </c>
      <c r="CE263" s="79">
        <f t="shared" si="95"/>
        <v>0</v>
      </c>
      <c r="CF263" s="79">
        <f t="shared" si="96"/>
        <v>0</v>
      </c>
      <c r="CG263" s="79">
        <f t="shared" si="121"/>
        <v>0</v>
      </c>
      <c r="CH263" s="80">
        <f t="shared" si="97"/>
        <v>0</v>
      </c>
      <c r="CI263" s="84">
        <f t="shared" si="98"/>
        <v>0</v>
      </c>
      <c r="CJ263" s="80">
        <f t="shared" si="109"/>
        <v>0</v>
      </c>
      <c r="CN263" s="21" t="str">
        <f t="shared" si="99"/>
        <v/>
      </c>
      <c r="CO263" s="21" t="str">
        <f t="shared" si="100"/>
        <v/>
      </c>
      <c r="CP263" s="22" t="str">
        <f t="shared" si="110"/>
        <v/>
      </c>
      <c r="CQ263" s="22" t="str">
        <f t="shared" si="111"/>
        <v/>
      </c>
      <c r="CR263" s="22" t="str">
        <f t="shared" si="112"/>
        <v/>
      </c>
      <c r="CS263" s="22" t="str">
        <f t="shared" si="113"/>
        <v/>
      </c>
      <c r="CT263" s="22" t="str">
        <f t="shared" si="114"/>
        <v/>
      </c>
      <c r="CU263" s="173" t="str">
        <f t="shared" si="101"/>
        <v/>
      </c>
      <c r="CV263" s="173" t="str">
        <f t="shared" si="102"/>
        <v/>
      </c>
      <c r="CW263" s="22" t="str">
        <f t="shared" si="115"/>
        <v/>
      </c>
      <c r="CX263" s="22" t="str">
        <f t="shared" si="116"/>
        <v/>
      </c>
      <c r="CY263" s="23" t="str">
        <f t="shared" si="117"/>
        <v/>
      </c>
      <c r="CZ263" s="23" t="str">
        <f t="shared" si="118"/>
        <v/>
      </c>
      <c r="DA263" s="207" t="str">
        <f t="shared" si="122"/>
        <v/>
      </c>
      <c r="DB263" s="23">
        <f t="shared" si="103"/>
        <v>0</v>
      </c>
      <c r="DC263" s="16"/>
      <c r="DE263" s="192">
        <f t="shared" si="104"/>
        <v>0</v>
      </c>
      <c r="DF263" s="192">
        <f t="shared" si="105"/>
        <v>0</v>
      </c>
      <c r="DH263" s="192">
        <f t="shared" si="106"/>
        <v>0</v>
      </c>
      <c r="DI263" s="192">
        <f t="shared" si="107"/>
        <v>0</v>
      </c>
      <c r="DK263" s="203">
        <f>IF(Taula43[[#This Row],[Codi del contracte]]&lt;&gt;"",IF(Taula43[[#This Row],[Codi del contracte]]&gt;199,IF(Taula43[[#This Row],[Codi del contracte]]&lt;300,1,0),0),0)</f>
        <v>0</v>
      </c>
      <c r="DL263" s="203">
        <f>IF(Taula43[[#This Row],[Codi del contracte]]&lt;&gt;"",IF(Taula43[[#This Row],[Codi del contracte]]&gt;499,IF(Taula43[[#This Row],[Codi del contracte]]&lt;600,1,0),0),0)</f>
        <v>0</v>
      </c>
      <c r="DM263" s="203">
        <f t="shared" si="119"/>
        <v>0</v>
      </c>
      <c r="DN263" s="203">
        <f>IF(Taula43[[#This Row],[% Jornada (no posar símbol %)]]=100,IF(DM263=1,2,0),0)</f>
        <v>0</v>
      </c>
      <c r="DO263" s="203" t="str">
        <f t="shared" si="123"/>
        <v/>
      </c>
    </row>
    <row r="264" spans="1:119" ht="14.25" customHeight="1">
      <c r="A264" s="260"/>
      <c r="B264" s="83">
        <v>257</v>
      </c>
      <c r="C264" s="2"/>
      <c r="D264" s="158"/>
      <c r="E264" s="194"/>
      <c r="F264" s="153"/>
      <c r="G264" s="153"/>
      <c r="H264" s="2"/>
      <c r="I264" s="154"/>
      <c r="J264" s="210"/>
      <c r="K264" s="155"/>
      <c r="L264" s="156">
        <f t="shared" si="108"/>
        <v>0</v>
      </c>
      <c r="M264" s="340"/>
      <c r="N264" s="182" t="str">
        <f t="shared" si="120"/>
        <v/>
      </c>
      <c r="O264" s="127"/>
      <c r="P264" s="64"/>
      <c r="Q264" s="64"/>
      <c r="R264" s="64"/>
      <c r="CB264" s="78" t="str">
        <f t="shared" ref="CB264:CB327" si="124">IF(H264="F - Física",1,IF(H264="A - Sensorial Auditiva",1,IF(H264="V - Sensorial Visual",1,IF(H264="","",IF(H264="M - M. Mental",0,IF(H264="P - Psíquica",0,IF(H264="PC - Paràlisi Cerebral",0)))))))</f>
        <v/>
      </c>
      <c r="CC264" s="79">
        <v>100</v>
      </c>
      <c r="CD264" s="79">
        <f t="shared" ref="CD264:CD327" si="125">ROUND((K264*CC264)/100,2)</f>
        <v>0</v>
      </c>
      <c r="CE264" s="79">
        <f t="shared" ref="CE264:CE327" si="126">IF(CB264=0,IF(I264&lt;33,0,CD264),0)</f>
        <v>0</v>
      </c>
      <c r="CF264" s="79">
        <f t="shared" ref="CF264:CF327" si="127">IF(CB264=1,IF(I264&lt;65,0,CD264),0)</f>
        <v>0</v>
      </c>
      <c r="CG264" s="79">
        <f t="shared" si="121"/>
        <v>0</v>
      </c>
      <c r="CH264" s="80">
        <f t="shared" ref="CH264:CH327" si="128">IF(L264&gt;0,1,0)</f>
        <v>0</v>
      </c>
      <c r="CI264" s="84">
        <f t="shared" ref="CI264:CI327" si="129">IF(M264&lt;&gt;"",M264,L264)</f>
        <v>0</v>
      </c>
      <c r="CJ264" s="80">
        <f t="shared" si="109"/>
        <v>0</v>
      </c>
      <c r="CN264" s="21" t="str">
        <f t="shared" ref="CN264:CN327" si="130">IF(H264="","",IF(H264="M - M. Mental","",IF(H264="F - Física","",IF(H264="P - Psíquica","",IF(H264="PC - Paràlisi Cerebral","",IF(H264="A - Sensorial Auditiva","",IF(H264="V - Sensorial Visual","","1) Tipus de discapacitat: Fer servir llista desplegable")))))))</f>
        <v/>
      </c>
      <c r="CO264" s="21" t="str">
        <f t="shared" ref="CO264:CO327" si="131">IF(I264="","",IF(I264&gt;0,IF(H264="M - M. Mental","",IF(H264="F - Física","",IF(H264="P - Psíquica","",IF(H264="PC - Paràlisi Cerebral","",IF(H264="A - Sensorial Auditiva","",IF(H264="V - Sensorial Visual","",IF(H264="","2) Tipus de discapacitat: Manca seleccionar","")))))))))</f>
        <v/>
      </c>
      <c r="CP264" s="22" t="str">
        <f t="shared" si="110"/>
        <v/>
      </c>
      <c r="CQ264" s="22" t="str">
        <f t="shared" si="111"/>
        <v/>
      </c>
      <c r="CR264" s="22" t="str">
        <f t="shared" si="112"/>
        <v/>
      </c>
      <c r="CS264" s="22" t="str">
        <f t="shared" si="113"/>
        <v/>
      </c>
      <c r="CT264" s="22" t="str">
        <f t="shared" si="114"/>
        <v/>
      </c>
      <c r="CU264" s="173" t="str">
        <f t="shared" ref="CU264:CU327" si="132">IF(CB264=0,IF(I264&lt;33,IF(I264&lt;&gt;"","4) M.Mental, Psíquica ó P. Cerebral &lt; 33% (No subvencionable)",""),""),"")</f>
        <v/>
      </c>
      <c r="CV264" s="173" t="str">
        <f t="shared" ref="CV264:CV327" si="133">IF(CB264=1,IF(I264&lt;65,IF(I264&lt;&gt;"","3) Físic ó Sensorial &lt; 65% (No és subvencionable)",""),""),"")</f>
        <v/>
      </c>
      <c r="CW264" s="22" t="str">
        <f t="shared" si="115"/>
        <v/>
      </c>
      <c r="CX264" s="22" t="str">
        <f t="shared" si="116"/>
        <v/>
      </c>
      <c r="CY264" s="23" t="str">
        <f t="shared" si="117"/>
        <v/>
      </c>
      <c r="CZ264" s="23" t="str">
        <f t="shared" si="118"/>
        <v/>
      </c>
      <c r="DA264" s="207" t="str">
        <f t="shared" si="122"/>
        <v/>
      </c>
      <c r="DB264" s="23">
        <f t="shared" ref="DB264:DB327" si="134">IF(N264&lt;&gt;"",1,0)</f>
        <v>0</v>
      </c>
      <c r="DC264" s="16"/>
      <c r="DE264" s="192">
        <f t="shared" ref="DE264:DE327" si="135">IF(CH264=1,IF(E264="Home",1,IF(E264="Dona",0,"")),0)</f>
        <v>0</v>
      </c>
      <c r="DF264" s="192">
        <f t="shared" ref="DF264:DF327" si="136">IF(CH264=1,IF(E264="Dona",1,IF(E264="Home",0,"")),0)</f>
        <v>0</v>
      </c>
      <c r="DH264" s="192">
        <f t="shared" ref="DH264:DH327" si="137">IF(CJ264=1,IF(E264="Home",1,IF(E264="Dona",0,"")),0)</f>
        <v>0</v>
      </c>
      <c r="DI264" s="192">
        <f t="shared" ref="DI264:DI327" si="138">IF(CJ264=1,IF(E264="Dona",1,IF(E264="Home",0,"")),0)</f>
        <v>0</v>
      </c>
      <c r="DK264" s="203">
        <f>IF(Taula43[[#This Row],[Codi del contracte]]&lt;&gt;"",IF(Taula43[[#This Row],[Codi del contracte]]&gt;199,IF(Taula43[[#This Row],[Codi del contracte]]&lt;300,1,0),0),0)</f>
        <v>0</v>
      </c>
      <c r="DL264" s="203">
        <f>IF(Taula43[[#This Row],[Codi del contracte]]&lt;&gt;"",IF(Taula43[[#This Row],[Codi del contracte]]&gt;499,IF(Taula43[[#This Row],[Codi del contracte]]&lt;600,1,0),0),0)</f>
        <v>0</v>
      </c>
      <c r="DM264" s="203">
        <f t="shared" si="119"/>
        <v>0</v>
      </c>
      <c r="DN264" s="203">
        <f>IF(Taula43[[#This Row],[% Jornada (no posar símbol %)]]=100,IF(DM264=1,2,0),0)</f>
        <v>0</v>
      </c>
      <c r="DO264" s="203" t="str">
        <f t="shared" si="123"/>
        <v/>
      </c>
    </row>
    <row r="265" spans="1:119" ht="14.25" customHeight="1">
      <c r="A265" s="260"/>
      <c r="B265" s="83">
        <v>258</v>
      </c>
      <c r="C265" s="2"/>
      <c r="D265" s="158"/>
      <c r="E265" s="194"/>
      <c r="F265" s="153"/>
      <c r="G265" s="153"/>
      <c r="H265" s="2"/>
      <c r="I265" s="154"/>
      <c r="J265" s="210"/>
      <c r="K265" s="155"/>
      <c r="L265" s="156">
        <f t="shared" ref="L265:L328" si="139">CG265</f>
        <v>0</v>
      </c>
      <c r="M265" s="340"/>
      <c r="N265" s="182" t="str">
        <f t="shared" si="120"/>
        <v/>
      </c>
      <c r="O265" s="127"/>
      <c r="P265" s="64"/>
      <c r="Q265" s="64"/>
      <c r="R265" s="64"/>
      <c r="CB265" s="78" t="str">
        <f t="shared" si="124"/>
        <v/>
      </c>
      <c r="CC265" s="79">
        <v>100</v>
      </c>
      <c r="CD265" s="79">
        <f t="shared" si="125"/>
        <v>0</v>
      </c>
      <c r="CE265" s="79">
        <f t="shared" si="126"/>
        <v>0</v>
      </c>
      <c r="CF265" s="79">
        <f t="shared" si="127"/>
        <v>0</v>
      </c>
      <c r="CG265" s="79">
        <f t="shared" si="121"/>
        <v>0</v>
      </c>
      <c r="CH265" s="80">
        <f t="shared" si="128"/>
        <v>0</v>
      </c>
      <c r="CI265" s="84">
        <f t="shared" si="129"/>
        <v>0</v>
      </c>
      <c r="CJ265" s="80">
        <f t="shared" ref="CJ265:CJ328" si="140">IF(CI265&gt;0,1,0)</f>
        <v>0</v>
      </c>
      <c r="CN265" s="21" t="str">
        <f t="shared" si="130"/>
        <v/>
      </c>
      <c r="CO265" s="21" t="str">
        <f t="shared" si="131"/>
        <v/>
      </c>
      <c r="CP265" s="22" t="str">
        <f t="shared" ref="CP265:CP328" si="141">IF(K265="","",IF(K265="*%","Error % jornada",IF(K265&lt;1,"5) % Jornada: No fer servir número en percentatge","")))</f>
        <v/>
      </c>
      <c r="CQ265" s="22" t="str">
        <f t="shared" ref="CQ265:CQ328" si="142">IF(CN265&lt;&gt;"",IF(CP265&lt;&gt;"","1) Tipus de Discapacitat: Triar de desplegable  -  5) % Jornada",CN265),"")</f>
        <v/>
      </c>
      <c r="CR265" s="22" t="str">
        <f t="shared" ref="CR265:CR328" si="143">IF(CO265&lt;&gt;"",IF(CP265&lt;&gt;"","2) Tipus de discapacitat: Manca seleccionar  -  5) % Jornada",CO265),"")</f>
        <v/>
      </c>
      <c r="CS265" s="22" t="str">
        <f t="shared" ref="CS265:CS328" si="144">IF(CQ265&lt;&gt;"",CQ265,CR265)</f>
        <v/>
      </c>
      <c r="CT265" s="22" t="str">
        <f t="shared" ref="CT265:CT328" si="145">IF(CS265&lt;&gt;"",CS265,IF(CP265&lt;&gt;"",CP265,""))</f>
        <v/>
      </c>
      <c r="CU265" s="173" t="str">
        <f t="shared" si="132"/>
        <v/>
      </c>
      <c r="CV265" s="173" t="str">
        <f t="shared" si="133"/>
        <v/>
      </c>
      <c r="CW265" s="22" t="str">
        <f t="shared" ref="CW265:CW328" si="146">IF(CU265&lt;&gt;"",IF(CP265&lt;&gt;"","4) M.Mental, Psíquica ó Paràlisi Cerebral &lt; 33%  -  5)  % Jornada",CU265),"")</f>
        <v/>
      </c>
      <c r="CX265" s="22" t="str">
        <f t="shared" ref="CX265:CX328" si="147">IF(CV265&lt;&gt;"",IF(CP265&lt;&gt;"","3) Físic ó Sensorial &lt; 65%  -  5) % Jornada",CV265),"")</f>
        <v/>
      </c>
      <c r="CY265" s="23" t="str">
        <f t="shared" ref="CY265:CY328" si="148">IF(CX265&lt;&gt;"",CX265,IF(CW265&lt;&gt;"",CW265,""))</f>
        <v/>
      </c>
      <c r="CZ265" s="23" t="str">
        <f t="shared" ref="CZ265:CZ328" si="149">IF(CY265&lt;&gt;"",CY265,IF(CT265&lt;&gt;"",CT265,""))</f>
        <v/>
      </c>
      <c r="DA265" s="207" t="str">
        <f t="shared" si="122"/>
        <v/>
      </c>
      <c r="DB265" s="23">
        <f t="shared" si="134"/>
        <v>0</v>
      </c>
      <c r="DC265" s="16"/>
      <c r="DE265" s="192">
        <f t="shared" si="135"/>
        <v>0</v>
      </c>
      <c r="DF265" s="192">
        <f t="shared" si="136"/>
        <v>0</v>
      </c>
      <c r="DH265" s="192">
        <f t="shared" si="137"/>
        <v>0</v>
      </c>
      <c r="DI265" s="192">
        <f t="shared" si="138"/>
        <v>0</v>
      </c>
      <c r="DK265" s="203">
        <f>IF(Taula43[[#This Row],[Codi del contracte]]&lt;&gt;"",IF(Taula43[[#This Row],[Codi del contracte]]&gt;199,IF(Taula43[[#This Row],[Codi del contracte]]&lt;300,1,0),0),0)</f>
        <v>0</v>
      </c>
      <c r="DL265" s="203">
        <f>IF(Taula43[[#This Row],[Codi del contracte]]&lt;&gt;"",IF(Taula43[[#This Row],[Codi del contracte]]&gt;499,IF(Taula43[[#This Row],[Codi del contracte]]&lt;600,1,0),0),0)</f>
        <v>0</v>
      </c>
      <c r="DM265" s="203">
        <f t="shared" ref="DM265:DM328" si="150">DK265+DL265</f>
        <v>0</v>
      </c>
      <c r="DN265" s="203">
        <f>IF(Taula43[[#This Row],[% Jornada (no posar símbol %)]]=100,IF(DM265=1,2,0),0)</f>
        <v>0</v>
      </c>
      <c r="DO265" s="203" t="str">
        <f t="shared" si="123"/>
        <v/>
      </c>
    </row>
    <row r="266" spans="1:119" ht="14.25" customHeight="1">
      <c r="A266" s="260"/>
      <c r="B266" s="83">
        <v>259</v>
      </c>
      <c r="C266" s="2"/>
      <c r="D266" s="158"/>
      <c r="E266" s="194"/>
      <c r="F266" s="153"/>
      <c r="G266" s="153"/>
      <c r="H266" s="2"/>
      <c r="I266" s="154"/>
      <c r="J266" s="210"/>
      <c r="K266" s="155"/>
      <c r="L266" s="156">
        <f t="shared" si="139"/>
        <v>0</v>
      </c>
      <c r="M266" s="340"/>
      <c r="N266" s="182" t="str">
        <f t="shared" ref="N266:N329" si="151">IFERROR(DA266,"ERROR! NO RETALLAR I ENGANXAR DINS DEL FORMULARI")</f>
        <v/>
      </c>
      <c r="O266" s="127"/>
      <c r="P266" s="64"/>
      <c r="Q266" s="64"/>
      <c r="R266" s="64"/>
      <c r="CB266" s="78" t="str">
        <f t="shared" si="124"/>
        <v/>
      </c>
      <c r="CC266" s="79">
        <v>100</v>
      </c>
      <c r="CD266" s="79">
        <f t="shared" si="125"/>
        <v>0</v>
      </c>
      <c r="CE266" s="79">
        <f t="shared" si="126"/>
        <v>0</v>
      </c>
      <c r="CF266" s="79">
        <f t="shared" si="127"/>
        <v>0</v>
      </c>
      <c r="CG266" s="79">
        <f t="shared" ref="CG266:CG329" si="152">IFERROR(ROUND((CE266+CF266),2),0)</f>
        <v>0</v>
      </c>
      <c r="CH266" s="80">
        <f t="shared" si="128"/>
        <v>0</v>
      </c>
      <c r="CI266" s="84">
        <f t="shared" si="129"/>
        <v>0</v>
      </c>
      <c r="CJ266" s="80">
        <f t="shared" si="140"/>
        <v>0</v>
      </c>
      <c r="CN266" s="21" t="str">
        <f t="shared" si="130"/>
        <v/>
      </c>
      <c r="CO266" s="21" t="str">
        <f t="shared" si="131"/>
        <v/>
      </c>
      <c r="CP266" s="22" t="str">
        <f t="shared" si="141"/>
        <v/>
      </c>
      <c r="CQ266" s="22" t="str">
        <f t="shared" si="142"/>
        <v/>
      </c>
      <c r="CR266" s="22" t="str">
        <f t="shared" si="143"/>
        <v/>
      </c>
      <c r="CS266" s="22" t="str">
        <f t="shared" si="144"/>
        <v/>
      </c>
      <c r="CT266" s="22" t="str">
        <f t="shared" si="145"/>
        <v/>
      </c>
      <c r="CU266" s="173" t="str">
        <f t="shared" si="132"/>
        <v/>
      </c>
      <c r="CV266" s="173" t="str">
        <f t="shared" si="133"/>
        <v/>
      </c>
      <c r="CW266" s="22" t="str">
        <f t="shared" si="146"/>
        <v/>
      </c>
      <c r="CX266" s="22" t="str">
        <f t="shared" si="147"/>
        <v/>
      </c>
      <c r="CY266" s="23" t="str">
        <f t="shared" si="148"/>
        <v/>
      </c>
      <c r="CZ266" s="23" t="str">
        <f t="shared" si="149"/>
        <v/>
      </c>
      <c r="DA266" s="207" t="str">
        <f t="shared" ref="DA266:DA329" si="153">IF(CZ266&lt;&gt;"",CZ266,IF(DO266&lt;&gt;"",DO266,""))</f>
        <v/>
      </c>
      <c r="DB266" s="23">
        <f t="shared" si="134"/>
        <v>0</v>
      </c>
      <c r="DC266" s="16"/>
      <c r="DE266" s="192">
        <f t="shared" si="135"/>
        <v>0</v>
      </c>
      <c r="DF266" s="192">
        <f t="shared" si="136"/>
        <v>0</v>
      </c>
      <c r="DH266" s="192">
        <f t="shared" si="137"/>
        <v>0</v>
      </c>
      <c r="DI266" s="192">
        <f t="shared" si="138"/>
        <v>0</v>
      </c>
      <c r="DK266" s="203">
        <f>IF(Taula43[[#This Row],[Codi del contracte]]&lt;&gt;"",IF(Taula43[[#This Row],[Codi del contracte]]&gt;199,IF(Taula43[[#This Row],[Codi del contracte]]&lt;300,1,0),0),0)</f>
        <v>0</v>
      </c>
      <c r="DL266" s="203">
        <f>IF(Taula43[[#This Row],[Codi del contracte]]&lt;&gt;"",IF(Taula43[[#This Row],[Codi del contracte]]&gt;499,IF(Taula43[[#This Row],[Codi del contracte]]&lt;600,1,0),0),0)</f>
        <v>0</v>
      </c>
      <c r="DM266" s="203">
        <f t="shared" si="150"/>
        <v>0</v>
      </c>
      <c r="DN266" s="203">
        <f>IF(Taula43[[#This Row],[% Jornada (no posar símbol %)]]=100,IF(DM266=1,2,0),0)</f>
        <v>0</v>
      </c>
      <c r="DO266" s="203" t="str">
        <f t="shared" ref="DO266:DO329" si="154">IF(DN266=2,"6) Contracte a Temps Parcial no compatible amb 100% Jornada","")</f>
        <v/>
      </c>
    </row>
    <row r="267" spans="1:119" ht="14.25" customHeight="1">
      <c r="A267" s="260"/>
      <c r="B267" s="83">
        <v>260</v>
      </c>
      <c r="C267" s="2"/>
      <c r="D267" s="158"/>
      <c r="E267" s="194"/>
      <c r="F267" s="153"/>
      <c r="G267" s="153"/>
      <c r="H267" s="2"/>
      <c r="I267" s="154"/>
      <c r="J267" s="210"/>
      <c r="K267" s="155"/>
      <c r="L267" s="156">
        <f t="shared" si="139"/>
        <v>0</v>
      </c>
      <c r="M267" s="340"/>
      <c r="N267" s="182" t="str">
        <f t="shared" si="151"/>
        <v/>
      </c>
      <c r="O267" s="127"/>
      <c r="P267" s="64"/>
      <c r="Q267" s="64"/>
      <c r="R267" s="64"/>
      <c r="CB267" s="78" t="str">
        <f t="shared" si="124"/>
        <v/>
      </c>
      <c r="CC267" s="79">
        <v>100</v>
      </c>
      <c r="CD267" s="79">
        <f t="shared" si="125"/>
        <v>0</v>
      </c>
      <c r="CE267" s="79">
        <f t="shared" si="126"/>
        <v>0</v>
      </c>
      <c r="CF267" s="79">
        <f t="shared" si="127"/>
        <v>0</v>
      </c>
      <c r="CG267" s="79">
        <f t="shared" si="152"/>
        <v>0</v>
      </c>
      <c r="CH267" s="80">
        <f t="shared" si="128"/>
        <v>0</v>
      </c>
      <c r="CI267" s="84">
        <f t="shared" si="129"/>
        <v>0</v>
      </c>
      <c r="CJ267" s="80">
        <f t="shared" si="140"/>
        <v>0</v>
      </c>
      <c r="CN267" s="21" t="str">
        <f t="shared" si="130"/>
        <v/>
      </c>
      <c r="CO267" s="21" t="str">
        <f t="shared" si="131"/>
        <v/>
      </c>
      <c r="CP267" s="22" t="str">
        <f t="shared" si="141"/>
        <v/>
      </c>
      <c r="CQ267" s="22" t="str">
        <f t="shared" si="142"/>
        <v/>
      </c>
      <c r="CR267" s="22" t="str">
        <f t="shared" si="143"/>
        <v/>
      </c>
      <c r="CS267" s="22" t="str">
        <f t="shared" si="144"/>
        <v/>
      </c>
      <c r="CT267" s="22" t="str">
        <f t="shared" si="145"/>
        <v/>
      </c>
      <c r="CU267" s="173" t="str">
        <f t="shared" si="132"/>
        <v/>
      </c>
      <c r="CV267" s="173" t="str">
        <f t="shared" si="133"/>
        <v/>
      </c>
      <c r="CW267" s="22" t="str">
        <f t="shared" si="146"/>
        <v/>
      </c>
      <c r="CX267" s="22" t="str">
        <f t="shared" si="147"/>
        <v/>
      </c>
      <c r="CY267" s="23" t="str">
        <f t="shared" si="148"/>
        <v/>
      </c>
      <c r="CZ267" s="23" t="str">
        <f t="shared" si="149"/>
        <v/>
      </c>
      <c r="DA267" s="207" t="str">
        <f t="shared" si="153"/>
        <v/>
      </c>
      <c r="DB267" s="23">
        <f t="shared" si="134"/>
        <v>0</v>
      </c>
      <c r="DC267" s="16"/>
      <c r="DE267" s="192">
        <f t="shared" si="135"/>
        <v>0</v>
      </c>
      <c r="DF267" s="192">
        <f t="shared" si="136"/>
        <v>0</v>
      </c>
      <c r="DH267" s="192">
        <f t="shared" si="137"/>
        <v>0</v>
      </c>
      <c r="DI267" s="192">
        <f t="shared" si="138"/>
        <v>0</v>
      </c>
      <c r="DK267" s="203">
        <f>IF(Taula43[[#This Row],[Codi del contracte]]&lt;&gt;"",IF(Taula43[[#This Row],[Codi del contracte]]&gt;199,IF(Taula43[[#This Row],[Codi del contracte]]&lt;300,1,0),0),0)</f>
        <v>0</v>
      </c>
      <c r="DL267" s="203">
        <f>IF(Taula43[[#This Row],[Codi del contracte]]&lt;&gt;"",IF(Taula43[[#This Row],[Codi del contracte]]&gt;499,IF(Taula43[[#This Row],[Codi del contracte]]&lt;600,1,0),0),0)</f>
        <v>0</v>
      </c>
      <c r="DM267" s="203">
        <f t="shared" si="150"/>
        <v>0</v>
      </c>
      <c r="DN267" s="203">
        <f>IF(Taula43[[#This Row],[% Jornada (no posar símbol %)]]=100,IF(DM267=1,2,0),0)</f>
        <v>0</v>
      </c>
      <c r="DO267" s="203" t="str">
        <f t="shared" si="154"/>
        <v/>
      </c>
    </row>
    <row r="268" spans="1:119" ht="14.25" customHeight="1">
      <c r="A268" s="260"/>
      <c r="B268" s="83">
        <v>261</v>
      </c>
      <c r="C268" s="2"/>
      <c r="D268" s="158"/>
      <c r="E268" s="194"/>
      <c r="F268" s="153"/>
      <c r="G268" s="153"/>
      <c r="H268" s="2"/>
      <c r="I268" s="154"/>
      <c r="J268" s="210"/>
      <c r="K268" s="155"/>
      <c r="L268" s="156">
        <f t="shared" si="139"/>
        <v>0</v>
      </c>
      <c r="M268" s="340"/>
      <c r="N268" s="182" t="str">
        <f t="shared" si="151"/>
        <v/>
      </c>
      <c r="O268" s="127"/>
      <c r="P268" s="64"/>
      <c r="Q268" s="64"/>
      <c r="R268" s="64"/>
      <c r="CB268" s="78" t="str">
        <f t="shared" si="124"/>
        <v/>
      </c>
      <c r="CC268" s="79">
        <v>100</v>
      </c>
      <c r="CD268" s="79">
        <f t="shared" si="125"/>
        <v>0</v>
      </c>
      <c r="CE268" s="79">
        <f t="shared" si="126"/>
        <v>0</v>
      </c>
      <c r="CF268" s="79">
        <f t="shared" si="127"/>
        <v>0</v>
      </c>
      <c r="CG268" s="79">
        <f t="shared" si="152"/>
        <v>0</v>
      </c>
      <c r="CH268" s="80">
        <f t="shared" si="128"/>
        <v>0</v>
      </c>
      <c r="CI268" s="84">
        <f t="shared" si="129"/>
        <v>0</v>
      </c>
      <c r="CJ268" s="80">
        <f t="shared" si="140"/>
        <v>0</v>
      </c>
      <c r="CN268" s="21" t="str">
        <f t="shared" si="130"/>
        <v/>
      </c>
      <c r="CO268" s="21" t="str">
        <f t="shared" si="131"/>
        <v/>
      </c>
      <c r="CP268" s="22" t="str">
        <f t="shared" si="141"/>
        <v/>
      </c>
      <c r="CQ268" s="22" t="str">
        <f t="shared" si="142"/>
        <v/>
      </c>
      <c r="CR268" s="22" t="str">
        <f t="shared" si="143"/>
        <v/>
      </c>
      <c r="CS268" s="22" t="str">
        <f t="shared" si="144"/>
        <v/>
      </c>
      <c r="CT268" s="22" t="str">
        <f t="shared" si="145"/>
        <v/>
      </c>
      <c r="CU268" s="173" t="str">
        <f t="shared" si="132"/>
        <v/>
      </c>
      <c r="CV268" s="173" t="str">
        <f t="shared" si="133"/>
        <v/>
      </c>
      <c r="CW268" s="22" t="str">
        <f t="shared" si="146"/>
        <v/>
      </c>
      <c r="CX268" s="22" t="str">
        <f t="shared" si="147"/>
        <v/>
      </c>
      <c r="CY268" s="23" t="str">
        <f t="shared" si="148"/>
        <v/>
      </c>
      <c r="CZ268" s="23" t="str">
        <f t="shared" si="149"/>
        <v/>
      </c>
      <c r="DA268" s="207" t="str">
        <f t="shared" si="153"/>
        <v/>
      </c>
      <c r="DB268" s="23">
        <f t="shared" si="134"/>
        <v>0</v>
      </c>
      <c r="DC268" s="16"/>
      <c r="DE268" s="192">
        <f t="shared" si="135"/>
        <v>0</v>
      </c>
      <c r="DF268" s="192">
        <f t="shared" si="136"/>
        <v>0</v>
      </c>
      <c r="DH268" s="192">
        <f t="shared" si="137"/>
        <v>0</v>
      </c>
      <c r="DI268" s="192">
        <f t="shared" si="138"/>
        <v>0</v>
      </c>
      <c r="DK268" s="203">
        <f>IF(Taula43[[#This Row],[Codi del contracte]]&lt;&gt;"",IF(Taula43[[#This Row],[Codi del contracte]]&gt;199,IF(Taula43[[#This Row],[Codi del contracte]]&lt;300,1,0),0),0)</f>
        <v>0</v>
      </c>
      <c r="DL268" s="203">
        <f>IF(Taula43[[#This Row],[Codi del contracte]]&lt;&gt;"",IF(Taula43[[#This Row],[Codi del contracte]]&gt;499,IF(Taula43[[#This Row],[Codi del contracte]]&lt;600,1,0),0),0)</f>
        <v>0</v>
      </c>
      <c r="DM268" s="203">
        <f t="shared" si="150"/>
        <v>0</v>
      </c>
      <c r="DN268" s="203">
        <f>IF(Taula43[[#This Row],[% Jornada (no posar símbol %)]]=100,IF(DM268=1,2,0),0)</f>
        <v>0</v>
      </c>
      <c r="DO268" s="203" t="str">
        <f t="shared" si="154"/>
        <v/>
      </c>
    </row>
    <row r="269" spans="1:119" ht="14.25" customHeight="1">
      <c r="A269" s="260"/>
      <c r="B269" s="83">
        <v>262</v>
      </c>
      <c r="C269" s="2"/>
      <c r="D269" s="158"/>
      <c r="E269" s="194"/>
      <c r="F269" s="153"/>
      <c r="G269" s="153"/>
      <c r="H269" s="2"/>
      <c r="I269" s="154"/>
      <c r="J269" s="210"/>
      <c r="K269" s="155"/>
      <c r="L269" s="156">
        <f t="shared" si="139"/>
        <v>0</v>
      </c>
      <c r="M269" s="340"/>
      <c r="N269" s="182" t="str">
        <f t="shared" si="151"/>
        <v/>
      </c>
      <c r="O269" s="127"/>
      <c r="P269" s="64"/>
      <c r="Q269" s="64"/>
      <c r="R269" s="64"/>
      <c r="CB269" s="78" t="str">
        <f t="shared" si="124"/>
        <v/>
      </c>
      <c r="CC269" s="79">
        <v>100</v>
      </c>
      <c r="CD269" s="79">
        <f t="shared" si="125"/>
        <v>0</v>
      </c>
      <c r="CE269" s="79">
        <f t="shared" si="126"/>
        <v>0</v>
      </c>
      <c r="CF269" s="79">
        <f t="shared" si="127"/>
        <v>0</v>
      </c>
      <c r="CG269" s="79">
        <f t="shared" si="152"/>
        <v>0</v>
      </c>
      <c r="CH269" s="80">
        <f t="shared" si="128"/>
        <v>0</v>
      </c>
      <c r="CI269" s="84">
        <f t="shared" si="129"/>
        <v>0</v>
      </c>
      <c r="CJ269" s="80">
        <f t="shared" si="140"/>
        <v>0</v>
      </c>
      <c r="CN269" s="21" t="str">
        <f t="shared" si="130"/>
        <v/>
      </c>
      <c r="CO269" s="21" t="str">
        <f t="shared" si="131"/>
        <v/>
      </c>
      <c r="CP269" s="22" t="str">
        <f t="shared" si="141"/>
        <v/>
      </c>
      <c r="CQ269" s="22" t="str">
        <f t="shared" si="142"/>
        <v/>
      </c>
      <c r="CR269" s="22" t="str">
        <f t="shared" si="143"/>
        <v/>
      </c>
      <c r="CS269" s="22" t="str">
        <f t="shared" si="144"/>
        <v/>
      </c>
      <c r="CT269" s="22" t="str">
        <f t="shared" si="145"/>
        <v/>
      </c>
      <c r="CU269" s="173" t="str">
        <f t="shared" si="132"/>
        <v/>
      </c>
      <c r="CV269" s="173" t="str">
        <f t="shared" si="133"/>
        <v/>
      </c>
      <c r="CW269" s="22" t="str">
        <f t="shared" si="146"/>
        <v/>
      </c>
      <c r="CX269" s="22" t="str">
        <f t="shared" si="147"/>
        <v/>
      </c>
      <c r="CY269" s="23" t="str">
        <f t="shared" si="148"/>
        <v/>
      </c>
      <c r="CZ269" s="23" t="str">
        <f t="shared" si="149"/>
        <v/>
      </c>
      <c r="DA269" s="207" t="str">
        <f t="shared" si="153"/>
        <v/>
      </c>
      <c r="DB269" s="23">
        <f t="shared" si="134"/>
        <v>0</v>
      </c>
      <c r="DC269" s="16"/>
      <c r="DE269" s="192">
        <f t="shared" si="135"/>
        <v>0</v>
      </c>
      <c r="DF269" s="192">
        <f t="shared" si="136"/>
        <v>0</v>
      </c>
      <c r="DH269" s="192">
        <f t="shared" si="137"/>
        <v>0</v>
      </c>
      <c r="DI269" s="192">
        <f t="shared" si="138"/>
        <v>0</v>
      </c>
      <c r="DK269" s="203">
        <f>IF(Taula43[[#This Row],[Codi del contracte]]&lt;&gt;"",IF(Taula43[[#This Row],[Codi del contracte]]&gt;199,IF(Taula43[[#This Row],[Codi del contracte]]&lt;300,1,0),0),0)</f>
        <v>0</v>
      </c>
      <c r="DL269" s="203">
        <f>IF(Taula43[[#This Row],[Codi del contracte]]&lt;&gt;"",IF(Taula43[[#This Row],[Codi del contracte]]&gt;499,IF(Taula43[[#This Row],[Codi del contracte]]&lt;600,1,0),0),0)</f>
        <v>0</v>
      </c>
      <c r="DM269" s="203">
        <f t="shared" si="150"/>
        <v>0</v>
      </c>
      <c r="DN269" s="203">
        <f>IF(Taula43[[#This Row],[% Jornada (no posar símbol %)]]=100,IF(DM269=1,2,0),0)</f>
        <v>0</v>
      </c>
      <c r="DO269" s="203" t="str">
        <f t="shared" si="154"/>
        <v/>
      </c>
    </row>
    <row r="270" spans="1:119" ht="14.25" customHeight="1">
      <c r="A270" s="260"/>
      <c r="B270" s="83">
        <v>263</v>
      </c>
      <c r="C270" s="2"/>
      <c r="D270" s="158"/>
      <c r="E270" s="194"/>
      <c r="F270" s="153"/>
      <c r="G270" s="153"/>
      <c r="H270" s="2"/>
      <c r="I270" s="154"/>
      <c r="J270" s="210"/>
      <c r="K270" s="155"/>
      <c r="L270" s="156">
        <f t="shared" si="139"/>
        <v>0</v>
      </c>
      <c r="M270" s="340"/>
      <c r="N270" s="182" t="str">
        <f t="shared" si="151"/>
        <v/>
      </c>
      <c r="O270" s="127"/>
      <c r="P270" s="64"/>
      <c r="Q270" s="64"/>
      <c r="R270" s="64"/>
      <c r="CB270" s="78" t="str">
        <f t="shared" si="124"/>
        <v/>
      </c>
      <c r="CC270" s="79">
        <v>100</v>
      </c>
      <c r="CD270" s="79">
        <f t="shared" si="125"/>
        <v>0</v>
      </c>
      <c r="CE270" s="79">
        <f t="shared" si="126"/>
        <v>0</v>
      </c>
      <c r="CF270" s="79">
        <f t="shared" si="127"/>
        <v>0</v>
      </c>
      <c r="CG270" s="79">
        <f t="shared" si="152"/>
        <v>0</v>
      </c>
      <c r="CH270" s="80">
        <f t="shared" si="128"/>
        <v>0</v>
      </c>
      <c r="CI270" s="84">
        <f t="shared" si="129"/>
        <v>0</v>
      </c>
      <c r="CJ270" s="80">
        <f t="shared" si="140"/>
        <v>0</v>
      </c>
      <c r="CN270" s="21" t="str">
        <f t="shared" si="130"/>
        <v/>
      </c>
      <c r="CO270" s="21" t="str">
        <f t="shared" si="131"/>
        <v/>
      </c>
      <c r="CP270" s="22" t="str">
        <f t="shared" si="141"/>
        <v/>
      </c>
      <c r="CQ270" s="22" t="str">
        <f t="shared" si="142"/>
        <v/>
      </c>
      <c r="CR270" s="22" t="str">
        <f t="shared" si="143"/>
        <v/>
      </c>
      <c r="CS270" s="22" t="str">
        <f t="shared" si="144"/>
        <v/>
      </c>
      <c r="CT270" s="22" t="str">
        <f t="shared" si="145"/>
        <v/>
      </c>
      <c r="CU270" s="173" t="str">
        <f t="shared" si="132"/>
        <v/>
      </c>
      <c r="CV270" s="173" t="str">
        <f t="shared" si="133"/>
        <v/>
      </c>
      <c r="CW270" s="22" t="str">
        <f t="shared" si="146"/>
        <v/>
      </c>
      <c r="CX270" s="22" t="str">
        <f t="shared" si="147"/>
        <v/>
      </c>
      <c r="CY270" s="23" t="str">
        <f t="shared" si="148"/>
        <v/>
      </c>
      <c r="CZ270" s="23" t="str">
        <f t="shared" si="149"/>
        <v/>
      </c>
      <c r="DA270" s="207" t="str">
        <f t="shared" si="153"/>
        <v/>
      </c>
      <c r="DB270" s="23">
        <f t="shared" si="134"/>
        <v>0</v>
      </c>
      <c r="DC270" s="16"/>
      <c r="DE270" s="192">
        <f t="shared" si="135"/>
        <v>0</v>
      </c>
      <c r="DF270" s="192">
        <f t="shared" si="136"/>
        <v>0</v>
      </c>
      <c r="DH270" s="192">
        <f t="shared" si="137"/>
        <v>0</v>
      </c>
      <c r="DI270" s="192">
        <f t="shared" si="138"/>
        <v>0</v>
      </c>
      <c r="DK270" s="203">
        <f>IF(Taula43[[#This Row],[Codi del contracte]]&lt;&gt;"",IF(Taula43[[#This Row],[Codi del contracte]]&gt;199,IF(Taula43[[#This Row],[Codi del contracte]]&lt;300,1,0),0),0)</f>
        <v>0</v>
      </c>
      <c r="DL270" s="203">
        <f>IF(Taula43[[#This Row],[Codi del contracte]]&lt;&gt;"",IF(Taula43[[#This Row],[Codi del contracte]]&gt;499,IF(Taula43[[#This Row],[Codi del contracte]]&lt;600,1,0),0),0)</f>
        <v>0</v>
      </c>
      <c r="DM270" s="203">
        <f t="shared" si="150"/>
        <v>0</v>
      </c>
      <c r="DN270" s="203">
        <f>IF(Taula43[[#This Row],[% Jornada (no posar símbol %)]]=100,IF(DM270=1,2,0),0)</f>
        <v>0</v>
      </c>
      <c r="DO270" s="203" t="str">
        <f t="shared" si="154"/>
        <v/>
      </c>
    </row>
    <row r="271" spans="1:119" ht="14.25" customHeight="1">
      <c r="A271" s="260"/>
      <c r="B271" s="83">
        <v>264</v>
      </c>
      <c r="C271" s="2"/>
      <c r="D271" s="158"/>
      <c r="E271" s="194"/>
      <c r="F271" s="153"/>
      <c r="G271" s="153"/>
      <c r="H271" s="2"/>
      <c r="I271" s="154"/>
      <c r="J271" s="210"/>
      <c r="K271" s="155"/>
      <c r="L271" s="156">
        <f t="shared" si="139"/>
        <v>0</v>
      </c>
      <c r="M271" s="340"/>
      <c r="N271" s="182" t="str">
        <f t="shared" si="151"/>
        <v/>
      </c>
      <c r="O271" s="127"/>
      <c r="P271" s="64"/>
      <c r="Q271" s="64"/>
      <c r="R271" s="64"/>
      <c r="CB271" s="78" t="str">
        <f t="shared" si="124"/>
        <v/>
      </c>
      <c r="CC271" s="79">
        <v>100</v>
      </c>
      <c r="CD271" s="79">
        <f t="shared" si="125"/>
        <v>0</v>
      </c>
      <c r="CE271" s="79">
        <f t="shared" si="126"/>
        <v>0</v>
      </c>
      <c r="CF271" s="79">
        <f t="shared" si="127"/>
        <v>0</v>
      </c>
      <c r="CG271" s="79">
        <f t="shared" si="152"/>
        <v>0</v>
      </c>
      <c r="CH271" s="80">
        <f t="shared" si="128"/>
        <v>0</v>
      </c>
      <c r="CI271" s="84">
        <f t="shared" si="129"/>
        <v>0</v>
      </c>
      <c r="CJ271" s="80">
        <f t="shared" si="140"/>
        <v>0</v>
      </c>
      <c r="CN271" s="21" t="str">
        <f t="shared" si="130"/>
        <v/>
      </c>
      <c r="CO271" s="21" t="str">
        <f t="shared" si="131"/>
        <v/>
      </c>
      <c r="CP271" s="22" t="str">
        <f t="shared" si="141"/>
        <v/>
      </c>
      <c r="CQ271" s="22" t="str">
        <f t="shared" si="142"/>
        <v/>
      </c>
      <c r="CR271" s="22" t="str">
        <f t="shared" si="143"/>
        <v/>
      </c>
      <c r="CS271" s="22" t="str">
        <f t="shared" si="144"/>
        <v/>
      </c>
      <c r="CT271" s="22" t="str">
        <f t="shared" si="145"/>
        <v/>
      </c>
      <c r="CU271" s="173" t="str">
        <f t="shared" si="132"/>
        <v/>
      </c>
      <c r="CV271" s="173" t="str">
        <f t="shared" si="133"/>
        <v/>
      </c>
      <c r="CW271" s="22" t="str">
        <f t="shared" si="146"/>
        <v/>
      </c>
      <c r="CX271" s="22" t="str">
        <f t="shared" si="147"/>
        <v/>
      </c>
      <c r="CY271" s="23" t="str">
        <f t="shared" si="148"/>
        <v/>
      </c>
      <c r="CZ271" s="23" t="str">
        <f t="shared" si="149"/>
        <v/>
      </c>
      <c r="DA271" s="207" t="str">
        <f t="shared" si="153"/>
        <v/>
      </c>
      <c r="DB271" s="23">
        <f t="shared" si="134"/>
        <v>0</v>
      </c>
      <c r="DC271" s="16"/>
      <c r="DE271" s="192">
        <f t="shared" si="135"/>
        <v>0</v>
      </c>
      <c r="DF271" s="192">
        <f t="shared" si="136"/>
        <v>0</v>
      </c>
      <c r="DH271" s="192">
        <f t="shared" si="137"/>
        <v>0</v>
      </c>
      <c r="DI271" s="192">
        <f t="shared" si="138"/>
        <v>0</v>
      </c>
      <c r="DK271" s="203">
        <f>IF(Taula43[[#This Row],[Codi del contracte]]&lt;&gt;"",IF(Taula43[[#This Row],[Codi del contracte]]&gt;199,IF(Taula43[[#This Row],[Codi del contracte]]&lt;300,1,0),0),0)</f>
        <v>0</v>
      </c>
      <c r="DL271" s="203">
        <f>IF(Taula43[[#This Row],[Codi del contracte]]&lt;&gt;"",IF(Taula43[[#This Row],[Codi del contracte]]&gt;499,IF(Taula43[[#This Row],[Codi del contracte]]&lt;600,1,0),0),0)</f>
        <v>0</v>
      </c>
      <c r="DM271" s="203">
        <f t="shared" si="150"/>
        <v>0</v>
      </c>
      <c r="DN271" s="203">
        <f>IF(Taula43[[#This Row],[% Jornada (no posar símbol %)]]=100,IF(DM271=1,2,0),0)</f>
        <v>0</v>
      </c>
      <c r="DO271" s="203" t="str">
        <f t="shared" si="154"/>
        <v/>
      </c>
    </row>
    <row r="272" spans="1:119" ht="14.25" customHeight="1">
      <c r="A272" s="260"/>
      <c r="B272" s="83">
        <v>265</v>
      </c>
      <c r="C272" s="2"/>
      <c r="D272" s="158"/>
      <c r="E272" s="194"/>
      <c r="F272" s="153"/>
      <c r="G272" s="153"/>
      <c r="H272" s="2"/>
      <c r="I272" s="154"/>
      <c r="J272" s="210"/>
      <c r="K272" s="155"/>
      <c r="L272" s="156">
        <f t="shared" si="139"/>
        <v>0</v>
      </c>
      <c r="M272" s="340"/>
      <c r="N272" s="182" t="str">
        <f t="shared" si="151"/>
        <v/>
      </c>
      <c r="O272" s="127"/>
      <c r="P272" s="64"/>
      <c r="Q272" s="64"/>
      <c r="R272" s="64"/>
      <c r="CB272" s="78" t="str">
        <f t="shared" si="124"/>
        <v/>
      </c>
      <c r="CC272" s="79">
        <v>100</v>
      </c>
      <c r="CD272" s="79">
        <f t="shared" si="125"/>
        <v>0</v>
      </c>
      <c r="CE272" s="79">
        <f t="shared" si="126"/>
        <v>0</v>
      </c>
      <c r="CF272" s="79">
        <f t="shared" si="127"/>
        <v>0</v>
      </c>
      <c r="CG272" s="79">
        <f t="shared" si="152"/>
        <v>0</v>
      </c>
      <c r="CH272" s="80">
        <f t="shared" si="128"/>
        <v>0</v>
      </c>
      <c r="CI272" s="84">
        <f t="shared" si="129"/>
        <v>0</v>
      </c>
      <c r="CJ272" s="80">
        <f t="shared" si="140"/>
        <v>0</v>
      </c>
      <c r="CN272" s="21" t="str">
        <f t="shared" si="130"/>
        <v/>
      </c>
      <c r="CO272" s="21" t="str">
        <f t="shared" si="131"/>
        <v/>
      </c>
      <c r="CP272" s="22" t="str">
        <f t="shared" si="141"/>
        <v/>
      </c>
      <c r="CQ272" s="22" t="str">
        <f t="shared" si="142"/>
        <v/>
      </c>
      <c r="CR272" s="22" t="str">
        <f t="shared" si="143"/>
        <v/>
      </c>
      <c r="CS272" s="22" t="str">
        <f t="shared" si="144"/>
        <v/>
      </c>
      <c r="CT272" s="22" t="str">
        <f t="shared" si="145"/>
        <v/>
      </c>
      <c r="CU272" s="173" t="str">
        <f t="shared" si="132"/>
        <v/>
      </c>
      <c r="CV272" s="173" t="str">
        <f t="shared" si="133"/>
        <v/>
      </c>
      <c r="CW272" s="22" t="str">
        <f t="shared" si="146"/>
        <v/>
      </c>
      <c r="CX272" s="22" t="str">
        <f t="shared" si="147"/>
        <v/>
      </c>
      <c r="CY272" s="23" t="str">
        <f t="shared" si="148"/>
        <v/>
      </c>
      <c r="CZ272" s="23" t="str">
        <f t="shared" si="149"/>
        <v/>
      </c>
      <c r="DA272" s="207" t="str">
        <f t="shared" si="153"/>
        <v/>
      </c>
      <c r="DB272" s="23">
        <f t="shared" si="134"/>
        <v>0</v>
      </c>
      <c r="DC272" s="16"/>
      <c r="DE272" s="192">
        <f t="shared" si="135"/>
        <v>0</v>
      </c>
      <c r="DF272" s="192">
        <f t="shared" si="136"/>
        <v>0</v>
      </c>
      <c r="DH272" s="192">
        <f t="shared" si="137"/>
        <v>0</v>
      </c>
      <c r="DI272" s="192">
        <f t="shared" si="138"/>
        <v>0</v>
      </c>
      <c r="DK272" s="203">
        <f>IF(Taula43[[#This Row],[Codi del contracte]]&lt;&gt;"",IF(Taula43[[#This Row],[Codi del contracte]]&gt;199,IF(Taula43[[#This Row],[Codi del contracte]]&lt;300,1,0),0),0)</f>
        <v>0</v>
      </c>
      <c r="DL272" s="203">
        <f>IF(Taula43[[#This Row],[Codi del contracte]]&lt;&gt;"",IF(Taula43[[#This Row],[Codi del contracte]]&gt;499,IF(Taula43[[#This Row],[Codi del contracte]]&lt;600,1,0),0),0)</f>
        <v>0</v>
      </c>
      <c r="DM272" s="203">
        <f t="shared" si="150"/>
        <v>0</v>
      </c>
      <c r="DN272" s="203">
        <f>IF(Taula43[[#This Row],[% Jornada (no posar símbol %)]]=100,IF(DM272=1,2,0),0)</f>
        <v>0</v>
      </c>
      <c r="DO272" s="203" t="str">
        <f t="shared" si="154"/>
        <v/>
      </c>
    </row>
    <row r="273" spans="1:119" ht="14.25" customHeight="1">
      <c r="A273" s="260"/>
      <c r="B273" s="83">
        <v>266</v>
      </c>
      <c r="C273" s="2"/>
      <c r="D273" s="158"/>
      <c r="E273" s="194"/>
      <c r="F273" s="153"/>
      <c r="G273" s="153"/>
      <c r="H273" s="2"/>
      <c r="I273" s="154"/>
      <c r="J273" s="210"/>
      <c r="K273" s="155"/>
      <c r="L273" s="156">
        <f t="shared" si="139"/>
        <v>0</v>
      </c>
      <c r="M273" s="340"/>
      <c r="N273" s="182" t="str">
        <f t="shared" si="151"/>
        <v/>
      </c>
      <c r="O273" s="127"/>
      <c r="P273" s="64"/>
      <c r="Q273" s="64"/>
      <c r="R273" s="64"/>
      <c r="CB273" s="78" t="str">
        <f t="shared" si="124"/>
        <v/>
      </c>
      <c r="CC273" s="79">
        <v>100</v>
      </c>
      <c r="CD273" s="79">
        <f t="shared" si="125"/>
        <v>0</v>
      </c>
      <c r="CE273" s="79">
        <f t="shared" si="126"/>
        <v>0</v>
      </c>
      <c r="CF273" s="79">
        <f t="shared" si="127"/>
        <v>0</v>
      </c>
      <c r="CG273" s="79">
        <f t="shared" si="152"/>
        <v>0</v>
      </c>
      <c r="CH273" s="80">
        <f t="shared" si="128"/>
        <v>0</v>
      </c>
      <c r="CI273" s="84">
        <f t="shared" si="129"/>
        <v>0</v>
      </c>
      <c r="CJ273" s="80">
        <f t="shared" si="140"/>
        <v>0</v>
      </c>
      <c r="CN273" s="21" t="str">
        <f t="shared" si="130"/>
        <v/>
      </c>
      <c r="CO273" s="21" t="str">
        <f t="shared" si="131"/>
        <v/>
      </c>
      <c r="CP273" s="22" t="str">
        <f t="shared" si="141"/>
        <v/>
      </c>
      <c r="CQ273" s="22" t="str">
        <f t="shared" si="142"/>
        <v/>
      </c>
      <c r="CR273" s="22" t="str">
        <f t="shared" si="143"/>
        <v/>
      </c>
      <c r="CS273" s="22" t="str">
        <f t="shared" si="144"/>
        <v/>
      </c>
      <c r="CT273" s="22" t="str">
        <f t="shared" si="145"/>
        <v/>
      </c>
      <c r="CU273" s="173" t="str">
        <f t="shared" si="132"/>
        <v/>
      </c>
      <c r="CV273" s="173" t="str">
        <f t="shared" si="133"/>
        <v/>
      </c>
      <c r="CW273" s="22" t="str">
        <f t="shared" si="146"/>
        <v/>
      </c>
      <c r="CX273" s="22" t="str">
        <f t="shared" si="147"/>
        <v/>
      </c>
      <c r="CY273" s="23" t="str">
        <f t="shared" si="148"/>
        <v/>
      </c>
      <c r="CZ273" s="23" t="str">
        <f t="shared" si="149"/>
        <v/>
      </c>
      <c r="DA273" s="207" t="str">
        <f t="shared" si="153"/>
        <v/>
      </c>
      <c r="DB273" s="23">
        <f t="shared" si="134"/>
        <v>0</v>
      </c>
      <c r="DC273" s="16"/>
      <c r="DE273" s="192">
        <f t="shared" si="135"/>
        <v>0</v>
      </c>
      <c r="DF273" s="192">
        <f t="shared" si="136"/>
        <v>0</v>
      </c>
      <c r="DH273" s="192">
        <f t="shared" si="137"/>
        <v>0</v>
      </c>
      <c r="DI273" s="192">
        <f t="shared" si="138"/>
        <v>0</v>
      </c>
      <c r="DK273" s="203">
        <f>IF(Taula43[[#This Row],[Codi del contracte]]&lt;&gt;"",IF(Taula43[[#This Row],[Codi del contracte]]&gt;199,IF(Taula43[[#This Row],[Codi del contracte]]&lt;300,1,0),0),0)</f>
        <v>0</v>
      </c>
      <c r="DL273" s="203">
        <f>IF(Taula43[[#This Row],[Codi del contracte]]&lt;&gt;"",IF(Taula43[[#This Row],[Codi del contracte]]&gt;499,IF(Taula43[[#This Row],[Codi del contracte]]&lt;600,1,0),0),0)</f>
        <v>0</v>
      </c>
      <c r="DM273" s="203">
        <f t="shared" si="150"/>
        <v>0</v>
      </c>
      <c r="DN273" s="203">
        <f>IF(Taula43[[#This Row],[% Jornada (no posar símbol %)]]=100,IF(DM273=1,2,0),0)</f>
        <v>0</v>
      </c>
      <c r="DO273" s="203" t="str">
        <f t="shared" si="154"/>
        <v/>
      </c>
    </row>
    <row r="274" spans="1:119" ht="14.25" customHeight="1">
      <c r="A274" s="260"/>
      <c r="B274" s="83">
        <v>267</v>
      </c>
      <c r="C274" s="2"/>
      <c r="D274" s="158"/>
      <c r="E274" s="194"/>
      <c r="F274" s="153"/>
      <c r="G274" s="153"/>
      <c r="H274" s="2"/>
      <c r="I274" s="154"/>
      <c r="J274" s="210"/>
      <c r="K274" s="155"/>
      <c r="L274" s="156">
        <f t="shared" si="139"/>
        <v>0</v>
      </c>
      <c r="M274" s="340"/>
      <c r="N274" s="182" t="str">
        <f t="shared" si="151"/>
        <v/>
      </c>
      <c r="O274" s="127"/>
      <c r="P274" s="64"/>
      <c r="Q274" s="64"/>
      <c r="R274" s="64"/>
      <c r="CB274" s="78" t="str">
        <f t="shared" si="124"/>
        <v/>
      </c>
      <c r="CC274" s="79">
        <v>100</v>
      </c>
      <c r="CD274" s="79">
        <f t="shared" si="125"/>
        <v>0</v>
      </c>
      <c r="CE274" s="79">
        <f t="shared" si="126"/>
        <v>0</v>
      </c>
      <c r="CF274" s="79">
        <f t="shared" si="127"/>
        <v>0</v>
      </c>
      <c r="CG274" s="79">
        <f t="shared" si="152"/>
        <v>0</v>
      </c>
      <c r="CH274" s="80">
        <f t="shared" si="128"/>
        <v>0</v>
      </c>
      <c r="CI274" s="84">
        <f t="shared" si="129"/>
        <v>0</v>
      </c>
      <c r="CJ274" s="80">
        <f t="shared" si="140"/>
        <v>0</v>
      </c>
      <c r="CN274" s="21" t="str">
        <f t="shared" si="130"/>
        <v/>
      </c>
      <c r="CO274" s="21" t="str">
        <f t="shared" si="131"/>
        <v/>
      </c>
      <c r="CP274" s="22" t="str">
        <f t="shared" si="141"/>
        <v/>
      </c>
      <c r="CQ274" s="22" t="str">
        <f t="shared" si="142"/>
        <v/>
      </c>
      <c r="CR274" s="22" t="str">
        <f t="shared" si="143"/>
        <v/>
      </c>
      <c r="CS274" s="22" t="str">
        <f t="shared" si="144"/>
        <v/>
      </c>
      <c r="CT274" s="22" t="str">
        <f t="shared" si="145"/>
        <v/>
      </c>
      <c r="CU274" s="173" t="str">
        <f t="shared" si="132"/>
        <v/>
      </c>
      <c r="CV274" s="173" t="str">
        <f t="shared" si="133"/>
        <v/>
      </c>
      <c r="CW274" s="22" t="str">
        <f t="shared" si="146"/>
        <v/>
      </c>
      <c r="CX274" s="22" t="str">
        <f t="shared" si="147"/>
        <v/>
      </c>
      <c r="CY274" s="23" t="str">
        <f t="shared" si="148"/>
        <v/>
      </c>
      <c r="CZ274" s="23" t="str">
        <f t="shared" si="149"/>
        <v/>
      </c>
      <c r="DA274" s="207" t="str">
        <f t="shared" si="153"/>
        <v/>
      </c>
      <c r="DB274" s="23">
        <f t="shared" si="134"/>
        <v>0</v>
      </c>
      <c r="DC274" s="16"/>
      <c r="DE274" s="192">
        <f t="shared" si="135"/>
        <v>0</v>
      </c>
      <c r="DF274" s="192">
        <f t="shared" si="136"/>
        <v>0</v>
      </c>
      <c r="DH274" s="192">
        <f t="shared" si="137"/>
        <v>0</v>
      </c>
      <c r="DI274" s="192">
        <f t="shared" si="138"/>
        <v>0</v>
      </c>
      <c r="DK274" s="203">
        <f>IF(Taula43[[#This Row],[Codi del contracte]]&lt;&gt;"",IF(Taula43[[#This Row],[Codi del contracte]]&gt;199,IF(Taula43[[#This Row],[Codi del contracte]]&lt;300,1,0),0),0)</f>
        <v>0</v>
      </c>
      <c r="DL274" s="203">
        <f>IF(Taula43[[#This Row],[Codi del contracte]]&lt;&gt;"",IF(Taula43[[#This Row],[Codi del contracte]]&gt;499,IF(Taula43[[#This Row],[Codi del contracte]]&lt;600,1,0),0),0)</f>
        <v>0</v>
      </c>
      <c r="DM274" s="203">
        <f t="shared" si="150"/>
        <v>0</v>
      </c>
      <c r="DN274" s="203">
        <f>IF(Taula43[[#This Row],[% Jornada (no posar símbol %)]]=100,IF(DM274=1,2,0),0)</f>
        <v>0</v>
      </c>
      <c r="DO274" s="203" t="str">
        <f t="shared" si="154"/>
        <v/>
      </c>
    </row>
    <row r="275" spans="1:119" ht="14.25" customHeight="1">
      <c r="A275" s="260"/>
      <c r="B275" s="83">
        <v>268</v>
      </c>
      <c r="C275" s="2"/>
      <c r="D275" s="158"/>
      <c r="E275" s="194"/>
      <c r="F275" s="153"/>
      <c r="G275" s="153"/>
      <c r="H275" s="2"/>
      <c r="I275" s="154"/>
      <c r="J275" s="210"/>
      <c r="K275" s="155"/>
      <c r="L275" s="156">
        <f t="shared" si="139"/>
        <v>0</v>
      </c>
      <c r="M275" s="340"/>
      <c r="N275" s="182" t="str">
        <f t="shared" si="151"/>
        <v/>
      </c>
      <c r="O275" s="127"/>
      <c r="P275" s="64"/>
      <c r="Q275" s="64"/>
      <c r="R275" s="64"/>
      <c r="CB275" s="78" t="str">
        <f t="shared" si="124"/>
        <v/>
      </c>
      <c r="CC275" s="79">
        <v>100</v>
      </c>
      <c r="CD275" s="79">
        <f t="shared" si="125"/>
        <v>0</v>
      </c>
      <c r="CE275" s="79">
        <f t="shared" si="126"/>
        <v>0</v>
      </c>
      <c r="CF275" s="79">
        <f t="shared" si="127"/>
        <v>0</v>
      </c>
      <c r="CG275" s="79">
        <f t="shared" si="152"/>
        <v>0</v>
      </c>
      <c r="CH275" s="80">
        <f t="shared" si="128"/>
        <v>0</v>
      </c>
      <c r="CI275" s="84">
        <f t="shared" si="129"/>
        <v>0</v>
      </c>
      <c r="CJ275" s="80">
        <f t="shared" si="140"/>
        <v>0</v>
      </c>
      <c r="CN275" s="21" t="str">
        <f t="shared" si="130"/>
        <v/>
      </c>
      <c r="CO275" s="21" t="str">
        <f t="shared" si="131"/>
        <v/>
      </c>
      <c r="CP275" s="22" t="str">
        <f t="shared" si="141"/>
        <v/>
      </c>
      <c r="CQ275" s="22" t="str">
        <f t="shared" si="142"/>
        <v/>
      </c>
      <c r="CR275" s="22" t="str">
        <f t="shared" si="143"/>
        <v/>
      </c>
      <c r="CS275" s="22" t="str">
        <f t="shared" si="144"/>
        <v/>
      </c>
      <c r="CT275" s="22" t="str">
        <f t="shared" si="145"/>
        <v/>
      </c>
      <c r="CU275" s="173" t="str">
        <f t="shared" si="132"/>
        <v/>
      </c>
      <c r="CV275" s="173" t="str">
        <f t="shared" si="133"/>
        <v/>
      </c>
      <c r="CW275" s="22" t="str">
        <f t="shared" si="146"/>
        <v/>
      </c>
      <c r="CX275" s="22" t="str">
        <f t="shared" si="147"/>
        <v/>
      </c>
      <c r="CY275" s="23" t="str">
        <f t="shared" si="148"/>
        <v/>
      </c>
      <c r="CZ275" s="23" t="str">
        <f t="shared" si="149"/>
        <v/>
      </c>
      <c r="DA275" s="207" t="str">
        <f t="shared" si="153"/>
        <v/>
      </c>
      <c r="DB275" s="23">
        <f t="shared" si="134"/>
        <v>0</v>
      </c>
      <c r="DC275" s="16"/>
      <c r="DE275" s="192">
        <f t="shared" si="135"/>
        <v>0</v>
      </c>
      <c r="DF275" s="192">
        <f t="shared" si="136"/>
        <v>0</v>
      </c>
      <c r="DH275" s="192">
        <f t="shared" si="137"/>
        <v>0</v>
      </c>
      <c r="DI275" s="192">
        <f t="shared" si="138"/>
        <v>0</v>
      </c>
      <c r="DK275" s="203">
        <f>IF(Taula43[[#This Row],[Codi del contracte]]&lt;&gt;"",IF(Taula43[[#This Row],[Codi del contracte]]&gt;199,IF(Taula43[[#This Row],[Codi del contracte]]&lt;300,1,0),0),0)</f>
        <v>0</v>
      </c>
      <c r="DL275" s="203">
        <f>IF(Taula43[[#This Row],[Codi del contracte]]&lt;&gt;"",IF(Taula43[[#This Row],[Codi del contracte]]&gt;499,IF(Taula43[[#This Row],[Codi del contracte]]&lt;600,1,0),0),0)</f>
        <v>0</v>
      </c>
      <c r="DM275" s="203">
        <f t="shared" si="150"/>
        <v>0</v>
      </c>
      <c r="DN275" s="203">
        <f>IF(Taula43[[#This Row],[% Jornada (no posar símbol %)]]=100,IF(DM275=1,2,0),0)</f>
        <v>0</v>
      </c>
      <c r="DO275" s="203" t="str">
        <f t="shared" si="154"/>
        <v/>
      </c>
    </row>
    <row r="276" spans="1:119" ht="14.25" customHeight="1">
      <c r="A276" s="260"/>
      <c r="B276" s="83">
        <v>269</v>
      </c>
      <c r="C276" s="2"/>
      <c r="D276" s="158"/>
      <c r="E276" s="194"/>
      <c r="F276" s="153"/>
      <c r="G276" s="153"/>
      <c r="H276" s="2"/>
      <c r="I276" s="154"/>
      <c r="J276" s="210"/>
      <c r="K276" s="155"/>
      <c r="L276" s="156">
        <f t="shared" si="139"/>
        <v>0</v>
      </c>
      <c r="M276" s="340"/>
      <c r="N276" s="182" t="str">
        <f t="shared" si="151"/>
        <v/>
      </c>
      <c r="O276" s="127"/>
      <c r="P276" s="64"/>
      <c r="Q276" s="64"/>
      <c r="R276" s="64"/>
      <c r="CB276" s="78" t="str">
        <f t="shared" si="124"/>
        <v/>
      </c>
      <c r="CC276" s="79">
        <v>100</v>
      </c>
      <c r="CD276" s="79">
        <f t="shared" si="125"/>
        <v>0</v>
      </c>
      <c r="CE276" s="79">
        <f t="shared" si="126"/>
        <v>0</v>
      </c>
      <c r="CF276" s="79">
        <f t="shared" si="127"/>
        <v>0</v>
      </c>
      <c r="CG276" s="79">
        <f t="shared" si="152"/>
        <v>0</v>
      </c>
      <c r="CH276" s="80">
        <f t="shared" si="128"/>
        <v>0</v>
      </c>
      <c r="CI276" s="84">
        <f t="shared" si="129"/>
        <v>0</v>
      </c>
      <c r="CJ276" s="80">
        <f t="shared" si="140"/>
        <v>0</v>
      </c>
      <c r="CN276" s="21" t="str">
        <f t="shared" si="130"/>
        <v/>
      </c>
      <c r="CO276" s="21" t="str">
        <f t="shared" si="131"/>
        <v/>
      </c>
      <c r="CP276" s="22" t="str">
        <f t="shared" si="141"/>
        <v/>
      </c>
      <c r="CQ276" s="22" t="str">
        <f t="shared" si="142"/>
        <v/>
      </c>
      <c r="CR276" s="22" t="str">
        <f t="shared" si="143"/>
        <v/>
      </c>
      <c r="CS276" s="22" t="str">
        <f t="shared" si="144"/>
        <v/>
      </c>
      <c r="CT276" s="22" t="str">
        <f t="shared" si="145"/>
        <v/>
      </c>
      <c r="CU276" s="173" t="str">
        <f t="shared" si="132"/>
        <v/>
      </c>
      <c r="CV276" s="173" t="str">
        <f t="shared" si="133"/>
        <v/>
      </c>
      <c r="CW276" s="22" t="str">
        <f t="shared" si="146"/>
        <v/>
      </c>
      <c r="CX276" s="22" t="str">
        <f t="shared" si="147"/>
        <v/>
      </c>
      <c r="CY276" s="23" t="str">
        <f t="shared" si="148"/>
        <v/>
      </c>
      <c r="CZ276" s="23" t="str">
        <f t="shared" si="149"/>
        <v/>
      </c>
      <c r="DA276" s="207" t="str">
        <f t="shared" si="153"/>
        <v/>
      </c>
      <c r="DB276" s="23">
        <f t="shared" si="134"/>
        <v>0</v>
      </c>
      <c r="DC276" s="16"/>
      <c r="DE276" s="192">
        <f t="shared" si="135"/>
        <v>0</v>
      </c>
      <c r="DF276" s="192">
        <f t="shared" si="136"/>
        <v>0</v>
      </c>
      <c r="DH276" s="192">
        <f t="shared" si="137"/>
        <v>0</v>
      </c>
      <c r="DI276" s="192">
        <f t="shared" si="138"/>
        <v>0</v>
      </c>
      <c r="DK276" s="203">
        <f>IF(Taula43[[#This Row],[Codi del contracte]]&lt;&gt;"",IF(Taula43[[#This Row],[Codi del contracte]]&gt;199,IF(Taula43[[#This Row],[Codi del contracte]]&lt;300,1,0),0),0)</f>
        <v>0</v>
      </c>
      <c r="DL276" s="203">
        <f>IF(Taula43[[#This Row],[Codi del contracte]]&lt;&gt;"",IF(Taula43[[#This Row],[Codi del contracte]]&gt;499,IF(Taula43[[#This Row],[Codi del contracte]]&lt;600,1,0),0),0)</f>
        <v>0</v>
      </c>
      <c r="DM276" s="203">
        <f t="shared" si="150"/>
        <v>0</v>
      </c>
      <c r="DN276" s="203">
        <f>IF(Taula43[[#This Row],[% Jornada (no posar símbol %)]]=100,IF(DM276=1,2,0),0)</f>
        <v>0</v>
      </c>
      <c r="DO276" s="203" t="str">
        <f t="shared" si="154"/>
        <v/>
      </c>
    </row>
    <row r="277" spans="1:119" ht="14.25" customHeight="1">
      <c r="A277" s="260"/>
      <c r="B277" s="83">
        <v>270</v>
      </c>
      <c r="C277" s="2"/>
      <c r="D277" s="158"/>
      <c r="E277" s="194"/>
      <c r="F277" s="153"/>
      <c r="G277" s="153"/>
      <c r="H277" s="2"/>
      <c r="I277" s="154"/>
      <c r="J277" s="210"/>
      <c r="K277" s="155"/>
      <c r="L277" s="156">
        <f t="shared" si="139"/>
        <v>0</v>
      </c>
      <c r="M277" s="340"/>
      <c r="N277" s="182" t="str">
        <f t="shared" si="151"/>
        <v/>
      </c>
      <c r="O277" s="127"/>
      <c r="P277" s="64"/>
      <c r="Q277" s="64"/>
      <c r="R277" s="64"/>
      <c r="CB277" s="78" t="str">
        <f t="shared" si="124"/>
        <v/>
      </c>
      <c r="CC277" s="79">
        <v>100</v>
      </c>
      <c r="CD277" s="79">
        <f t="shared" si="125"/>
        <v>0</v>
      </c>
      <c r="CE277" s="79">
        <f t="shared" si="126"/>
        <v>0</v>
      </c>
      <c r="CF277" s="79">
        <f t="shared" si="127"/>
        <v>0</v>
      </c>
      <c r="CG277" s="79">
        <f t="shared" si="152"/>
        <v>0</v>
      </c>
      <c r="CH277" s="80">
        <f t="shared" si="128"/>
        <v>0</v>
      </c>
      <c r="CI277" s="84">
        <f t="shared" si="129"/>
        <v>0</v>
      </c>
      <c r="CJ277" s="80">
        <f t="shared" si="140"/>
        <v>0</v>
      </c>
      <c r="CN277" s="21" t="str">
        <f t="shared" si="130"/>
        <v/>
      </c>
      <c r="CO277" s="21" t="str">
        <f t="shared" si="131"/>
        <v/>
      </c>
      <c r="CP277" s="22" t="str">
        <f t="shared" si="141"/>
        <v/>
      </c>
      <c r="CQ277" s="22" t="str">
        <f t="shared" si="142"/>
        <v/>
      </c>
      <c r="CR277" s="22" t="str">
        <f t="shared" si="143"/>
        <v/>
      </c>
      <c r="CS277" s="22" t="str">
        <f t="shared" si="144"/>
        <v/>
      </c>
      <c r="CT277" s="22" t="str">
        <f t="shared" si="145"/>
        <v/>
      </c>
      <c r="CU277" s="173" t="str">
        <f t="shared" si="132"/>
        <v/>
      </c>
      <c r="CV277" s="173" t="str">
        <f t="shared" si="133"/>
        <v/>
      </c>
      <c r="CW277" s="22" t="str">
        <f t="shared" si="146"/>
        <v/>
      </c>
      <c r="CX277" s="22" t="str">
        <f t="shared" si="147"/>
        <v/>
      </c>
      <c r="CY277" s="23" t="str">
        <f t="shared" si="148"/>
        <v/>
      </c>
      <c r="CZ277" s="23" t="str">
        <f t="shared" si="149"/>
        <v/>
      </c>
      <c r="DA277" s="207" t="str">
        <f t="shared" si="153"/>
        <v/>
      </c>
      <c r="DB277" s="23">
        <f t="shared" si="134"/>
        <v>0</v>
      </c>
      <c r="DC277" s="16"/>
      <c r="DE277" s="192">
        <f t="shared" si="135"/>
        <v>0</v>
      </c>
      <c r="DF277" s="192">
        <f t="shared" si="136"/>
        <v>0</v>
      </c>
      <c r="DH277" s="192">
        <f t="shared" si="137"/>
        <v>0</v>
      </c>
      <c r="DI277" s="192">
        <f t="shared" si="138"/>
        <v>0</v>
      </c>
      <c r="DK277" s="203">
        <f>IF(Taula43[[#This Row],[Codi del contracte]]&lt;&gt;"",IF(Taula43[[#This Row],[Codi del contracte]]&gt;199,IF(Taula43[[#This Row],[Codi del contracte]]&lt;300,1,0),0),0)</f>
        <v>0</v>
      </c>
      <c r="DL277" s="203">
        <f>IF(Taula43[[#This Row],[Codi del contracte]]&lt;&gt;"",IF(Taula43[[#This Row],[Codi del contracte]]&gt;499,IF(Taula43[[#This Row],[Codi del contracte]]&lt;600,1,0),0),0)</f>
        <v>0</v>
      </c>
      <c r="DM277" s="203">
        <f t="shared" si="150"/>
        <v>0</v>
      </c>
      <c r="DN277" s="203">
        <f>IF(Taula43[[#This Row],[% Jornada (no posar símbol %)]]=100,IF(DM277=1,2,0),0)</f>
        <v>0</v>
      </c>
      <c r="DO277" s="203" t="str">
        <f t="shared" si="154"/>
        <v/>
      </c>
    </row>
    <row r="278" spans="1:119" ht="14.25" customHeight="1">
      <c r="A278" s="260"/>
      <c r="B278" s="83">
        <v>271</v>
      </c>
      <c r="C278" s="2"/>
      <c r="D278" s="158"/>
      <c r="E278" s="194"/>
      <c r="F278" s="153"/>
      <c r="G278" s="153"/>
      <c r="H278" s="2"/>
      <c r="I278" s="154"/>
      <c r="J278" s="210"/>
      <c r="K278" s="155"/>
      <c r="L278" s="156">
        <f t="shared" si="139"/>
        <v>0</v>
      </c>
      <c r="M278" s="340"/>
      <c r="N278" s="182" t="str">
        <f t="shared" si="151"/>
        <v/>
      </c>
      <c r="O278" s="127"/>
      <c r="P278" s="64"/>
      <c r="Q278" s="64"/>
      <c r="R278" s="64"/>
      <c r="CB278" s="78" t="str">
        <f t="shared" si="124"/>
        <v/>
      </c>
      <c r="CC278" s="79">
        <v>100</v>
      </c>
      <c r="CD278" s="79">
        <f t="shared" si="125"/>
        <v>0</v>
      </c>
      <c r="CE278" s="79">
        <f t="shared" si="126"/>
        <v>0</v>
      </c>
      <c r="CF278" s="79">
        <f t="shared" si="127"/>
        <v>0</v>
      </c>
      <c r="CG278" s="79">
        <f t="shared" si="152"/>
        <v>0</v>
      </c>
      <c r="CH278" s="80">
        <f t="shared" si="128"/>
        <v>0</v>
      </c>
      <c r="CI278" s="84">
        <f t="shared" si="129"/>
        <v>0</v>
      </c>
      <c r="CJ278" s="80">
        <f t="shared" si="140"/>
        <v>0</v>
      </c>
      <c r="CN278" s="21" t="str">
        <f t="shared" si="130"/>
        <v/>
      </c>
      <c r="CO278" s="21" t="str">
        <f t="shared" si="131"/>
        <v/>
      </c>
      <c r="CP278" s="22" t="str">
        <f t="shared" si="141"/>
        <v/>
      </c>
      <c r="CQ278" s="22" t="str">
        <f t="shared" si="142"/>
        <v/>
      </c>
      <c r="CR278" s="22" t="str">
        <f t="shared" si="143"/>
        <v/>
      </c>
      <c r="CS278" s="22" t="str">
        <f t="shared" si="144"/>
        <v/>
      </c>
      <c r="CT278" s="22" t="str">
        <f t="shared" si="145"/>
        <v/>
      </c>
      <c r="CU278" s="173" t="str">
        <f t="shared" si="132"/>
        <v/>
      </c>
      <c r="CV278" s="173" t="str">
        <f t="shared" si="133"/>
        <v/>
      </c>
      <c r="CW278" s="22" t="str">
        <f t="shared" si="146"/>
        <v/>
      </c>
      <c r="CX278" s="22" t="str">
        <f t="shared" si="147"/>
        <v/>
      </c>
      <c r="CY278" s="23" t="str">
        <f t="shared" si="148"/>
        <v/>
      </c>
      <c r="CZ278" s="23" t="str">
        <f t="shared" si="149"/>
        <v/>
      </c>
      <c r="DA278" s="207" t="str">
        <f t="shared" si="153"/>
        <v/>
      </c>
      <c r="DB278" s="23">
        <f t="shared" si="134"/>
        <v>0</v>
      </c>
      <c r="DC278" s="16"/>
      <c r="DE278" s="192">
        <f t="shared" si="135"/>
        <v>0</v>
      </c>
      <c r="DF278" s="192">
        <f t="shared" si="136"/>
        <v>0</v>
      </c>
      <c r="DH278" s="192">
        <f t="shared" si="137"/>
        <v>0</v>
      </c>
      <c r="DI278" s="192">
        <f t="shared" si="138"/>
        <v>0</v>
      </c>
      <c r="DK278" s="203">
        <f>IF(Taula43[[#This Row],[Codi del contracte]]&lt;&gt;"",IF(Taula43[[#This Row],[Codi del contracte]]&gt;199,IF(Taula43[[#This Row],[Codi del contracte]]&lt;300,1,0),0),0)</f>
        <v>0</v>
      </c>
      <c r="DL278" s="203">
        <f>IF(Taula43[[#This Row],[Codi del contracte]]&lt;&gt;"",IF(Taula43[[#This Row],[Codi del contracte]]&gt;499,IF(Taula43[[#This Row],[Codi del contracte]]&lt;600,1,0),0),0)</f>
        <v>0</v>
      </c>
      <c r="DM278" s="203">
        <f t="shared" si="150"/>
        <v>0</v>
      </c>
      <c r="DN278" s="203">
        <f>IF(Taula43[[#This Row],[% Jornada (no posar símbol %)]]=100,IF(DM278=1,2,0),0)</f>
        <v>0</v>
      </c>
      <c r="DO278" s="203" t="str">
        <f t="shared" si="154"/>
        <v/>
      </c>
    </row>
    <row r="279" spans="1:119" ht="14.25" customHeight="1">
      <c r="A279" s="260"/>
      <c r="B279" s="83">
        <v>272</v>
      </c>
      <c r="C279" s="2"/>
      <c r="D279" s="158"/>
      <c r="E279" s="194"/>
      <c r="F279" s="153"/>
      <c r="G279" s="153"/>
      <c r="H279" s="2"/>
      <c r="I279" s="154"/>
      <c r="J279" s="210"/>
      <c r="K279" s="155"/>
      <c r="L279" s="156">
        <f t="shared" si="139"/>
        <v>0</v>
      </c>
      <c r="M279" s="340"/>
      <c r="N279" s="182" t="str">
        <f t="shared" si="151"/>
        <v/>
      </c>
      <c r="O279" s="127"/>
      <c r="P279" s="64"/>
      <c r="Q279" s="64"/>
      <c r="R279" s="64"/>
      <c r="CB279" s="78" t="str">
        <f t="shared" si="124"/>
        <v/>
      </c>
      <c r="CC279" s="79">
        <v>100</v>
      </c>
      <c r="CD279" s="79">
        <f t="shared" si="125"/>
        <v>0</v>
      </c>
      <c r="CE279" s="79">
        <f t="shared" si="126"/>
        <v>0</v>
      </c>
      <c r="CF279" s="79">
        <f t="shared" si="127"/>
        <v>0</v>
      </c>
      <c r="CG279" s="79">
        <f t="shared" si="152"/>
        <v>0</v>
      </c>
      <c r="CH279" s="80">
        <f t="shared" si="128"/>
        <v>0</v>
      </c>
      <c r="CI279" s="84">
        <f t="shared" si="129"/>
        <v>0</v>
      </c>
      <c r="CJ279" s="80">
        <f t="shared" si="140"/>
        <v>0</v>
      </c>
      <c r="CN279" s="21" t="str">
        <f t="shared" si="130"/>
        <v/>
      </c>
      <c r="CO279" s="21" t="str">
        <f t="shared" si="131"/>
        <v/>
      </c>
      <c r="CP279" s="22" t="str">
        <f t="shared" si="141"/>
        <v/>
      </c>
      <c r="CQ279" s="22" t="str">
        <f t="shared" si="142"/>
        <v/>
      </c>
      <c r="CR279" s="22" t="str">
        <f t="shared" si="143"/>
        <v/>
      </c>
      <c r="CS279" s="22" t="str">
        <f t="shared" si="144"/>
        <v/>
      </c>
      <c r="CT279" s="22" t="str">
        <f t="shared" si="145"/>
        <v/>
      </c>
      <c r="CU279" s="173" t="str">
        <f t="shared" si="132"/>
        <v/>
      </c>
      <c r="CV279" s="173" t="str">
        <f t="shared" si="133"/>
        <v/>
      </c>
      <c r="CW279" s="22" t="str">
        <f t="shared" si="146"/>
        <v/>
      </c>
      <c r="CX279" s="22" t="str">
        <f t="shared" si="147"/>
        <v/>
      </c>
      <c r="CY279" s="23" t="str">
        <f t="shared" si="148"/>
        <v/>
      </c>
      <c r="CZ279" s="23" t="str">
        <f t="shared" si="149"/>
        <v/>
      </c>
      <c r="DA279" s="207" t="str">
        <f t="shared" si="153"/>
        <v/>
      </c>
      <c r="DB279" s="23">
        <f t="shared" si="134"/>
        <v>0</v>
      </c>
      <c r="DC279" s="16"/>
      <c r="DE279" s="192">
        <f t="shared" si="135"/>
        <v>0</v>
      </c>
      <c r="DF279" s="192">
        <f t="shared" si="136"/>
        <v>0</v>
      </c>
      <c r="DH279" s="192">
        <f t="shared" si="137"/>
        <v>0</v>
      </c>
      <c r="DI279" s="192">
        <f t="shared" si="138"/>
        <v>0</v>
      </c>
      <c r="DK279" s="203">
        <f>IF(Taula43[[#This Row],[Codi del contracte]]&lt;&gt;"",IF(Taula43[[#This Row],[Codi del contracte]]&gt;199,IF(Taula43[[#This Row],[Codi del contracte]]&lt;300,1,0),0),0)</f>
        <v>0</v>
      </c>
      <c r="DL279" s="203">
        <f>IF(Taula43[[#This Row],[Codi del contracte]]&lt;&gt;"",IF(Taula43[[#This Row],[Codi del contracte]]&gt;499,IF(Taula43[[#This Row],[Codi del contracte]]&lt;600,1,0),0),0)</f>
        <v>0</v>
      </c>
      <c r="DM279" s="203">
        <f t="shared" si="150"/>
        <v>0</v>
      </c>
      <c r="DN279" s="203">
        <f>IF(Taula43[[#This Row],[% Jornada (no posar símbol %)]]=100,IF(DM279=1,2,0),0)</f>
        <v>0</v>
      </c>
      <c r="DO279" s="203" t="str">
        <f t="shared" si="154"/>
        <v/>
      </c>
    </row>
    <row r="280" spans="1:119" ht="14.25" customHeight="1">
      <c r="A280" s="260"/>
      <c r="B280" s="83">
        <v>273</v>
      </c>
      <c r="C280" s="2"/>
      <c r="D280" s="158"/>
      <c r="E280" s="194"/>
      <c r="F280" s="153"/>
      <c r="G280" s="153"/>
      <c r="H280" s="2"/>
      <c r="I280" s="154"/>
      <c r="J280" s="210"/>
      <c r="K280" s="155"/>
      <c r="L280" s="156">
        <f t="shared" si="139"/>
        <v>0</v>
      </c>
      <c r="M280" s="340"/>
      <c r="N280" s="182" t="str">
        <f t="shared" si="151"/>
        <v/>
      </c>
      <c r="O280" s="127"/>
      <c r="P280" s="64"/>
      <c r="Q280" s="64"/>
      <c r="R280" s="64"/>
      <c r="CB280" s="78" t="str">
        <f t="shared" si="124"/>
        <v/>
      </c>
      <c r="CC280" s="79">
        <v>100</v>
      </c>
      <c r="CD280" s="79">
        <f t="shared" si="125"/>
        <v>0</v>
      </c>
      <c r="CE280" s="79">
        <f t="shared" si="126"/>
        <v>0</v>
      </c>
      <c r="CF280" s="79">
        <f t="shared" si="127"/>
        <v>0</v>
      </c>
      <c r="CG280" s="79">
        <f t="shared" si="152"/>
        <v>0</v>
      </c>
      <c r="CH280" s="80">
        <f t="shared" si="128"/>
        <v>0</v>
      </c>
      <c r="CI280" s="84">
        <f t="shared" si="129"/>
        <v>0</v>
      </c>
      <c r="CJ280" s="80">
        <f t="shared" si="140"/>
        <v>0</v>
      </c>
      <c r="CN280" s="21" t="str">
        <f t="shared" si="130"/>
        <v/>
      </c>
      <c r="CO280" s="21" t="str">
        <f t="shared" si="131"/>
        <v/>
      </c>
      <c r="CP280" s="22" t="str">
        <f t="shared" si="141"/>
        <v/>
      </c>
      <c r="CQ280" s="22" t="str">
        <f t="shared" si="142"/>
        <v/>
      </c>
      <c r="CR280" s="22" t="str">
        <f t="shared" si="143"/>
        <v/>
      </c>
      <c r="CS280" s="22" t="str">
        <f t="shared" si="144"/>
        <v/>
      </c>
      <c r="CT280" s="22" t="str">
        <f t="shared" si="145"/>
        <v/>
      </c>
      <c r="CU280" s="173" t="str">
        <f t="shared" si="132"/>
        <v/>
      </c>
      <c r="CV280" s="173" t="str">
        <f t="shared" si="133"/>
        <v/>
      </c>
      <c r="CW280" s="22" t="str">
        <f t="shared" si="146"/>
        <v/>
      </c>
      <c r="CX280" s="22" t="str">
        <f t="shared" si="147"/>
        <v/>
      </c>
      <c r="CY280" s="23" t="str">
        <f t="shared" si="148"/>
        <v/>
      </c>
      <c r="CZ280" s="23" t="str">
        <f t="shared" si="149"/>
        <v/>
      </c>
      <c r="DA280" s="207" t="str">
        <f t="shared" si="153"/>
        <v/>
      </c>
      <c r="DB280" s="23">
        <f t="shared" si="134"/>
        <v>0</v>
      </c>
      <c r="DC280" s="16"/>
      <c r="DE280" s="192">
        <f t="shared" si="135"/>
        <v>0</v>
      </c>
      <c r="DF280" s="192">
        <f t="shared" si="136"/>
        <v>0</v>
      </c>
      <c r="DH280" s="192">
        <f t="shared" si="137"/>
        <v>0</v>
      </c>
      <c r="DI280" s="192">
        <f t="shared" si="138"/>
        <v>0</v>
      </c>
      <c r="DK280" s="203">
        <f>IF(Taula43[[#This Row],[Codi del contracte]]&lt;&gt;"",IF(Taula43[[#This Row],[Codi del contracte]]&gt;199,IF(Taula43[[#This Row],[Codi del contracte]]&lt;300,1,0),0),0)</f>
        <v>0</v>
      </c>
      <c r="DL280" s="203">
        <f>IF(Taula43[[#This Row],[Codi del contracte]]&lt;&gt;"",IF(Taula43[[#This Row],[Codi del contracte]]&gt;499,IF(Taula43[[#This Row],[Codi del contracte]]&lt;600,1,0),0),0)</f>
        <v>0</v>
      </c>
      <c r="DM280" s="203">
        <f t="shared" si="150"/>
        <v>0</v>
      </c>
      <c r="DN280" s="203">
        <f>IF(Taula43[[#This Row],[% Jornada (no posar símbol %)]]=100,IF(DM280=1,2,0),0)</f>
        <v>0</v>
      </c>
      <c r="DO280" s="203" t="str">
        <f t="shared" si="154"/>
        <v/>
      </c>
    </row>
    <row r="281" spans="1:119" ht="14.25" customHeight="1">
      <c r="A281" s="260"/>
      <c r="B281" s="83">
        <v>274</v>
      </c>
      <c r="C281" s="2"/>
      <c r="D281" s="158"/>
      <c r="E281" s="194"/>
      <c r="F281" s="153"/>
      <c r="G281" s="153"/>
      <c r="H281" s="2"/>
      <c r="I281" s="154"/>
      <c r="J281" s="210"/>
      <c r="K281" s="155"/>
      <c r="L281" s="156">
        <f t="shared" si="139"/>
        <v>0</v>
      </c>
      <c r="M281" s="340"/>
      <c r="N281" s="182" t="str">
        <f t="shared" si="151"/>
        <v/>
      </c>
      <c r="O281" s="127"/>
      <c r="P281" s="64"/>
      <c r="Q281" s="64"/>
      <c r="R281" s="64"/>
      <c r="CB281" s="78" t="str">
        <f t="shared" si="124"/>
        <v/>
      </c>
      <c r="CC281" s="79">
        <v>100</v>
      </c>
      <c r="CD281" s="79">
        <f t="shared" si="125"/>
        <v>0</v>
      </c>
      <c r="CE281" s="79">
        <f t="shared" si="126"/>
        <v>0</v>
      </c>
      <c r="CF281" s="79">
        <f t="shared" si="127"/>
        <v>0</v>
      </c>
      <c r="CG281" s="79">
        <f t="shared" si="152"/>
        <v>0</v>
      </c>
      <c r="CH281" s="80">
        <f t="shared" si="128"/>
        <v>0</v>
      </c>
      <c r="CI281" s="84">
        <f t="shared" si="129"/>
        <v>0</v>
      </c>
      <c r="CJ281" s="80">
        <f t="shared" si="140"/>
        <v>0</v>
      </c>
      <c r="CN281" s="21" t="str">
        <f t="shared" si="130"/>
        <v/>
      </c>
      <c r="CO281" s="21" t="str">
        <f t="shared" si="131"/>
        <v/>
      </c>
      <c r="CP281" s="22" t="str">
        <f t="shared" si="141"/>
        <v/>
      </c>
      <c r="CQ281" s="22" t="str">
        <f t="shared" si="142"/>
        <v/>
      </c>
      <c r="CR281" s="22" t="str">
        <f t="shared" si="143"/>
        <v/>
      </c>
      <c r="CS281" s="22" t="str">
        <f t="shared" si="144"/>
        <v/>
      </c>
      <c r="CT281" s="22" t="str">
        <f t="shared" si="145"/>
        <v/>
      </c>
      <c r="CU281" s="173" t="str">
        <f t="shared" si="132"/>
        <v/>
      </c>
      <c r="CV281" s="173" t="str">
        <f t="shared" si="133"/>
        <v/>
      </c>
      <c r="CW281" s="22" t="str">
        <f t="shared" si="146"/>
        <v/>
      </c>
      <c r="CX281" s="22" t="str">
        <f t="shared" si="147"/>
        <v/>
      </c>
      <c r="CY281" s="23" t="str">
        <f t="shared" si="148"/>
        <v/>
      </c>
      <c r="CZ281" s="23" t="str">
        <f t="shared" si="149"/>
        <v/>
      </c>
      <c r="DA281" s="207" t="str">
        <f t="shared" si="153"/>
        <v/>
      </c>
      <c r="DB281" s="23">
        <f t="shared" si="134"/>
        <v>0</v>
      </c>
      <c r="DC281" s="16"/>
      <c r="DE281" s="192">
        <f t="shared" si="135"/>
        <v>0</v>
      </c>
      <c r="DF281" s="192">
        <f t="shared" si="136"/>
        <v>0</v>
      </c>
      <c r="DH281" s="192">
        <f t="shared" si="137"/>
        <v>0</v>
      </c>
      <c r="DI281" s="192">
        <f t="shared" si="138"/>
        <v>0</v>
      </c>
      <c r="DK281" s="203">
        <f>IF(Taula43[[#This Row],[Codi del contracte]]&lt;&gt;"",IF(Taula43[[#This Row],[Codi del contracte]]&gt;199,IF(Taula43[[#This Row],[Codi del contracte]]&lt;300,1,0),0),0)</f>
        <v>0</v>
      </c>
      <c r="DL281" s="203">
        <f>IF(Taula43[[#This Row],[Codi del contracte]]&lt;&gt;"",IF(Taula43[[#This Row],[Codi del contracte]]&gt;499,IF(Taula43[[#This Row],[Codi del contracte]]&lt;600,1,0),0),0)</f>
        <v>0</v>
      </c>
      <c r="DM281" s="203">
        <f t="shared" si="150"/>
        <v>0</v>
      </c>
      <c r="DN281" s="203">
        <f>IF(Taula43[[#This Row],[% Jornada (no posar símbol %)]]=100,IF(DM281=1,2,0),0)</f>
        <v>0</v>
      </c>
      <c r="DO281" s="203" t="str">
        <f t="shared" si="154"/>
        <v/>
      </c>
    </row>
    <row r="282" spans="1:119" ht="14.25" customHeight="1">
      <c r="A282" s="260"/>
      <c r="B282" s="83">
        <v>275</v>
      </c>
      <c r="C282" s="2"/>
      <c r="D282" s="158"/>
      <c r="E282" s="194"/>
      <c r="F282" s="153"/>
      <c r="G282" s="153"/>
      <c r="H282" s="2"/>
      <c r="I282" s="154"/>
      <c r="J282" s="210"/>
      <c r="K282" s="155"/>
      <c r="L282" s="156">
        <f t="shared" si="139"/>
        <v>0</v>
      </c>
      <c r="M282" s="340"/>
      <c r="N282" s="182" t="str">
        <f t="shared" si="151"/>
        <v/>
      </c>
      <c r="O282" s="127"/>
      <c r="P282" s="64"/>
      <c r="Q282" s="64"/>
      <c r="R282" s="64"/>
      <c r="CB282" s="78" t="str">
        <f t="shared" si="124"/>
        <v/>
      </c>
      <c r="CC282" s="79">
        <v>100</v>
      </c>
      <c r="CD282" s="79">
        <f t="shared" si="125"/>
        <v>0</v>
      </c>
      <c r="CE282" s="79">
        <f t="shared" si="126"/>
        <v>0</v>
      </c>
      <c r="CF282" s="79">
        <f t="shared" si="127"/>
        <v>0</v>
      </c>
      <c r="CG282" s="79">
        <f t="shared" si="152"/>
        <v>0</v>
      </c>
      <c r="CH282" s="80">
        <f t="shared" si="128"/>
        <v>0</v>
      </c>
      <c r="CI282" s="84">
        <f t="shared" si="129"/>
        <v>0</v>
      </c>
      <c r="CJ282" s="80">
        <f t="shared" si="140"/>
        <v>0</v>
      </c>
      <c r="CN282" s="21" t="str">
        <f t="shared" si="130"/>
        <v/>
      </c>
      <c r="CO282" s="21" t="str">
        <f t="shared" si="131"/>
        <v/>
      </c>
      <c r="CP282" s="22" t="str">
        <f t="shared" si="141"/>
        <v/>
      </c>
      <c r="CQ282" s="22" t="str">
        <f t="shared" si="142"/>
        <v/>
      </c>
      <c r="CR282" s="22" t="str">
        <f t="shared" si="143"/>
        <v/>
      </c>
      <c r="CS282" s="22" t="str">
        <f t="shared" si="144"/>
        <v/>
      </c>
      <c r="CT282" s="22" t="str">
        <f t="shared" si="145"/>
        <v/>
      </c>
      <c r="CU282" s="173" t="str">
        <f t="shared" si="132"/>
        <v/>
      </c>
      <c r="CV282" s="173" t="str">
        <f t="shared" si="133"/>
        <v/>
      </c>
      <c r="CW282" s="22" t="str">
        <f t="shared" si="146"/>
        <v/>
      </c>
      <c r="CX282" s="22" t="str">
        <f t="shared" si="147"/>
        <v/>
      </c>
      <c r="CY282" s="23" t="str">
        <f t="shared" si="148"/>
        <v/>
      </c>
      <c r="CZ282" s="23" t="str">
        <f t="shared" si="149"/>
        <v/>
      </c>
      <c r="DA282" s="207" t="str">
        <f t="shared" si="153"/>
        <v/>
      </c>
      <c r="DB282" s="23">
        <f t="shared" si="134"/>
        <v>0</v>
      </c>
      <c r="DC282" s="16"/>
      <c r="DE282" s="192">
        <f t="shared" si="135"/>
        <v>0</v>
      </c>
      <c r="DF282" s="192">
        <f t="shared" si="136"/>
        <v>0</v>
      </c>
      <c r="DH282" s="192">
        <f t="shared" si="137"/>
        <v>0</v>
      </c>
      <c r="DI282" s="192">
        <f t="shared" si="138"/>
        <v>0</v>
      </c>
      <c r="DK282" s="203">
        <f>IF(Taula43[[#This Row],[Codi del contracte]]&lt;&gt;"",IF(Taula43[[#This Row],[Codi del contracte]]&gt;199,IF(Taula43[[#This Row],[Codi del contracte]]&lt;300,1,0),0),0)</f>
        <v>0</v>
      </c>
      <c r="DL282" s="203">
        <f>IF(Taula43[[#This Row],[Codi del contracte]]&lt;&gt;"",IF(Taula43[[#This Row],[Codi del contracte]]&gt;499,IF(Taula43[[#This Row],[Codi del contracte]]&lt;600,1,0),0),0)</f>
        <v>0</v>
      </c>
      <c r="DM282" s="203">
        <f t="shared" si="150"/>
        <v>0</v>
      </c>
      <c r="DN282" s="203">
        <f>IF(Taula43[[#This Row],[% Jornada (no posar símbol %)]]=100,IF(DM282=1,2,0),0)</f>
        <v>0</v>
      </c>
      <c r="DO282" s="203" t="str">
        <f t="shared" si="154"/>
        <v/>
      </c>
    </row>
    <row r="283" spans="1:119" ht="14.25" customHeight="1">
      <c r="A283" s="260"/>
      <c r="B283" s="83">
        <v>276</v>
      </c>
      <c r="C283" s="2"/>
      <c r="D283" s="158"/>
      <c r="E283" s="194"/>
      <c r="F283" s="153"/>
      <c r="G283" s="153"/>
      <c r="H283" s="2"/>
      <c r="I283" s="154"/>
      <c r="J283" s="210"/>
      <c r="K283" s="155"/>
      <c r="L283" s="156">
        <f t="shared" si="139"/>
        <v>0</v>
      </c>
      <c r="M283" s="340"/>
      <c r="N283" s="182" t="str">
        <f t="shared" si="151"/>
        <v/>
      </c>
      <c r="O283" s="127"/>
      <c r="P283" s="64"/>
      <c r="Q283" s="64"/>
      <c r="R283" s="64"/>
      <c r="CB283" s="78" t="str">
        <f t="shared" si="124"/>
        <v/>
      </c>
      <c r="CC283" s="79">
        <v>100</v>
      </c>
      <c r="CD283" s="79">
        <f t="shared" si="125"/>
        <v>0</v>
      </c>
      <c r="CE283" s="79">
        <f t="shared" si="126"/>
        <v>0</v>
      </c>
      <c r="CF283" s="79">
        <f t="shared" si="127"/>
        <v>0</v>
      </c>
      <c r="CG283" s="79">
        <f t="shared" si="152"/>
        <v>0</v>
      </c>
      <c r="CH283" s="80">
        <f t="shared" si="128"/>
        <v>0</v>
      </c>
      <c r="CI283" s="84">
        <f t="shared" si="129"/>
        <v>0</v>
      </c>
      <c r="CJ283" s="80">
        <f t="shared" si="140"/>
        <v>0</v>
      </c>
      <c r="CN283" s="21" t="str">
        <f t="shared" si="130"/>
        <v/>
      </c>
      <c r="CO283" s="21" t="str">
        <f t="shared" si="131"/>
        <v/>
      </c>
      <c r="CP283" s="22" t="str">
        <f t="shared" si="141"/>
        <v/>
      </c>
      <c r="CQ283" s="22" t="str">
        <f t="shared" si="142"/>
        <v/>
      </c>
      <c r="CR283" s="22" t="str">
        <f t="shared" si="143"/>
        <v/>
      </c>
      <c r="CS283" s="22" t="str">
        <f t="shared" si="144"/>
        <v/>
      </c>
      <c r="CT283" s="22" t="str">
        <f t="shared" si="145"/>
        <v/>
      </c>
      <c r="CU283" s="173" t="str">
        <f t="shared" si="132"/>
        <v/>
      </c>
      <c r="CV283" s="173" t="str">
        <f t="shared" si="133"/>
        <v/>
      </c>
      <c r="CW283" s="22" t="str">
        <f t="shared" si="146"/>
        <v/>
      </c>
      <c r="CX283" s="22" t="str">
        <f t="shared" si="147"/>
        <v/>
      </c>
      <c r="CY283" s="23" t="str">
        <f t="shared" si="148"/>
        <v/>
      </c>
      <c r="CZ283" s="23" t="str">
        <f t="shared" si="149"/>
        <v/>
      </c>
      <c r="DA283" s="207" t="str">
        <f t="shared" si="153"/>
        <v/>
      </c>
      <c r="DB283" s="23">
        <f t="shared" si="134"/>
        <v>0</v>
      </c>
      <c r="DC283" s="16"/>
      <c r="DE283" s="192">
        <f t="shared" si="135"/>
        <v>0</v>
      </c>
      <c r="DF283" s="192">
        <f t="shared" si="136"/>
        <v>0</v>
      </c>
      <c r="DH283" s="192">
        <f t="shared" si="137"/>
        <v>0</v>
      </c>
      <c r="DI283" s="192">
        <f t="shared" si="138"/>
        <v>0</v>
      </c>
      <c r="DK283" s="203">
        <f>IF(Taula43[[#This Row],[Codi del contracte]]&lt;&gt;"",IF(Taula43[[#This Row],[Codi del contracte]]&gt;199,IF(Taula43[[#This Row],[Codi del contracte]]&lt;300,1,0),0),0)</f>
        <v>0</v>
      </c>
      <c r="DL283" s="203">
        <f>IF(Taula43[[#This Row],[Codi del contracte]]&lt;&gt;"",IF(Taula43[[#This Row],[Codi del contracte]]&gt;499,IF(Taula43[[#This Row],[Codi del contracte]]&lt;600,1,0),0),0)</f>
        <v>0</v>
      </c>
      <c r="DM283" s="203">
        <f t="shared" si="150"/>
        <v>0</v>
      </c>
      <c r="DN283" s="203">
        <f>IF(Taula43[[#This Row],[% Jornada (no posar símbol %)]]=100,IF(DM283=1,2,0),0)</f>
        <v>0</v>
      </c>
      <c r="DO283" s="203" t="str">
        <f t="shared" si="154"/>
        <v/>
      </c>
    </row>
    <row r="284" spans="1:119" ht="14.25" customHeight="1">
      <c r="A284" s="260"/>
      <c r="B284" s="83">
        <v>277</v>
      </c>
      <c r="C284" s="2"/>
      <c r="D284" s="158"/>
      <c r="E284" s="194"/>
      <c r="F284" s="153"/>
      <c r="G284" s="153"/>
      <c r="H284" s="2"/>
      <c r="I284" s="154"/>
      <c r="J284" s="210"/>
      <c r="K284" s="155"/>
      <c r="L284" s="156">
        <f t="shared" si="139"/>
        <v>0</v>
      </c>
      <c r="M284" s="340"/>
      <c r="N284" s="182" t="str">
        <f t="shared" si="151"/>
        <v/>
      </c>
      <c r="O284" s="127"/>
      <c r="P284" s="64"/>
      <c r="Q284" s="64"/>
      <c r="R284" s="64"/>
      <c r="CB284" s="78" t="str">
        <f t="shared" si="124"/>
        <v/>
      </c>
      <c r="CC284" s="79">
        <v>100</v>
      </c>
      <c r="CD284" s="79">
        <f t="shared" si="125"/>
        <v>0</v>
      </c>
      <c r="CE284" s="79">
        <f t="shared" si="126"/>
        <v>0</v>
      </c>
      <c r="CF284" s="79">
        <f t="shared" si="127"/>
        <v>0</v>
      </c>
      <c r="CG284" s="79">
        <f t="shared" si="152"/>
        <v>0</v>
      </c>
      <c r="CH284" s="80">
        <f t="shared" si="128"/>
        <v>0</v>
      </c>
      <c r="CI284" s="84">
        <f t="shared" si="129"/>
        <v>0</v>
      </c>
      <c r="CJ284" s="80">
        <f t="shared" si="140"/>
        <v>0</v>
      </c>
      <c r="CN284" s="21" t="str">
        <f t="shared" si="130"/>
        <v/>
      </c>
      <c r="CO284" s="21" t="str">
        <f t="shared" si="131"/>
        <v/>
      </c>
      <c r="CP284" s="22" t="str">
        <f t="shared" si="141"/>
        <v/>
      </c>
      <c r="CQ284" s="22" t="str">
        <f t="shared" si="142"/>
        <v/>
      </c>
      <c r="CR284" s="22" t="str">
        <f t="shared" si="143"/>
        <v/>
      </c>
      <c r="CS284" s="22" t="str">
        <f t="shared" si="144"/>
        <v/>
      </c>
      <c r="CT284" s="22" t="str">
        <f t="shared" si="145"/>
        <v/>
      </c>
      <c r="CU284" s="173" t="str">
        <f t="shared" si="132"/>
        <v/>
      </c>
      <c r="CV284" s="173" t="str">
        <f t="shared" si="133"/>
        <v/>
      </c>
      <c r="CW284" s="22" t="str">
        <f t="shared" si="146"/>
        <v/>
      </c>
      <c r="CX284" s="22" t="str">
        <f t="shared" si="147"/>
        <v/>
      </c>
      <c r="CY284" s="23" t="str">
        <f t="shared" si="148"/>
        <v/>
      </c>
      <c r="CZ284" s="23" t="str">
        <f t="shared" si="149"/>
        <v/>
      </c>
      <c r="DA284" s="207" t="str">
        <f t="shared" si="153"/>
        <v/>
      </c>
      <c r="DB284" s="23">
        <f t="shared" si="134"/>
        <v>0</v>
      </c>
      <c r="DC284" s="16"/>
      <c r="DE284" s="192">
        <f t="shared" si="135"/>
        <v>0</v>
      </c>
      <c r="DF284" s="192">
        <f t="shared" si="136"/>
        <v>0</v>
      </c>
      <c r="DH284" s="192">
        <f t="shared" si="137"/>
        <v>0</v>
      </c>
      <c r="DI284" s="192">
        <f t="shared" si="138"/>
        <v>0</v>
      </c>
      <c r="DK284" s="203">
        <f>IF(Taula43[[#This Row],[Codi del contracte]]&lt;&gt;"",IF(Taula43[[#This Row],[Codi del contracte]]&gt;199,IF(Taula43[[#This Row],[Codi del contracte]]&lt;300,1,0),0),0)</f>
        <v>0</v>
      </c>
      <c r="DL284" s="203">
        <f>IF(Taula43[[#This Row],[Codi del contracte]]&lt;&gt;"",IF(Taula43[[#This Row],[Codi del contracte]]&gt;499,IF(Taula43[[#This Row],[Codi del contracte]]&lt;600,1,0),0),0)</f>
        <v>0</v>
      </c>
      <c r="DM284" s="203">
        <f t="shared" si="150"/>
        <v>0</v>
      </c>
      <c r="DN284" s="203">
        <f>IF(Taula43[[#This Row],[% Jornada (no posar símbol %)]]=100,IF(DM284=1,2,0),0)</f>
        <v>0</v>
      </c>
      <c r="DO284" s="203" t="str">
        <f t="shared" si="154"/>
        <v/>
      </c>
    </row>
    <row r="285" spans="1:119" ht="14.25" customHeight="1">
      <c r="A285" s="260"/>
      <c r="B285" s="83">
        <v>278</v>
      </c>
      <c r="C285" s="2"/>
      <c r="D285" s="158"/>
      <c r="E285" s="194"/>
      <c r="F285" s="153"/>
      <c r="G285" s="153"/>
      <c r="H285" s="2"/>
      <c r="I285" s="154"/>
      <c r="J285" s="210"/>
      <c r="K285" s="155"/>
      <c r="L285" s="156">
        <f t="shared" si="139"/>
        <v>0</v>
      </c>
      <c r="M285" s="340"/>
      <c r="N285" s="182" t="str">
        <f t="shared" si="151"/>
        <v/>
      </c>
      <c r="O285" s="127"/>
      <c r="P285" s="64"/>
      <c r="Q285" s="64"/>
      <c r="R285" s="64"/>
      <c r="CB285" s="78" t="str">
        <f t="shared" si="124"/>
        <v/>
      </c>
      <c r="CC285" s="79">
        <v>100</v>
      </c>
      <c r="CD285" s="79">
        <f t="shared" si="125"/>
        <v>0</v>
      </c>
      <c r="CE285" s="79">
        <f t="shared" si="126"/>
        <v>0</v>
      </c>
      <c r="CF285" s="79">
        <f t="shared" si="127"/>
        <v>0</v>
      </c>
      <c r="CG285" s="79">
        <f t="shared" si="152"/>
        <v>0</v>
      </c>
      <c r="CH285" s="80">
        <f t="shared" si="128"/>
        <v>0</v>
      </c>
      <c r="CI285" s="84">
        <f t="shared" si="129"/>
        <v>0</v>
      </c>
      <c r="CJ285" s="80">
        <f t="shared" si="140"/>
        <v>0</v>
      </c>
      <c r="CN285" s="21" t="str">
        <f t="shared" si="130"/>
        <v/>
      </c>
      <c r="CO285" s="21" t="str">
        <f t="shared" si="131"/>
        <v/>
      </c>
      <c r="CP285" s="22" t="str">
        <f t="shared" si="141"/>
        <v/>
      </c>
      <c r="CQ285" s="22" t="str">
        <f t="shared" si="142"/>
        <v/>
      </c>
      <c r="CR285" s="22" t="str">
        <f t="shared" si="143"/>
        <v/>
      </c>
      <c r="CS285" s="22" t="str">
        <f t="shared" si="144"/>
        <v/>
      </c>
      <c r="CT285" s="22" t="str">
        <f t="shared" si="145"/>
        <v/>
      </c>
      <c r="CU285" s="173" t="str">
        <f t="shared" si="132"/>
        <v/>
      </c>
      <c r="CV285" s="173" t="str">
        <f t="shared" si="133"/>
        <v/>
      </c>
      <c r="CW285" s="22" t="str">
        <f t="shared" si="146"/>
        <v/>
      </c>
      <c r="CX285" s="22" t="str">
        <f t="shared" si="147"/>
        <v/>
      </c>
      <c r="CY285" s="23" t="str">
        <f t="shared" si="148"/>
        <v/>
      </c>
      <c r="CZ285" s="23" t="str">
        <f t="shared" si="149"/>
        <v/>
      </c>
      <c r="DA285" s="207" t="str">
        <f t="shared" si="153"/>
        <v/>
      </c>
      <c r="DB285" s="23">
        <f t="shared" si="134"/>
        <v>0</v>
      </c>
      <c r="DC285" s="16"/>
      <c r="DE285" s="192">
        <f t="shared" si="135"/>
        <v>0</v>
      </c>
      <c r="DF285" s="192">
        <f t="shared" si="136"/>
        <v>0</v>
      </c>
      <c r="DH285" s="192">
        <f t="shared" si="137"/>
        <v>0</v>
      </c>
      <c r="DI285" s="192">
        <f t="shared" si="138"/>
        <v>0</v>
      </c>
      <c r="DK285" s="203">
        <f>IF(Taula43[[#This Row],[Codi del contracte]]&lt;&gt;"",IF(Taula43[[#This Row],[Codi del contracte]]&gt;199,IF(Taula43[[#This Row],[Codi del contracte]]&lt;300,1,0),0),0)</f>
        <v>0</v>
      </c>
      <c r="DL285" s="203">
        <f>IF(Taula43[[#This Row],[Codi del contracte]]&lt;&gt;"",IF(Taula43[[#This Row],[Codi del contracte]]&gt;499,IF(Taula43[[#This Row],[Codi del contracte]]&lt;600,1,0),0),0)</f>
        <v>0</v>
      </c>
      <c r="DM285" s="203">
        <f t="shared" si="150"/>
        <v>0</v>
      </c>
      <c r="DN285" s="203">
        <f>IF(Taula43[[#This Row],[% Jornada (no posar símbol %)]]=100,IF(DM285=1,2,0),0)</f>
        <v>0</v>
      </c>
      <c r="DO285" s="203" t="str">
        <f t="shared" si="154"/>
        <v/>
      </c>
    </row>
    <row r="286" spans="1:119" ht="14.25" customHeight="1">
      <c r="A286" s="260"/>
      <c r="B286" s="83">
        <v>279</v>
      </c>
      <c r="C286" s="2"/>
      <c r="D286" s="158"/>
      <c r="E286" s="194"/>
      <c r="F286" s="153"/>
      <c r="G286" s="153"/>
      <c r="H286" s="2"/>
      <c r="I286" s="154"/>
      <c r="J286" s="210"/>
      <c r="K286" s="155"/>
      <c r="L286" s="156">
        <f t="shared" si="139"/>
        <v>0</v>
      </c>
      <c r="M286" s="340"/>
      <c r="N286" s="182" t="str">
        <f t="shared" si="151"/>
        <v/>
      </c>
      <c r="O286" s="127"/>
      <c r="P286" s="64"/>
      <c r="Q286" s="64"/>
      <c r="R286" s="64"/>
      <c r="CB286" s="78" t="str">
        <f t="shared" si="124"/>
        <v/>
      </c>
      <c r="CC286" s="79">
        <v>100</v>
      </c>
      <c r="CD286" s="79">
        <f t="shared" si="125"/>
        <v>0</v>
      </c>
      <c r="CE286" s="79">
        <f t="shared" si="126"/>
        <v>0</v>
      </c>
      <c r="CF286" s="79">
        <f t="shared" si="127"/>
        <v>0</v>
      </c>
      <c r="CG286" s="79">
        <f t="shared" si="152"/>
        <v>0</v>
      </c>
      <c r="CH286" s="80">
        <f t="shared" si="128"/>
        <v>0</v>
      </c>
      <c r="CI286" s="84">
        <f t="shared" si="129"/>
        <v>0</v>
      </c>
      <c r="CJ286" s="80">
        <f t="shared" si="140"/>
        <v>0</v>
      </c>
      <c r="CN286" s="21" t="str">
        <f t="shared" si="130"/>
        <v/>
      </c>
      <c r="CO286" s="21" t="str">
        <f t="shared" si="131"/>
        <v/>
      </c>
      <c r="CP286" s="22" t="str">
        <f t="shared" si="141"/>
        <v/>
      </c>
      <c r="CQ286" s="22" t="str">
        <f t="shared" si="142"/>
        <v/>
      </c>
      <c r="CR286" s="22" t="str">
        <f t="shared" si="143"/>
        <v/>
      </c>
      <c r="CS286" s="22" t="str">
        <f t="shared" si="144"/>
        <v/>
      </c>
      <c r="CT286" s="22" t="str">
        <f t="shared" si="145"/>
        <v/>
      </c>
      <c r="CU286" s="173" t="str">
        <f t="shared" si="132"/>
        <v/>
      </c>
      <c r="CV286" s="173" t="str">
        <f t="shared" si="133"/>
        <v/>
      </c>
      <c r="CW286" s="22" t="str">
        <f t="shared" si="146"/>
        <v/>
      </c>
      <c r="CX286" s="22" t="str">
        <f t="shared" si="147"/>
        <v/>
      </c>
      <c r="CY286" s="23" t="str">
        <f t="shared" si="148"/>
        <v/>
      </c>
      <c r="CZ286" s="23" t="str">
        <f t="shared" si="149"/>
        <v/>
      </c>
      <c r="DA286" s="207" t="str">
        <f t="shared" si="153"/>
        <v/>
      </c>
      <c r="DB286" s="23">
        <f t="shared" si="134"/>
        <v>0</v>
      </c>
      <c r="DC286" s="16"/>
      <c r="DE286" s="192">
        <f t="shared" si="135"/>
        <v>0</v>
      </c>
      <c r="DF286" s="192">
        <f t="shared" si="136"/>
        <v>0</v>
      </c>
      <c r="DH286" s="192">
        <f t="shared" si="137"/>
        <v>0</v>
      </c>
      <c r="DI286" s="192">
        <f t="shared" si="138"/>
        <v>0</v>
      </c>
      <c r="DK286" s="203">
        <f>IF(Taula43[[#This Row],[Codi del contracte]]&lt;&gt;"",IF(Taula43[[#This Row],[Codi del contracte]]&gt;199,IF(Taula43[[#This Row],[Codi del contracte]]&lt;300,1,0),0),0)</f>
        <v>0</v>
      </c>
      <c r="DL286" s="203">
        <f>IF(Taula43[[#This Row],[Codi del contracte]]&lt;&gt;"",IF(Taula43[[#This Row],[Codi del contracte]]&gt;499,IF(Taula43[[#This Row],[Codi del contracte]]&lt;600,1,0),0),0)</f>
        <v>0</v>
      </c>
      <c r="DM286" s="203">
        <f t="shared" si="150"/>
        <v>0</v>
      </c>
      <c r="DN286" s="203">
        <f>IF(Taula43[[#This Row],[% Jornada (no posar símbol %)]]=100,IF(DM286=1,2,0),0)</f>
        <v>0</v>
      </c>
      <c r="DO286" s="203" t="str">
        <f t="shared" si="154"/>
        <v/>
      </c>
    </row>
    <row r="287" spans="1:119" ht="14.25" customHeight="1">
      <c r="A287" s="260"/>
      <c r="B287" s="83">
        <v>280</v>
      </c>
      <c r="C287" s="2"/>
      <c r="D287" s="158"/>
      <c r="E287" s="194"/>
      <c r="F287" s="153"/>
      <c r="G287" s="153"/>
      <c r="H287" s="2"/>
      <c r="I287" s="154"/>
      <c r="J287" s="210"/>
      <c r="K287" s="155"/>
      <c r="L287" s="156">
        <f t="shared" si="139"/>
        <v>0</v>
      </c>
      <c r="M287" s="340"/>
      <c r="N287" s="182" t="str">
        <f t="shared" si="151"/>
        <v/>
      </c>
      <c r="O287" s="127"/>
      <c r="P287" s="64"/>
      <c r="Q287" s="64"/>
      <c r="R287" s="64"/>
      <c r="CB287" s="78" t="str">
        <f t="shared" si="124"/>
        <v/>
      </c>
      <c r="CC287" s="79">
        <v>100</v>
      </c>
      <c r="CD287" s="79">
        <f t="shared" si="125"/>
        <v>0</v>
      </c>
      <c r="CE287" s="79">
        <f t="shared" si="126"/>
        <v>0</v>
      </c>
      <c r="CF287" s="79">
        <f t="shared" si="127"/>
        <v>0</v>
      </c>
      <c r="CG287" s="79">
        <f t="shared" si="152"/>
        <v>0</v>
      </c>
      <c r="CH287" s="80">
        <f t="shared" si="128"/>
        <v>0</v>
      </c>
      <c r="CI287" s="84">
        <f t="shared" si="129"/>
        <v>0</v>
      </c>
      <c r="CJ287" s="80">
        <f t="shared" si="140"/>
        <v>0</v>
      </c>
      <c r="CN287" s="21" t="str">
        <f t="shared" si="130"/>
        <v/>
      </c>
      <c r="CO287" s="21" t="str">
        <f t="shared" si="131"/>
        <v/>
      </c>
      <c r="CP287" s="22" t="str">
        <f t="shared" si="141"/>
        <v/>
      </c>
      <c r="CQ287" s="22" t="str">
        <f t="shared" si="142"/>
        <v/>
      </c>
      <c r="CR287" s="22" t="str">
        <f t="shared" si="143"/>
        <v/>
      </c>
      <c r="CS287" s="22" t="str">
        <f t="shared" si="144"/>
        <v/>
      </c>
      <c r="CT287" s="22" t="str">
        <f t="shared" si="145"/>
        <v/>
      </c>
      <c r="CU287" s="173" t="str">
        <f t="shared" si="132"/>
        <v/>
      </c>
      <c r="CV287" s="173" t="str">
        <f t="shared" si="133"/>
        <v/>
      </c>
      <c r="CW287" s="22" t="str">
        <f t="shared" si="146"/>
        <v/>
      </c>
      <c r="CX287" s="22" t="str">
        <f t="shared" si="147"/>
        <v/>
      </c>
      <c r="CY287" s="23" t="str">
        <f t="shared" si="148"/>
        <v/>
      </c>
      <c r="CZ287" s="23" t="str">
        <f t="shared" si="149"/>
        <v/>
      </c>
      <c r="DA287" s="207" t="str">
        <f t="shared" si="153"/>
        <v/>
      </c>
      <c r="DB287" s="23">
        <f t="shared" si="134"/>
        <v>0</v>
      </c>
      <c r="DC287" s="16"/>
      <c r="DE287" s="192">
        <f t="shared" si="135"/>
        <v>0</v>
      </c>
      <c r="DF287" s="192">
        <f t="shared" si="136"/>
        <v>0</v>
      </c>
      <c r="DH287" s="192">
        <f t="shared" si="137"/>
        <v>0</v>
      </c>
      <c r="DI287" s="192">
        <f t="shared" si="138"/>
        <v>0</v>
      </c>
      <c r="DK287" s="203">
        <f>IF(Taula43[[#This Row],[Codi del contracte]]&lt;&gt;"",IF(Taula43[[#This Row],[Codi del contracte]]&gt;199,IF(Taula43[[#This Row],[Codi del contracte]]&lt;300,1,0),0),0)</f>
        <v>0</v>
      </c>
      <c r="DL287" s="203">
        <f>IF(Taula43[[#This Row],[Codi del contracte]]&lt;&gt;"",IF(Taula43[[#This Row],[Codi del contracte]]&gt;499,IF(Taula43[[#This Row],[Codi del contracte]]&lt;600,1,0),0),0)</f>
        <v>0</v>
      </c>
      <c r="DM287" s="203">
        <f t="shared" si="150"/>
        <v>0</v>
      </c>
      <c r="DN287" s="203">
        <f>IF(Taula43[[#This Row],[% Jornada (no posar símbol %)]]=100,IF(DM287=1,2,0),0)</f>
        <v>0</v>
      </c>
      <c r="DO287" s="203" t="str">
        <f t="shared" si="154"/>
        <v/>
      </c>
    </row>
    <row r="288" spans="1:119" ht="14.25" customHeight="1">
      <c r="A288" s="260"/>
      <c r="B288" s="83">
        <v>281</v>
      </c>
      <c r="C288" s="2"/>
      <c r="D288" s="158"/>
      <c r="E288" s="194"/>
      <c r="F288" s="153"/>
      <c r="G288" s="153"/>
      <c r="H288" s="2"/>
      <c r="I288" s="154"/>
      <c r="J288" s="210"/>
      <c r="K288" s="155"/>
      <c r="L288" s="156">
        <f t="shared" si="139"/>
        <v>0</v>
      </c>
      <c r="M288" s="340"/>
      <c r="N288" s="182" t="str">
        <f t="shared" si="151"/>
        <v/>
      </c>
      <c r="O288" s="127"/>
      <c r="P288" s="64"/>
      <c r="Q288" s="64"/>
      <c r="R288" s="64"/>
      <c r="CB288" s="78" t="str">
        <f t="shared" si="124"/>
        <v/>
      </c>
      <c r="CC288" s="79">
        <v>100</v>
      </c>
      <c r="CD288" s="79">
        <f t="shared" si="125"/>
        <v>0</v>
      </c>
      <c r="CE288" s="79">
        <f t="shared" si="126"/>
        <v>0</v>
      </c>
      <c r="CF288" s="79">
        <f t="shared" si="127"/>
        <v>0</v>
      </c>
      <c r="CG288" s="79">
        <f t="shared" si="152"/>
        <v>0</v>
      </c>
      <c r="CH288" s="80">
        <f t="shared" si="128"/>
        <v>0</v>
      </c>
      <c r="CI288" s="84">
        <f t="shared" si="129"/>
        <v>0</v>
      </c>
      <c r="CJ288" s="80">
        <f t="shared" si="140"/>
        <v>0</v>
      </c>
      <c r="CN288" s="21" t="str">
        <f t="shared" si="130"/>
        <v/>
      </c>
      <c r="CO288" s="21" t="str">
        <f t="shared" si="131"/>
        <v/>
      </c>
      <c r="CP288" s="22" t="str">
        <f t="shared" si="141"/>
        <v/>
      </c>
      <c r="CQ288" s="22" t="str">
        <f t="shared" si="142"/>
        <v/>
      </c>
      <c r="CR288" s="22" t="str">
        <f t="shared" si="143"/>
        <v/>
      </c>
      <c r="CS288" s="22" t="str">
        <f t="shared" si="144"/>
        <v/>
      </c>
      <c r="CT288" s="22" t="str">
        <f t="shared" si="145"/>
        <v/>
      </c>
      <c r="CU288" s="173" t="str">
        <f t="shared" si="132"/>
        <v/>
      </c>
      <c r="CV288" s="173" t="str">
        <f t="shared" si="133"/>
        <v/>
      </c>
      <c r="CW288" s="22" t="str">
        <f t="shared" si="146"/>
        <v/>
      </c>
      <c r="CX288" s="22" t="str">
        <f t="shared" si="147"/>
        <v/>
      </c>
      <c r="CY288" s="23" t="str">
        <f t="shared" si="148"/>
        <v/>
      </c>
      <c r="CZ288" s="23" t="str">
        <f t="shared" si="149"/>
        <v/>
      </c>
      <c r="DA288" s="207" t="str">
        <f t="shared" si="153"/>
        <v/>
      </c>
      <c r="DB288" s="23">
        <f t="shared" si="134"/>
        <v>0</v>
      </c>
      <c r="DC288" s="16"/>
      <c r="DE288" s="192">
        <f t="shared" si="135"/>
        <v>0</v>
      </c>
      <c r="DF288" s="192">
        <f t="shared" si="136"/>
        <v>0</v>
      </c>
      <c r="DH288" s="192">
        <f t="shared" si="137"/>
        <v>0</v>
      </c>
      <c r="DI288" s="192">
        <f t="shared" si="138"/>
        <v>0</v>
      </c>
      <c r="DK288" s="203">
        <f>IF(Taula43[[#This Row],[Codi del contracte]]&lt;&gt;"",IF(Taula43[[#This Row],[Codi del contracte]]&gt;199,IF(Taula43[[#This Row],[Codi del contracte]]&lt;300,1,0),0),0)</f>
        <v>0</v>
      </c>
      <c r="DL288" s="203">
        <f>IF(Taula43[[#This Row],[Codi del contracte]]&lt;&gt;"",IF(Taula43[[#This Row],[Codi del contracte]]&gt;499,IF(Taula43[[#This Row],[Codi del contracte]]&lt;600,1,0),0),0)</f>
        <v>0</v>
      </c>
      <c r="DM288" s="203">
        <f t="shared" si="150"/>
        <v>0</v>
      </c>
      <c r="DN288" s="203">
        <f>IF(Taula43[[#This Row],[% Jornada (no posar símbol %)]]=100,IF(DM288=1,2,0),0)</f>
        <v>0</v>
      </c>
      <c r="DO288" s="203" t="str">
        <f t="shared" si="154"/>
        <v/>
      </c>
    </row>
    <row r="289" spans="1:119" ht="14.25" customHeight="1">
      <c r="A289" s="260"/>
      <c r="B289" s="83">
        <v>282</v>
      </c>
      <c r="C289" s="2"/>
      <c r="D289" s="158"/>
      <c r="E289" s="194"/>
      <c r="F289" s="153"/>
      <c r="G289" s="153"/>
      <c r="H289" s="2"/>
      <c r="I289" s="154"/>
      <c r="J289" s="210"/>
      <c r="K289" s="155"/>
      <c r="L289" s="156">
        <f t="shared" si="139"/>
        <v>0</v>
      </c>
      <c r="M289" s="340"/>
      <c r="N289" s="182" t="str">
        <f t="shared" si="151"/>
        <v/>
      </c>
      <c r="O289" s="127"/>
      <c r="P289" s="64"/>
      <c r="Q289" s="64"/>
      <c r="R289" s="64"/>
      <c r="CB289" s="78" t="str">
        <f t="shared" si="124"/>
        <v/>
      </c>
      <c r="CC289" s="79">
        <v>100</v>
      </c>
      <c r="CD289" s="79">
        <f t="shared" si="125"/>
        <v>0</v>
      </c>
      <c r="CE289" s="79">
        <f t="shared" si="126"/>
        <v>0</v>
      </c>
      <c r="CF289" s="79">
        <f t="shared" si="127"/>
        <v>0</v>
      </c>
      <c r="CG289" s="79">
        <f t="shared" si="152"/>
        <v>0</v>
      </c>
      <c r="CH289" s="80">
        <f t="shared" si="128"/>
        <v>0</v>
      </c>
      <c r="CI289" s="84">
        <f t="shared" si="129"/>
        <v>0</v>
      </c>
      <c r="CJ289" s="80">
        <f t="shared" si="140"/>
        <v>0</v>
      </c>
      <c r="CN289" s="21" t="str">
        <f t="shared" si="130"/>
        <v/>
      </c>
      <c r="CO289" s="21" t="str">
        <f t="shared" si="131"/>
        <v/>
      </c>
      <c r="CP289" s="22" t="str">
        <f t="shared" si="141"/>
        <v/>
      </c>
      <c r="CQ289" s="22" t="str">
        <f t="shared" si="142"/>
        <v/>
      </c>
      <c r="CR289" s="22" t="str">
        <f t="shared" si="143"/>
        <v/>
      </c>
      <c r="CS289" s="22" t="str">
        <f t="shared" si="144"/>
        <v/>
      </c>
      <c r="CT289" s="22" t="str">
        <f t="shared" si="145"/>
        <v/>
      </c>
      <c r="CU289" s="173" t="str">
        <f t="shared" si="132"/>
        <v/>
      </c>
      <c r="CV289" s="173" t="str">
        <f t="shared" si="133"/>
        <v/>
      </c>
      <c r="CW289" s="22" t="str">
        <f t="shared" si="146"/>
        <v/>
      </c>
      <c r="CX289" s="22" t="str">
        <f t="shared" si="147"/>
        <v/>
      </c>
      <c r="CY289" s="23" t="str">
        <f t="shared" si="148"/>
        <v/>
      </c>
      <c r="CZ289" s="23" t="str">
        <f t="shared" si="149"/>
        <v/>
      </c>
      <c r="DA289" s="207" t="str">
        <f t="shared" si="153"/>
        <v/>
      </c>
      <c r="DB289" s="23">
        <f t="shared" si="134"/>
        <v>0</v>
      </c>
      <c r="DC289" s="16"/>
      <c r="DE289" s="192">
        <f t="shared" si="135"/>
        <v>0</v>
      </c>
      <c r="DF289" s="192">
        <f t="shared" si="136"/>
        <v>0</v>
      </c>
      <c r="DH289" s="192">
        <f t="shared" si="137"/>
        <v>0</v>
      </c>
      <c r="DI289" s="192">
        <f t="shared" si="138"/>
        <v>0</v>
      </c>
      <c r="DK289" s="203">
        <f>IF(Taula43[[#This Row],[Codi del contracte]]&lt;&gt;"",IF(Taula43[[#This Row],[Codi del contracte]]&gt;199,IF(Taula43[[#This Row],[Codi del contracte]]&lt;300,1,0),0),0)</f>
        <v>0</v>
      </c>
      <c r="DL289" s="203">
        <f>IF(Taula43[[#This Row],[Codi del contracte]]&lt;&gt;"",IF(Taula43[[#This Row],[Codi del contracte]]&gt;499,IF(Taula43[[#This Row],[Codi del contracte]]&lt;600,1,0),0),0)</f>
        <v>0</v>
      </c>
      <c r="DM289" s="203">
        <f t="shared" si="150"/>
        <v>0</v>
      </c>
      <c r="DN289" s="203">
        <f>IF(Taula43[[#This Row],[% Jornada (no posar símbol %)]]=100,IF(DM289=1,2,0),0)</f>
        <v>0</v>
      </c>
      <c r="DO289" s="203" t="str">
        <f t="shared" si="154"/>
        <v/>
      </c>
    </row>
    <row r="290" spans="1:119" ht="14.25" customHeight="1">
      <c r="A290" s="260"/>
      <c r="B290" s="83">
        <v>283</v>
      </c>
      <c r="C290" s="2"/>
      <c r="D290" s="158"/>
      <c r="E290" s="194"/>
      <c r="F290" s="153"/>
      <c r="G290" s="153"/>
      <c r="H290" s="2"/>
      <c r="I290" s="154"/>
      <c r="J290" s="210"/>
      <c r="K290" s="155"/>
      <c r="L290" s="156">
        <f t="shared" si="139"/>
        <v>0</v>
      </c>
      <c r="M290" s="340"/>
      <c r="N290" s="182" t="str">
        <f t="shared" si="151"/>
        <v/>
      </c>
      <c r="O290" s="127"/>
      <c r="P290" s="64"/>
      <c r="Q290" s="64"/>
      <c r="R290" s="64"/>
      <c r="CB290" s="78" t="str">
        <f t="shared" si="124"/>
        <v/>
      </c>
      <c r="CC290" s="79">
        <v>100</v>
      </c>
      <c r="CD290" s="79">
        <f t="shared" si="125"/>
        <v>0</v>
      </c>
      <c r="CE290" s="79">
        <f t="shared" si="126"/>
        <v>0</v>
      </c>
      <c r="CF290" s="79">
        <f t="shared" si="127"/>
        <v>0</v>
      </c>
      <c r="CG290" s="79">
        <f t="shared" si="152"/>
        <v>0</v>
      </c>
      <c r="CH290" s="80">
        <f t="shared" si="128"/>
        <v>0</v>
      </c>
      <c r="CI290" s="84">
        <f t="shared" si="129"/>
        <v>0</v>
      </c>
      <c r="CJ290" s="80">
        <f t="shared" si="140"/>
        <v>0</v>
      </c>
      <c r="CN290" s="21" t="str">
        <f t="shared" si="130"/>
        <v/>
      </c>
      <c r="CO290" s="21" t="str">
        <f t="shared" si="131"/>
        <v/>
      </c>
      <c r="CP290" s="22" t="str">
        <f t="shared" si="141"/>
        <v/>
      </c>
      <c r="CQ290" s="22" t="str">
        <f t="shared" si="142"/>
        <v/>
      </c>
      <c r="CR290" s="22" t="str">
        <f t="shared" si="143"/>
        <v/>
      </c>
      <c r="CS290" s="22" t="str">
        <f t="shared" si="144"/>
        <v/>
      </c>
      <c r="CT290" s="22" t="str">
        <f t="shared" si="145"/>
        <v/>
      </c>
      <c r="CU290" s="173" t="str">
        <f t="shared" si="132"/>
        <v/>
      </c>
      <c r="CV290" s="173" t="str">
        <f t="shared" si="133"/>
        <v/>
      </c>
      <c r="CW290" s="22" t="str">
        <f t="shared" si="146"/>
        <v/>
      </c>
      <c r="CX290" s="22" t="str">
        <f t="shared" si="147"/>
        <v/>
      </c>
      <c r="CY290" s="23" t="str">
        <f t="shared" si="148"/>
        <v/>
      </c>
      <c r="CZ290" s="23" t="str">
        <f t="shared" si="149"/>
        <v/>
      </c>
      <c r="DA290" s="207" t="str">
        <f t="shared" si="153"/>
        <v/>
      </c>
      <c r="DB290" s="23">
        <f t="shared" si="134"/>
        <v>0</v>
      </c>
      <c r="DC290" s="16"/>
      <c r="DE290" s="192">
        <f t="shared" si="135"/>
        <v>0</v>
      </c>
      <c r="DF290" s="192">
        <f t="shared" si="136"/>
        <v>0</v>
      </c>
      <c r="DH290" s="192">
        <f t="shared" si="137"/>
        <v>0</v>
      </c>
      <c r="DI290" s="192">
        <f t="shared" si="138"/>
        <v>0</v>
      </c>
      <c r="DK290" s="203">
        <f>IF(Taula43[[#This Row],[Codi del contracte]]&lt;&gt;"",IF(Taula43[[#This Row],[Codi del contracte]]&gt;199,IF(Taula43[[#This Row],[Codi del contracte]]&lt;300,1,0),0),0)</f>
        <v>0</v>
      </c>
      <c r="DL290" s="203">
        <f>IF(Taula43[[#This Row],[Codi del contracte]]&lt;&gt;"",IF(Taula43[[#This Row],[Codi del contracte]]&gt;499,IF(Taula43[[#This Row],[Codi del contracte]]&lt;600,1,0),0),0)</f>
        <v>0</v>
      </c>
      <c r="DM290" s="203">
        <f t="shared" si="150"/>
        <v>0</v>
      </c>
      <c r="DN290" s="203">
        <f>IF(Taula43[[#This Row],[% Jornada (no posar símbol %)]]=100,IF(DM290=1,2,0),0)</f>
        <v>0</v>
      </c>
      <c r="DO290" s="203" t="str">
        <f t="shared" si="154"/>
        <v/>
      </c>
    </row>
    <row r="291" spans="1:119" ht="14.25" customHeight="1">
      <c r="A291" s="260"/>
      <c r="B291" s="83">
        <v>284</v>
      </c>
      <c r="C291" s="2"/>
      <c r="D291" s="158"/>
      <c r="E291" s="194"/>
      <c r="F291" s="153"/>
      <c r="G291" s="153"/>
      <c r="H291" s="2"/>
      <c r="I291" s="154"/>
      <c r="J291" s="210"/>
      <c r="K291" s="155"/>
      <c r="L291" s="156">
        <f t="shared" si="139"/>
        <v>0</v>
      </c>
      <c r="M291" s="340"/>
      <c r="N291" s="182" t="str">
        <f t="shared" si="151"/>
        <v/>
      </c>
      <c r="O291" s="127"/>
      <c r="P291" s="64"/>
      <c r="Q291" s="64"/>
      <c r="R291" s="64"/>
      <c r="CB291" s="78" t="str">
        <f t="shared" si="124"/>
        <v/>
      </c>
      <c r="CC291" s="79">
        <v>100</v>
      </c>
      <c r="CD291" s="79">
        <f t="shared" si="125"/>
        <v>0</v>
      </c>
      <c r="CE291" s="79">
        <f t="shared" si="126"/>
        <v>0</v>
      </c>
      <c r="CF291" s="79">
        <f t="shared" si="127"/>
        <v>0</v>
      </c>
      <c r="CG291" s="79">
        <f t="shared" si="152"/>
        <v>0</v>
      </c>
      <c r="CH291" s="80">
        <f t="shared" si="128"/>
        <v>0</v>
      </c>
      <c r="CI291" s="84">
        <f t="shared" si="129"/>
        <v>0</v>
      </c>
      <c r="CJ291" s="80">
        <f t="shared" si="140"/>
        <v>0</v>
      </c>
      <c r="CN291" s="21" t="str">
        <f t="shared" si="130"/>
        <v/>
      </c>
      <c r="CO291" s="21" t="str">
        <f t="shared" si="131"/>
        <v/>
      </c>
      <c r="CP291" s="22" t="str">
        <f t="shared" si="141"/>
        <v/>
      </c>
      <c r="CQ291" s="22" t="str">
        <f t="shared" si="142"/>
        <v/>
      </c>
      <c r="CR291" s="22" t="str">
        <f t="shared" si="143"/>
        <v/>
      </c>
      <c r="CS291" s="22" t="str">
        <f t="shared" si="144"/>
        <v/>
      </c>
      <c r="CT291" s="22" t="str">
        <f t="shared" si="145"/>
        <v/>
      </c>
      <c r="CU291" s="173" t="str">
        <f t="shared" si="132"/>
        <v/>
      </c>
      <c r="CV291" s="173" t="str">
        <f t="shared" si="133"/>
        <v/>
      </c>
      <c r="CW291" s="22" t="str">
        <f t="shared" si="146"/>
        <v/>
      </c>
      <c r="CX291" s="22" t="str">
        <f t="shared" si="147"/>
        <v/>
      </c>
      <c r="CY291" s="23" t="str">
        <f t="shared" si="148"/>
        <v/>
      </c>
      <c r="CZ291" s="23" t="str">
        <f t="shared" si="149"/>
        <v/>
      </c>
      <c r="DA291" s="207" t="str">
        <f t="shared" si="153"/>
        <v/>
      </c>
      <c r="DB291" s="23">
        <f t="shared" si="134"/>
        <v>0</v>
      </c>
      <c r="DC291" s="16"/>
      <c r="DE291" s="192">
        <f t="shared" si="135"/>
        <v>0</v>
      </c>
      <c r="DF291" s="192">
        <f t="shared" si="136"/>
        <v>0</v>
      </c>
      <c r="DH291" s="192">
        <f t="shared" si="137"/>
        <v>0</v>
      </c>
      <c r="DI291" s="192">
        <f t="shared" si="138"/>
        <v>0</v>
      </c>
      <c r="DK291" s="203">
        <f>IF(Taula43[[#This Row],[Codi del contracte]]&lt;&gt;"",IF(Taula43[[#This Row],[Codi del contracte]]&gt;199,IF(Taula43[[#This Row],[Codi del contracte]]&lt;300,1,0),0),0)</f>
        <v>0</v>
      </c>
      <c r="DL291" s="203">
        <f>IF(Taula43[[#This Row],[Codi del contracte]]&lt;&gt;"",IF(Taula43[[#This Row],[Codi del contracte]]&gt;499,IF(Taula43[[#This Row],[Codi del contracte]]&lt;600,1,0),0),0)</f>
        <v>0</v>
      </c>
      <c r="DM291" s="203">
        <f t="shared" si="150"/>
        <v>0</v>
      </c>
      <c r="DN291" s="203">
        <f>IF(Taula43[[#This Row],[% Jornada (no posar símbol %)]]=100,IF(DM291=1,2,0),0)</f>
        <v>0</v>
      </c>
      <c r="DO291" s="203" t="str">
        <f t="shared" si="154"/>
        <v/>
      </c>
    </row>
    <row r="292" spans="1:119" ht="14.25" customHeight="1">
      <c r="A292" s="260"/>
      <c r="B292" s="83">
        <v>285</v>
      </c>
      <c r="C292" s="2"/>
      <c r="D292" s="158"/>
      <c r="E292" s="194"/>
      <c r="F292" s="153"/>
      <c r="G292" s="153"/>
      <c r="H292" s="2"/>
      <c r="I292" s="154"/>
      <c r="J292" s="210"/>
      <c r="K292" s="155"/>
      <c r="L292" s="156">
        <f t="shared" si="139"/>
        <v>0</v>
      </c>
      <c r="M292" s="340"/>
      <c r="N292" s="182" t="str">
        <f t="shared" si="151"/>
        <v/>
      </c>
      <c r="O292" s="127"/>
      <c r="P292" s="64"/>
      <c r="Q292" s="64"/>
      <c r="R292" s="64"/>
      <c r="CB292" s="78" t="str">
        <f t="shared" si="124"/>
        <v/>
      </c>
      <c r="CC292" s="79">
        <v>100</v>
      </c>
      <c r="CD292" s="79">
        <f t="shared" si="125"/>
        <v>0</v>
      </c>
      <c r="CE292" s="79">
        <f t="shared" si="126"/>
        <v>0</v>
      </c>
      <c r="CF292" s="79">
        <f t="shared" si="127"/>
        <v>0</v>
      </c>
      <c r="CG292" s="79">
        <f t="shared" si="152"/>
        <v>0</v>
      </c>
      <c r="CH292" s="80">
        <f t="shared" si="128"/>
        <v>0</v>
      </c>
      <c r="CI292" s="84">
        <f t="shared" si="129"/>
        <v>0</v>
      </c>
      <c r="CJ292" s="80">
        <f t="shared" si="140"/>
        <v>0</v>
      </c>
      <c r="CN292" s="21" t="str">
        <f t="shared" si="130"/>
        <v/>
      </c>
      <c r="CO292" s="21" t="str">
        <f t="shared" si="131"/>
        <v/>
      </c>
      <c r="CP292" s="22" t="str">
        <f t="shared" si="141"/>
        <v/>
      </c>
      <c r="CQ292" s="22" t="str">
        <f t="shared" si="142"/>
        <v/>
      </c>
      <c r="CR292" s="22" t="str">
        <f t="shared" si="143"/>
        <v/>
      </c>
      <c r="CS292" s="22" t="str">
        <f t="shared" si="144"/>
        <v/>
      </c>
      <c r="CT292" s="22" t="str">
        <f t="shared" si="145"/>
        <v/>
      </c>
      <c r="CU292" s="173" t="str">
        <f t="shared" si="132"/>
        <v/>
      </c>
      <c r="CV292" s="173" t="str">
        <f t="shared" si="133"/>
        <v/>
      </c>
      <c r="CW292" s="22" t="str">
        <f t="shared" si="146"/>
        <v/>
      </c>
      <c r="CX292" s="22" t="str">
        <f t="shared" si="147"/>
        <v/>
      </c>
      <c r="CY292" s="23" t="str">
        <f t="shared" si="148"/>
        <v/>
      </c>
      <c r="CZ292" s="23" t="str">
        <f t="shared" si="149"/>
        <v/>
      </c>
      <c r="DA292" s="207" t="str">
        <f t="shared" si="153"/>
        <v/>
      </c>
      <c r="DB292" s="23">
        <f t="shared" si="134"/>
        <v>0</v>
      </c>
      <c r="DC292" s="16"/>
      <c r="DE292" s="192">
        <f t="shared" si="135"/>
        <v>0</v>
      </c>
      <c r="DF292" s="192">
        <f t="shared" si="136"/>
        <v>0</v>
      </c>
      <c r="DH292" s="192">
        <f t="shared" si="137"/>
        <v>0</v>
      </c>
      <c r="DI292" s="192">
        <f t="shared" si="138"/>
        <v>0</v>
      </c>
      <c r="DK292" s="203">
        <f>IF(Taula43[[#This Row],[Codi del contracte]]&lt;&gt;"",IF(Taula43[[#This Row],[Codi del contracte]]&gt;199,IF(Taula43[[#This Row],[Codi del contracte]]&lt;300,1,0),0),0)</f>
        <v>0</v>
      </c>
      <c r="DL292" s="203">
        <f>IF(Taula43[[#This Row],[Codi del contracte]]&lt;&gt;"",IF(Taula43[[#This Row],[Codi del contracte]]&gt;499,IF(Taula43[[#This Row],[Codi del contracte]]&lt;600,1,0),0),0)</f>
        <v>0</v>
      </c>
      <c r="DM292" s="203">
        <f t="shared" si="150"/>
        <v>0</v>
      </c>
      <c r="DN292" s="203">
        <f>IF(Taula43[[#This Row],[% Jornada (no posar símbol %)]]=100,IF(DM292=1,2,0),0)</f>
        <v>0</v>
      </c>
      <c r="DO292" s="203" t="str">
        <f t="shared" si="154"/>
        <v/>
      </c>
    </row>
    <row r="293" spans="1:119" ht="14.25" customHeight="1">
      <c r="A293" s="260"/>
      <c r="B293" s="83">
        <v>286</v>
      </c>
      <c r="C293" s="2"/>
      <c r="D293" s="158"/>
      <c r="E293" s="194"/>
      <c r="F293" s="153"/>
      <c r="G293" s="153"/>
      <c r="H293" s="2"/>
      <c r="I293" s="154"/>
      <c r="J293" s="210"/>
      <c r="K293" s="155"/>
      <c r="L293" s="156">
        <f t="shared" si="139"/>
        <v>0</v>
      </c>
      <c r="M293" s="340"/>
      <c r="N293" s="182" t="str">
        <f t="shared" si="151"/>
        <v/>
      </c>
      <c r="O293" s="127"/>
      <c r="P293" s="64"/>
      <c r="Q293" s="64"/>
      <c r="R293" s="64"/>
      <c r="CB293" s="78" t="str">
        <f t="shared" si="124"/>
        <v/>
      </c>
      <c r="CC293" s="79">
        <v>100</v>
      </c>
      <c r="CD293" s="79">
        <f t="shared" si="125"/>
        <v>0</v>
      </c>
      <c r="CE293" s="79">
        <f t="shared" si="126"/>
        <v>0</v>
      </c>
      <c r="CF293" s="79">
        <f t="shared" si="127"/>
        <v>0</v>
      </c>
      <c r="CG293" s="79">
        <f t="shared" si="152"/>
        <v>0</v>
      </c>
      <c r="CH293" s="80">
        <f t="shared" si="128"/>
        <v>0</v>
      </c>
      <c r="CI293" s="84">
        <f t="shared" si="129"/>
        <v>0</v>
      </c>
      <c r="CJ293" s="80">
        <f t="shared" si="140"/>
        <v>0</v>
      </c>
      <c r="CN293" s="21" t="str">
        <f t="shared" si="130"/>
        <v/>
      </c>
      <c r="CO293" s="21" t="str">
        <f t="shared" si="131"/>
        <v/>
      </c>
      <c r="CP293" s="22" t="str">
        <f t="shared" si="141"/>
        <v/>
      </c>
      <c r="CQ293" s="22" t="str">
        <f t="shared" si="142"/>
        <v/>
      </c>
      <c r="CR293" s="22" t="str">
        <f t="shared" si="143"/>
        <v/>
      </c>
      <c r="CS293" s="22" t="str">
        <f t="shared" si="144"/>
        <v/>
      </c>
      <c r="CT293" s="22" t="str">
        <f t="shared" si="145"/>
        <v/>
      </c>
      <c r="CU293" s="173" t="str">
        <f t="shared" si="132"/>
        <v/>
      </c>
      <c r="CV293" s="173" t="str">
        <f t="shared" si="133"/>
        <v/>
      </c>
      <c r="CW293" s="22" t="str">
        <f t="shared" si="146"/>
        <v/>
      </c>
      <c r="CX293" s="22" t="str">
        <f t="shared" si="147"/>
        <v/>
      </c>
      <c r="CY293" s="23" t="str">
        <f t="shared" si="148"/>
        <v/>
      </c>
      <c r="CZ293" s="23" t="str">
        <f t="shared" si="149"/>
        <v/>
      </c>
      <c r="DA293" s="207" t="str">
        <f t="shared" si="153"/>
        <v/>
      </c>
      <c r="DB293" s="23">
        <f t="shared" si="134"/>
        <v>0</v>
      </c>
      <c r="DC293" s="16"/>
      <c r="DE293" s="192">
        <f t="shared" si="135"/>
        <v>0</v>
      </c>
      <c r="DF293" s="192">
        <f t="shared" si="136"/>
        <v>0</v>
      </c>
      <c r="DH293" s="192">
        <f t="shared" si="137"/>
        <v>0</v>
      </c>
      <c r="DI293" s="192">
        <f t="shared" si="138"/>
        <v>0</v>
      </c>
      <c r="DK293" s="203">
        <f>IF(Taula43[[#This Row],[Codi del contracte]]&lt;&gt;"",IF(Taula43[[#This Row],[Codi del contracte]]&gt;199,IF(Taula43[[#This Row],[Codi del contracte]]&lt;300,1,0),0),0)</f>
        <v>0</v>
      </c>
      <c r="DL293" s="203">
        <f>IF(Taula43[[#This Row],[Codi del contracte]]&lt;&gt;"",IF(Taula43[[#This Row],[Codi del contracte]]&gt;499,IF(Taula43[[#This Row],[Codi del contracte]]&lt;600,1,0),0),0)</f>
        <v>0</v>
      </c>
      <c r="DM293" s="203">
        <f t="shared" si="150"/>
        <v>0</v>
      </c>
      <c r="DN293" s="203">
        <f>IF(Taula43[[#This Row],[% Jornada (no posar símbol %)]]=100,IF(DM293=1,2,0),0)</f>
        <v>0</v>
      </c>
      <c r="DO293" s="203" t="str">
        <f t="shared" si="154"/>
        <v/>
      </c>
    </row>
    <row r="294" spans="1:119" ht="14.25" customHeight="1">
      <c r="A294" s="260"/>
      <c r="B294" s="83">
        <v>287</v>
      </c>
      <c r="C294" s="2"/>
      <c r="D294" s="158"/>
      <c r="E294" s="194"/>
      <c r="F294" s="153"/>
      <c r="G294" s="153"/>
      <c r="H294" s="2"/>
      <c r="I294" s="154"/>
      <c r="J294" s="210"/>
      <c r="K294" s="155"/>
      <c r="L294" s="156">
        <f t="shared" si="139"/>
        <v>0</v>
      </c>
      <c r="M294" s="340"/>
      <c r="N294" s="182" t="str">
        <f t="shared" si="151"/>
        <v/>
      </c>
      <c r="O294" s="127"/>
      <c r="P294" s="64"/>
      <c r="Q294" s="64"/>
      <c r="R294" s="64"/>
      <c r="CB294" s="78" t="str">
        <f t="shared" si="124"/>
        <v/>
      </c>
      <c r="CC294" s="79">
        <v>100</v>
      </c>
      <c r="CD294" s="79">
        <f t="shared" si="125"/>
        <v>0</v>
      </c>
      <c r="CE294" s="79">
        <f t="shared" si="126"/>
        <v>0</v>
      </c>
      <c r="CF294" s="79">
        <f t="shared" si="127"/>
        <v>0</v>
      </c>
      <c r="CG294" s="79">
        <f t="shared" si="152"/>
        <v>0</v>
      </c>
      <c r="CH294" s="80">
        <f t="shared" si="128"/>
        <v>0</v>
      </c>
      <c r="CI294" s="84">
        <f t="shared" si="129"/>
        <v>0</v>
      </c>
      <c r="CJ294" s="80">
        <f t="shared" si="140"/>
        <v>0</v>
      </c>
      <c r="CN294" s="21" t="str">
        <f t="shared" si="130"/>
        <v/>
      </c>
      <c r="CO294" s="21" t="str">
        <f t="shared" si="131"/>
        <v/>
      </c>
      <c r="CP294" s="22" t="str">
        <f t="shared" si="141"/>
        <v/>
      </c>
      <c r="CQ294" s="22" t="str">
        <f t="shared" si="142"/>
        <v/>
      </c>
      <c r="CR294" s="22" t="str">
        <f t="shared" si="143"/>
        <v/>
      </c>
      <c r="CS294" s="22" t="str">
        <f t="shared" si="144"/>
        <v/>
      </c>
      <c r="CT294" s="22" t="str">
        <f t="shared" si="145"/>
        <v/>
      </c>
      <c r="CU294" s="173" t="str">
        <f t="shared" si="132"/>
        <v/>
      </c>
      <c r="CV294" s="173" t="str">
        <f t="shared" si="133"/>
        <v/>
      </c>
      <c r="CW294" s="22" t="str">
        <f t="shared" si="146"/>
        <v/>
      </c>
      <c r="CX294" s="22" t="str">
        <f t="shared" si="147"/>
        <v/>
      </c>
      <c r="CY294" s="23" t="str">
        <f t="shared" si="148"/>
        <v/>
      </c>
      <c r="CZ294" s="23" t="str">
        <f t="shared" si="149"/>
        <v/>
      </c>
      <c r="DA294" s="207" t="str">
        <f t="shared" si="153"/>
        <v/>
      </c>
      <c r="DB294" s="23">
        <f t="shared" si="134"/>
        <v>0</v>
      </c>
      <c r="DC294" s="16"/>
      <c r="DE294" s="192">
        <f t="shared" si="135"/>
        <v>0</v>
      </c>
      <c r="DF294" s="192">
        <f t="shared" si="136"/>
        <v>0</v>
      </c>
      <c r="DH294" s="192">
        <f t="shared" si="137"/>
        <v>0</v>
      </c>
      <c r="DI294" s="192">
        <f t="shared" si="138"/>
        <v>0</v>
      </c>
      <c r="DK294" s="203">
        <f>IF(Taula43[[#This Row],[Codi del contracte]]&lt;&gt;"",IF(Taula43[[#This Row],[Codi del contracte]]&gt;199,IF(Taula43[[#This Row],[Codi del contracte]]&lt;300,1,0),0),0)</f>
        <v>0</v>
      </c>
      <c r="DL294" s="203">
        <f>IF(Taula43[[#This Row],[Codi del contracte]]&lt;&gt;"",IF(Taula43[[#This Row],[Codi del contracte]]&gt;499,IF(Taula43[[#This Row],[Codi del contracte]]&lt;600,1,0),0),0)</f>
        <v>0</v>
      </c>
      <c r="DM294" s="203">
        <f t="shared" si="150"/>
        <v>0</v>
      </c>
      <c r="DN294" s="203">
        <f>IF(Taula43[[#This Row],[% Jornada (no posar símbol %)]]=100,IF(DM294=1,2,0),0)</f>
        <v>0</v>
      </c>
      <c r="DO294" s="203" t="str">
        <f t="shared" si="154"/>
        <v/>
      </c>
    </row>
    <row r="295" spans="1:119" ht="14.25" customHeight="1">
      <c r="A295" s="260"/>
      <c r="B295" s="83">
        <v>288</v>
      </c>
      <c r="C295" s="2"/>
      <c r="D295" s="158"/>
      <c r="E295" s="194"/>
      <c r="F295" s="153"/>
      <c r="G295" s="153"/>
      <c r="H295" s="2"/>
      <c r="I295" s="154"/>
      <c r="J295" s="210"/>
      <c r="K295" s="155"/>
      <c r="L295" s="156">
        <f t="shared" si="139"/>
        <v>0</v>
      </c>
      <c r="M295" s="340"/>
      <c r="N295" s="182" t="str">
        <f t="shared" si="151"/>
        <v/>
      </c>
      <c r="O295" s="127"/>
      <c r="P295" s="64"/>
      <c r="Q295" s="64"/>
      <c r="R295" s="64"/>
      <c r="CB295" s="78" t="str">
        <f t="shared" si="124"/>
        <v/>
      </c>
      <c r="CC295" s="79">
        <v>100</v>
      </c>
      <c r="CD295" s="79">
        <f t="shared" si="125"/>
        <v>0</v>
      </c>
      <c r="CE295" s="79">
        <f t="shared" si="126"/>
        <v>0</v>
      </c>
      <c r="CF295" s="79">
        <f t="shared" si="127"/>
        <v>0</v>
      </c>
      <c r="CG295" s="79">
        <f t="shared" si="152"/>
        <v>0</v>
      </c>
      <c r="CH295" s="80">
        <f t="shared" si="128"/>
        <v>0</v>
      </c>
      <c r="CI295" s="84">
        <f t="shared" si="129"/>
        <v>0</v>
      </c>
      <c r="CJ295" s="80">
        <f t="shared" si="140"/>
        <v>0</v>
      </c>
      <c r="CN295" s="21" t="str">
        <f t="shared" si="130"/>
        <v/>
      </c>
      <c r="CO295" s="21" t="str">
        <f t="shared" si="131"/>
        <v/>
      </c>
      <c r="CP295" s="22" t="str">
        <f t="shared" si="141"/>
        <v/>
      </c>
      <c r="CQ295" s="22" t="str">
        <f t="shared" si="142"/>
        <v/>
      </c>
      <c r="CR295" s="22" t="str">
        <f t="shared" si="143"/>
        <v/>
      </c>
      <c r="CS295" s="22" t="str">
        <f t="shared" si="144"/>
        <v/>
      </c>
      <c r="CT295" s="22" t="str">
        <f t="shared" si="145"/>
        <v/>
      </c>
      <c r="CU295" s="173" t="str">
        <f t="shared" si="132"/>
        <v/>
      </c>
      <c r="CV295" s="173" t="str">
        <f t="shared" si="133"/>
        <v/>
      </c>
      <c r="CW295" s="22" t="str">
        <f t="shared" si="146"/>
        <v/>
      </c>
      <c r="CX295" s="22" t="str">
        <f t="shared" si="147"/>
        <v/>
      </c>
      <c r="CY295" s="23" t="str">
        <f t="shared" si="148"/>
        <v/>
      </c>
      <c r="CZ295" s="23" t="str">
        <f t="shared" si="149"/>
        <v/>
      </c>
      <c r="DA295" s="207" t="str">
        <f t="shared" si="153"/>
        <v/>
      </c>
      <c r="DB295" s="23">
        <f t="shared" si="134"/>
        <v>0</v>
      </c>
      <c r="DC295" s="16"/>
      <c r="DE295" s="192">
        <f t="shared" si="135"/>
        <v>0</v>
      </c>
      <c r="DF295" s="192">
        <f t="shared" si="136"/>
        <v>0</v>
      </c>
      <c r="DH295" s="192">
        <f t="shared" si="137"/>
        <v>0</v>
      </c>
      <c r="DI295" s="192">
        <f t="shared" si="138"/>
        <v>0</v>
      </c>
      <c r="DK295" s="203">
        <f>IF(Taula43[[#This Row],[Codi del contracte]]&lt;&gt;"",IF(Taula43[[#This Row],[Codi del contracte]]&gt;199,IF(Taula43[[#This Row],[Codi del contracte]]&lt;300,1,0),0),0)</f>
        <v>0</v>
      </c>
      <c r="DL295" s="203">
        <f>IF(Taula43[[#This Row],[Codi del contracte]]&lt;&gt;"",IF(Taula43[[#This Row],[Codi del contracte]]&gt;499,IF(Taula43[[#This Row],[Codi del contracte]]&lt;600,1,0),0),0)</f>
        <v>0</v>
      </c>
      <c r="DM295" s="203">
        <f t="shared" si="150"/>
        <v>0</v>
      </c>
      <c r="DN295" s="203">
        <f>IF(Taula43[[#This Row],[% Jornada (no posar símbol %)]]=100,IF(DM295=1,2,0),0)</f>
        <v>0</v>
      </c>
      <c r="DO295" s="203" t="str">
        <f t="shared" si="154"/>
        <v/>
      </c>
    </row>
    <row r="296" spans="1:119" ht="14.25" customHeight="1">
      <c r="A296" s="260"/>
      <c r="B296" s="83">
        <v>289</v>
      </c>
      <c r="C296" s="2"/>
      <c r="D296" s="158"/>
      <c r="E296" s="194"/>
      <c r="F296" s="153"/>
      <c r="G296" s="153"/>
      <c r="H296" s="2"/>
      <c r="I296" s="154"/>
      <c r="J296" s="210"/>
      <c r="K296" s="155"/>
      <c r="L296" s="156">
        <f t="shared" si="139"/>
        <v>0</v>
      </c>
      <c r="M296" s="340"/>
      <c r="N296" s="182" t="str">
        <f t="shared" si="151"/>
        <v/>
      </c>
      <c r="O296" s="127"/>
      <c r="P296" s="64"/>
      <c r="Q296" s="64"/>
      <c r="R296" s="64"/>
      <c r="CB296" s="78" t="str">
        <f t="shared" si="124"/>
        <v/>
      </c>
      <c r="CC296" s="79">
        <v>100</v>
      </c>
      <c r="CD296" s="79">
        <f t="shared" si="125"/>
        <v>0</v>
      </c>
      <c r="CE296" s="79">
        <f t="shared" si="126"/>
        <v>0</v>
      </c>
      <c r="CF296" s="79">
        <f t="shared" si="127"/>
        <v>0</v>
      </c>
      <c r="CG296" s="79">
        <f t="shared" si="152"/>
        <v>0</v>
      </c>
      <c r="CH296" s="80">
        <f t="shared" si="128"/>
        <v>0</v>
      </c>
      <c r="CI296" s="84">
        <f t="shared" si="129"/>
        <v>0</v>
      </c>
      <c r="CJ296" s="80">
        <f t="shared" si="140"/>
        <v>0</v>
      </c>
      <c r="CN296" s="21" t="str">
        <f t="shared" si="130"/>
        <v/>
      </c>
      <c r="CO296" s="21" t="str">
        <f t="shared" si="131"/>
        <v/>
      </c>
      <c r="CP296" s="22" t="str">
        <f t="shared" si="141"/>
        <v/>
      </c>
      <c r="CQ296" s="22" t="str">
        <f t="shared" si="142"/>
        <v/>
      </c>
      <c r="CR296" s="22" t="str">
        <f t="shared" si="143"/>
        <v/>
      </c>
      <c r="CS296" s="22" t="str">
        <f t="shared" si="144"/>
        <v/>
      </c>
      <c r="CT296" s="22" t="str">
        <f t="shared" si="145"/>
        <v/>
      </c>
      <c r="CU296" s="173" t="str">
        <f t="shared" si="132"/>
        <v/>
      </c>
      <c r="CV296" s="173" t="str">
        <f t="shared" si="133"/>
        <v/>
      </c>
      <c r="CW296" s="22" t="str">
        <f t="shared" si="146"/>
        <v/>
      </c>
      <c r="CX296" s="22" t="str">
        <f t="shared" si="147"/>
        <v/>
      </c>
      <c r="CY296" s="23" t="str">
        <f t="shared" si="148"/>
        <v/>
      </c>
      <c r="CZ296" s="23" t="str">
        <f t="shared" si="149"/>
        <v/>
      </c>
      <c r="DA296" s="207" t="str">
        <f t="shared" si="153"/>
        <v/>
      </c>
      <c r="DB296" s="23">
        <f t="shared" si="134"/>
        <v>0</v>
      </c>
      <c r="DC296" s="16"/>
      <c r="DE296" s="192">
        <f t="shared" si="135"/>
        <v>0</v>
      </c>
      <c r="DF296" s="192">
        <f t="shared" si="136"/>
        <v>0</v>
      </c>
      <c r="DH296" s="192">
        <f t="shared" si="137"/>
        <v>0</v>
      </c>
      <c r="DI296" s="192">
        <f t="shared" si="138"/>
        <v>0</v>
      </c>
      <c r="DK296" s="203">
        <f>IF(Taula43[[#This Row],[Codi del contracte]]&lt;&gt;"",IF(Taula43[[#This Row],[Codi del contracte]]&gt;199,IF(Taula43[[#This Row],[Codi del contracte]]&lt;300,1,0),0),0)</f>
        <v>0</v>
      </c>
      <c r="DL296" s="203">
        <f>IF(Taula43[[#This Row],[Codi del contracte]]&lt;&gt;"",IF(Taula43[[#This Row],[Codi del contracte]]&gt;499,IF(Taula43[[#This Row],[Codi del contracte]]&lt;600,1,0),0),0)</f>
        <v>0</v>
      </c>
      <c r="DM296" s="203">
        <f t="shared" si="150"/>
        <v>0</v>
      </c>
      <c r="DN296" s="203">
        <f>IF(Taula43[[#This Row],[% Jornada (no posar símbol %)]]=100,IF(DM296=1,2,0),0)</f>
        <v>0</v>
      </c>
      <c r="DO296" s="203" t="str">
        <f t="shared" si="154"/>
        <v/>
      </c>
    </row>
    <row r="297" spans="1:119" ht="14.25" customHeight="1">
      <c r="A297" s="260"/>
      <c r="B297" s="83">
        <v>290</v>
      </c>
      <c r="C297" s="2"/>
      <c r="D297" s="158"/>
      <c r="E297" s="194"/>
      <c r="F297" s="153"/>
      <c r="G297" s="153"/>
      <c r="H297" s="2"/>
      <c r="I297" s="154"/>
      <c r="J297" s="210"/>
      <c r="K297" s="155"/>
      <c r="L297" s="156">
        <f t="shared" si="139"/>
        <v>0</v>
      </c>
      <c r="M297" s="340"/>
      <c r="N297" s="182" t="str">
        <f t="shared" si="151"/>
        <v/>
      </c>
      <c r="O297" s="127"/>
      <c r="P297" s="64"/>
      <c r="Q297" s="64"/>
      <c r="R297" s="64"/>
      <c r="CB297" s="78" t="str">
        <f t="shared" si="124"/>
        <v/>
      </c>
      <c r="CC297" s="79">
        <v>100</v>
      </c>
      <c r="CD297" s="79">
        <f t="shared" si="125"/>
        <v>0</v>
      </c>
      <c r="CE297" s="79">
        <f t="shared" si="126"/>
        <v>0</v>
      </c>
      <c r="CF297" s="79">
        <f t="shared" si="127"/>
        <v>0</v>
      </c>
      <c r="CG297" s="79">
        <f t="shared" si="152"/>
        <v>0</v>
      </c>
      <c r="CH297" s="80">
        <f t="shared" si="128"/>
        <v>0</v>
      </c>
      <c r="CI297" s="84">
        <f t="shared" si="129"/>
        <v>0</v>
      </c>
      <c r="CJ297" s="80">
        <f t="shared" si="140"/>
        <v>0</v>
      </c>
      <c r="CN297" s="21" t="str">
        <f t="shared" si="130"/>
        <v/>
      </c>
      <c r="CO297" s="21" t="str">
        <f t="shared" si="131"/>
        <v/>
      </c>
      <c r="CP297" s="22" t="str">
        <f t="shared" si="141"/>
        <v/>
      </c>
      <c r="CQ297" s="22" t="str">
        <f t="shared" si="142"/>
        <v/>
      </c>
      <c r="CR297" s="22" t="str">
        <f t="shared" si="143"/>
        <v/>
      </c>
      <c r="CS297" s="22" t="str">
        <f t="shared" si="144"/>
        <v/>
      </c>
      <c r="CT297" s="22" t="str">
        <f t="shared" si="145"/>
        <v/>
      </c>
      <c r="CU297" s="173" t="str">
        <f t="shared" si="132"/>
        <v/>
      </c>
      <c r="CV297" s="173" t="str">
        <f t="shared" si="133"/>
        <v/>
      </c>
      <c r="CW297" s="22" t="str">
        <f t="shared" si="146"/>
        <v/>
      </c>
      <c r="CX297" s="22" t="str">
        <f t="shared" si="147"/>
        <v/>
      </c>
      <c r="CY297" s="23" t="str">
        <f t="shared" si="148"/>
        <v/>
      </c>
      <c r="CZ297" s="23" t="str">
        <f t="shared" si="149"/>
        <v/>
      </c>
      <c r="DA297" s="207" t="str">
        <f t="shared" si="153"/>
        <v/>
      </c>
      <c r="DB297" s="23">
        <f t="shared" si="134"/>
        <v>0</v>
      </c>
      <c r="DC297" s="16"/>
      <c r="DE297" s="192">
        <f t="shared" si="135"/>
        <v>0</v>
      </c>
      <c r="DF297" s="192">
        <f t="shared" si="136"/>
        <v>0</v>
      </c>
      <c r="DH297" s="192">
        <f t="shared" si="137"/>
        <v>0</v>
      </c>
      <c r="DI297" s="192">
        <f t="shared" si="138"/>
        <v>0</v>
      </c>
      <c r="DK297" s="203">
        <f>IF(Taula43[[#This Row],[Codi del contracte]]&lt;&gt;"",IF(Taula43[[#This Row],[Codi del contracte]]&gt;199,IF(Taula43[[#This Row],[Codi del contracte]]&lt;300,1,0),0),0)</f>
        <v>0</v>
      </c>
      <c r="DL297" s="203">
        <f>IF(Taula43[[#This Row],[Codi del contracte]]&lt;&gt;"",IF(Taula43[[#This Row],[Codi del contracte]]&gt;499,IF(Taula43[[#This Row],[Codi del contracte]]&lt;600,1,0),0),0)</f>
        <v>0</v>
      </c>
      <c r="DM297" s="203">
        <f t="shared" si="150"/>
        <v>0</v>
      </c>
      <c r="DN297" s="203">
        <f>IF(Taula43[[#This Row],[% Jornada (no posar símbol %)]]=100,IF(DM297=1,2,0),0)</f>
        <v>0</v>
      </c>
      <c r="DO297" s="203" t="str">
        <f t="shared" si="154"/>
        <v/>
      </c>
    </row>
    <row r="298" spans="1:119" ht="14.25" customHeight="1">
      <c r="A298" s="260"/>
      <c r="B298" s="83">
        <v>291</v>
      </c>
      <c r="C298" s="2"/>
      <c r="D298" s="158"/>
      <c r="E298" s="194"/>
      <c r="F298" s="153"/>
      <c r="G298" s="153"/>
      <c r="H298" s="2"/>
      <c r="I298" s="154"/>
      <c r="J298" s="210"/>
      <c r="K298" s="155"/>
      <c r="L298" s="156">
        <f t="shared" si="139"/>
        <v>0</v>
      </c>
      <c r="M298" s="340"/>
      <c r="N298" s="182" t="str">
        <f t="shared" si="151"/>
        <v/>
      </c>
      <c r="O298" s="127"/>
      <c r="P298" s="64"/>
      <c r="Q298" s="64"/>
      <c r="R298" s="64"/>
      <c r="CB298" s="78" t="str">
        <f t="shared" si="124"/>
        <v/>
      </c>
      <c r="CC298" s="79">
        <v>100</v>
      </c>
      <c r="CD298" s="79">
        <f t="shared" si="125"/>
        <v>0</v>
      </c>
      <c r="CE298" s="79">
        <f t="shared" si="126"/>
        <v>0</v>
      </c>
      <c r="CF298" s="79">
        <f t="shared" si="127"/>
        <v>0</v>
      </c>
      <c r="CG298" s="79">
        <f t="shared" si="152"/>
        <v>0</v>
      </c>
      <c r="CH298" s="80">
        <f t="shared" si="128"/>
        <v>0</v>
      </c>
      <c r="CI298" s="84">
        <f t="shared" si="129"/>
        <v>0</v>
      </c>
      <c r="CJ298" s="80">
        <f t="shared" si="140"/>
        <v>0</v>
      </c>
      <c r="CN298" s="21" t="str">
        <f t="shared" si="130"/>
        <v/>
      </c>
      <c r="CO298" s="21" t="str">
        <f t="shared" si="131"/>
        <v/>
      </c>
      <c r="CP298" s="22" t="str">
        <f t="shared" si="141"/>
        <v/>
      </c>
      <c r="CQ298" s="22" t="str">
        <f t="shared" si="142"/>
        <v/>
      </c>
      <c r="CR298" s="22" t="str">
        <f t="shared" si="143"/>
        <v/>
      </c>
      <c r="CS298" s="22" t="str">
        <f t="shared" si="144"/>
        <v/>
      </c>
      <c r="CT298" s="22" t="str">
        <f t="shared" si="145"/>
        <v/>
      </c>
      <c r="CU298" s="173" t="str">
        <f t="shared" si="132"/>
        <v/>
      </c>
      <c r="CV298" s="173" t="str">
        <f t="shared" si="133"/>
        <v/>
      </c>
      <c r="CW298" s="22" t="str">
        <f t="shared" si="146"/>
        <v/>
      </c>
      <c r="CX298" s="22" t="str">
        <f t="shared" si="147"/>
        <v/>
      </c>
      <c r="CY298" s="23" t="str">
        <f t="shared" si="148"/>
        <v/>
      </c>
      <c r="CZ298" s="23" t="str">
        <f t="shared" si="149"/>
        <v/>
      </c>
      <c r="DA298" s="207" t="str">
        <f t="shared" si="153"/>
        <v/>
      </c>
      <c r="DB298" s="23">
        <f t="shared" si="134"/>
        <v>0</v>
      </c>
      <c r="DC298" s="16"/>
      <c r="DE298" s="192">
        <f t="shared" si="135"/>
        <v>0</v>
      </c>
      <c r="DF298" s="192">
        <f t="shared" si="136"/>
        <v>0</v>
      </c>
      <c r="DH298" s="192">
        <f t="shared" si="137"/>
        <v>0</v>
      </c>
      <c r="DI298" s="192">
        <f t="shared" si="138"/>
        <v>0</v>
      </c>
      <c r="DK298" s="203">
        <f>IF(Taula43[[#This Row],[Codi del contracte]]&lt;&gt;"",IF(Taula43[[#This Row],[Codi del contracte]]&gt;199,IF(Taula43[[#This Row],[Codi del contracte]]&lt;300,1,0),0),0)</f>
        <v>0</v>
      </c>
      <c r="DL298" s="203">
        <f>IF(Taula43[[#This Row],[Codi del contracte]]&lt;&gt;"",IF(Taula43[[#This Row],[Codi del contracte]]&gt;499,IF(Taula43[[#This Row],[Codi del contracte]]&lt;600,1,0),0),0)</f>
        <v>0</v>
      </c>
      <c r="DM298" s="203">
        <f t="shared" si="150"/>
        <v>0</v>
      </c>
      <c r="DN298" s="203">
        <f>IF(Taula43[[#This Row],[% Jornada (no posar símbol %)]]=100,IF(DM298=1,2,0),0)</f>
        <v>0</v>
      </c>
      <c r="DO298" s="203" t="str">
        <f t="shared" si="154"/>
        <v/>
      </c>
    </row>
    <row r="299" spans="1:119" ht="14.25" customHeight="1">
      <c r="A299" s="260"/>
      <c r="B299" s="83">
        <v>292</v>
      </c>
      <c r="C299" s="2"/>
      <c r="D299" s="158"/>
      <c r="E299" s="194"/>
      <c r="F299" s="153"/>
      <c r="G299" s="153"/>
      <c r="H299" s="2"/>
      <c r="I299" s="154"/>
      <c r="J299" s="210"/>
      <c r="K299" s="155"/>
      <c r="L299" s="156">
        <f t="shared" si="139"/>
        <v>0</v>
      </c>
      <c r="M299" s="340"/>
      <c r="N299" s="182" t="str">
        <f t="shared" si="151"/>
        <v/>
      </c>
      <c r="O299" s="127"/>
      <c r="P299" s="64"/>
      <c r="Q299" s="64"/>
      <c r="R299" s="64"/>
      <c r="CB299" s="78" t="str">
        <f t="shared" si="124"/>
        <v/>
      </c>
      <c r="CC299" s="79">
        <v>100</v>
      </c>
      <c r="CD299" s="79">
        <f t="shared" si="125"/>
        <v>0</v>
      </c>
      <c r="CE299" s="79">
        <f t="shared" si="126"/>
        <v>0</v>
      </c>
      <c r="CF299" s="79">
        <f t="shared" si="127"/>
        <v>0</v>
      </c>
      <c r="CG299" s="79">
        <f t="shared" si="152"/>
        <v>0</v>
      </c>
      <c r="CH299" s="80">
        <f t="shared" si="128"/>
        <v>0</v>
      </c>
      <c r="CI299" s="84">
        <f t="shared" si="129"/>
        <v>0</v>
      </c>
      <c r="CJ299" s="80">
        <f t="shared" si="140"/>
        <v>0</v>
      </c>
      <c r="CN299" s="21" t="str">
        <f t="shared" si="130"/>
        <v/>
      </c>
      <c r="CO299" s="21" t="str">
        <f t="shared" si="131"/>
        <v/>
      </c>
      <c r="CP299" s="22" t="str">
        <f t="shared" si="141"/>
        <v/>
      </c>
      <c r="CQ299" s="22" t="str">
        <f t="shared" si="142"/>
        <v/>
      </c>
      <c r="CR299" s="22" t="str">
        <f t="shared" si="143"/>
        <v/>
      </c>
      <c r="CS299" s="22" t="str">
        <f t="shared" si="144"/>
        <v/>
      </c>
      <c r="CT299" s="22" t="str">
        <f t="shared" si="145"/>
        <v/>
      </c>
      <c r="CU299" s="173" t="str">
        <f t="shared" si="132"/>
        <v/>
      </c>
      <c r="CV299" s="173" t="str">
        <f t="shared" si="133"/>
        <v/>
      </c>
      <c r="CW299" s="22" t="str">
        <f t="shared" si="146"/>
        <v/>
      </c>
      <c r="CX299" s="22" t="str">
        <f t="shared" si="147"/>
        <v/>
      </c>
      <c r="CY299" s="23" t="str">
        <f t="shared" si="148"/>
        <v/>
      </c>
      <c r="CZ299" s="23" t="str">
        <f t="shared" si="149"/>
        <v/>
      </c>
      <c r="DA299" s="207" t="str">
        <f t="shared" si="153"/>
        <v/>
      </c>
      <c r="DB299" s="23">
        <f t="shared" si="134"/>
        <v>0</v>
      </c>
      <c r="DC299" s="16"/>
      <c r="DE299" s="192">
        <f t="shared" si="135"/>
        <v>0</v>
      </c>
      <c r="DF299" s="192">
        <f t="shared" si="136"/>
        <v>0</v>
      </c>
      <c r="DH299" s="192">
        <f t="shared" si="137"/>
        <v>0</v>
      </c>
      <c r="DI299" s="192">
        <f t="shared" si="138"/>
        <v>0</v>
      </c>
      <c r="DK299" s="203">
        <f>IF(Taula43[[#This Row],[Codi del contracte]]&lt;&gt;"",IF(Taula43[[#This Row],[Codi del contracte]]&gt;199,IF(Taula43[[#This Row],[Codi del contracte]]&lt;300,1,0),0),0)</f>
        <v>0</v>
      </c>
      <c r="DL299" s="203">
        <f>IF(Taula43[[#This Row],[Codi del contracte]]&lt;&gt;"",IF(Taula43[[#This Row],[Codi del contracte]]&gt;499,IF(Taula43[[#This Row],[Codi del contracte]]&lt;600,1,0),0),0)</f>
        <v>0</v>
      </c>
      <c r="DM299" s="203">
        <f t="shared" si="150"/>
        <v>0</v>
      </c>
      <c r="DN299" s="203">
        <f>IF(Taula43[[#This Row],[% Jornada (no posar símbol %)]]=100,IF(DM299=1,2,0),0)</f>
        <v>0</v>
      </c>
      <c r="DO299" s="203" t="str">
        <f t="shared" si="154"/>
        <v/>
      </c>
    </row>
    <row r="300" spans="1:119" ht="14.25" customHeight="1">
      <c r="A300" s="260"/>
      <c r="B300" s="83">
        <v>293</v>
      </c>
      <c r="C300" s="2"/>
      <c r="D300" s="158"/>
      <c r="E300" s="194"/>
      <c r="F300" s="153"/>
      <c r="G300" s="153"/>
      <c r="H300" s="2"/>
      <c r="I300" s="154"/>
      <c r="J300" s="210"/>
      <c r="K300" s="155"/>
      <c r="L300" s="156">
        <f t="shared" si="139"/>
        <v>0</v>
      </c>
      <c r="M300" s="340"/>
      <c r="N300" s="182" t="str">
        <f t="shared" si="151"/>
        <v/>
      </c>
      <c r="O300" s="127"/>
      <c r="P300" s="64"/>
      <c r="Q300" s="64"/>
      <c r="R300" s="64"/>
      <c r="CB300" s="78" t="str">
        <f t="shared" si="124"/>
        <v/>
      </c>
      <c r="CC300" s="79">
        <v>100</v>
      </c>
      <c r="CD300" s="79">
        <f t="shared" si="125"/>
        <v>0</v>
      </c>
      <c r="CE300" s="79">
        <f t="shared" si="126"/>
        <v>0</v>
      </c>
      <c r="CF300" s="79">
        <f t="shared" si="127"/>
        <v>0</v>
      </c>
      <c r="CG300" s="79">
        <f t="shared" si="152"/>
        <v>0</v>
      </c>
      <c r="CH300" s="80">
        <f t="shared" si="128"/>
        <v>0</v>
      </c>
      <c r="CI300" s="84">
        <f t="shared" si="129"/>
        <v>0</v>
      </c>
      <c r="CJ300" s="80">
        <f t="shared" si="140"/>
        <v>0</v>
      </c>
      <c r="CN300" s="21" t="str">
        <f t="shared" si="130"/>
        <v/>
      </c>
      <c r="CO300" s="21" t="str">
        <f t="shared" si="131"/>
        <v/>
      </c>
      <c r="CP300" s="22" t="str">
        <f t="shared" si="141"/>
        <v/>
      </c>
      <c r="CQ300" s="22" t="str">
        <f t="shared" si="142"/>
        <v/>
      </c>
      <c r="CR300" s="22" t="str">
        <f t="shared" si="143"/>
        <v/>
      </c>
      <c r="CS300" s="22" t="str">
        <f t="shared" si="144"/>
        <v/>
      </c>
      <c r="CT300" s="22" t="str">
        <f t="shared" si="145"/>
        <v/>
      </c>
      <c r="CU300" s="173" t="str">
        <f t="shared" si="132"/>
        <v/>
      </c>
      <c r="CV300" s="173" t="str">
        <f t="shared" si="133"/>
        <v/>
      </c>
      <c r="CW300" s="22" t="str">
        <f t="shared" si="146"/>
        <v/>
      </c>
      <c r="CX300" s="22" t="str">
        <f t="shared" si="147"/>
        <v/>
      </c>
      <c r="CY300" s="23" t="str">
        <f t="shared" si="148"/>
        <v/>
      </c>
      <c r="CZ300" s="23" t="str">
        <f t="shared" si="149"/>
        <v/>
      </c>
      <c r="DA300" s="207" t="str">
        <f t="shared" si="153"/>
        <v/>
      </c>
      <c r="DB300" s="23">
        <f t="shared" si="134"/>
        <v>0</v>
      </c>
      <c r="DC300" s="16"/>
      <c r="DE300" s="192">
        <f t="shared" si="135"/>
        <v>0</v>
      </c>
      <c r="DF300" s="192">
        <f t="shared" si="136"/>
        <v>0</v>
      </c>
      <c r="DH300" s="192">
        <f t="shared" si="137"/>
        <v>0</v>
      </c>
      <c r="DI300" s="192">
        <f t="shared" si="138"/>
        <v>0</v>
      </c>
      <c r="DK300" s="203">
        <f>IF(Taula43[[#This Row],[Codi del contracte]]&lt;&gt;"",IF(Taula43[[#This Row],[Codi del contracte]]&gt;199,IF(Taula43[[#This Row],[Codi del contracte]]&lt;300,1,0),0),0)</f>
        <v>0</v>
      </c>
      <c r="DL300" s="203">
        <f>IF(Taula43[[#This Row],[Codi del contracte]]&lt;&gt;"",IF(Taula43[[#This Row],[Codi del contracte]]&gt;499,IF(Taula43[[#This Row],[Codi del contracte]]&lt;600,1,0),0),0)</f>
        <v>0</v>
      </c>
      <c r="DM300" s="203">
        <f t="shared" si="150"/>
        <v>0</v>
      </c>
      <c r="DN300" s="203">
        <f>IF(Taula43[[#This Row],[% Jornada (no posar símbol %)]]=100,IF(DM300=1,2,0),0)</f>
        <v>0</v>
      </c>
      <c r="DO300" s="203" t="str">
        <f t="shared" si="154"/>
        <v/>
      </c>
    </row>
    <row r="301" spans="1:119" ht="14.25" customHeight="1">
      <c r="A301" s="260"/>
      <c r="B301" s="83">
        <v>294</v>
      </c>
      <c r="C301" s="2"/>
      <c r="D301" s="158"/>
      <c r="E301" s="194"/>
      <c r="F301" s="153"/>
      <c r="G301" s="153"/>
      <c r="H301" s="2"/>
      <c r="I301" s="154"/>
      <c r="J301" s="210"/>
      <c r="K301" s="155"/>
      <c r="L301" s="156">
        <f t="shared" si="139"/>
        <v>0</v>
      </c>
      <c r="M301" s="340"/>
      <c r="N301" s="182" t="str">
        <f t="shared" si="151"/>
        <v/>
      </c>
      <c r="O301" s="127"/>
      <c r="P301" s="64"/>
      <c r="Q301" s="64"/>
      <c r="R301" s="64"/>
      <c r="CB301" s="78" t="str">
        <f t="shared" si="124"/>
        <v/>
      </c>
      <c r="CC301" s="79">
        <v>100</v>
      </c>
      <c r="CD301" s="79">
        <f t="shared" si="125"/>
        <v>0</v>
      </c>
      <c r="CE301" s="79">
        <f t="shared" si="126"/>
        <v>0</v>
      </c>
      <c r="CF301" s="79">
        <f t="shared" si="127"/>
        <v>0</v>
      </c>
      <c r="CG301" s="79">
        <f t="shared" si="152"/>
        <v>0</v>
      </c>
      <c r="CH301" s="80">
        <f t="shared" si="128"/>
        <v>0</v>
      </c>
      <c r="CI301" s="84">
        <f t="shared" si="129"/>
        <v>0</v>
      </c>
      <c r="CJ301" s="80">
        <f t="shared" si="140"/>
        <v>0</v>
      </c>
      <c r="CN301" s="21" t="str">
        <f t="shared" si="130"/>
        <v/>
      </c>
      <c r="CO301" s="21" t="str">
        <f t="shared" si="131"/>
        <v/>
      </c>
      <c r="CP301" s="22" t="str">
        <f t="shared" si="141"/>
        <v/>
      </c>
      <c r="CQ301" s="22" t="str">
        <f t="shared" si="142"/>
        <v/>
      </c>
      <c r="CR301" s="22" t="str">
        <f t="shared" si="143"/>
        <v/>
      </c>
      <c r="CS301" s="22" t="str">
        <f t="shared" si="144"/>
        <v/>
      </c>
      <c r="CT301" s="22" t="str">
        <f t="shared" si="145"/>
        <v/>
      </c>
      <c r="CU301" s="173" t="str">
        <f t="shared" si="132"/>
        <v/>
      </c>
      <c r="CV301" s="173" t="str">
        <f t="shared" si="133"/>
        <v/>
      </c>
      <c r="CW301" s="22" t="str">
        <f t="shared" si="146"/>
        <v/>
      </c>
      <c r="CX301" s="22" t="str">
        <f t="shared" si="147"/>
        <v/>
      </c>
      <c r="CY301" s="23" t="str">
        <f t="shared" si="148"/>
        <v/>
      </c>
      <c r="CZ301" s="23" t="str">
        <f t="shared" si="149"/>
        <v/>
      </c>
      <c r="DA301" s="207" t="str">
        <f t="shared" si="153"/>
        <v/>
      </c>
      <c r="DB301" s="23">
        <f t="shared" si="134"/>
        <v>0</v>
      </c>
      <c r="DC301" s="16"/>
      <c r="DE301" s="192">
        <f t="shared" si="135"/>
        <v>0</v>
      </c>
      <c r="DF301" s="192">
        <f t="shared" si="136"/>
        <v>0</v>
      </c>
      <c r="DH301" s="192">
        <f t="shared" si="137"/>
        <v>0</v>
      </c>
      <c r="DI301" s="192">
        <f t="shared" si="138"/>
        <v>0</v>
      </c>
      <c r="DK301" s="203">
        <f>IF(Taula43[[#This Row],[Codi del contracte]]&lt;&gt;"",IF(Taula43[[#This Row],[Codi del contracte]]&gt;199,IF(Taula43[[#This Row],[Codi del contracte]]&lt;300,1,0),0),0)</f>
        <v>0</v>
      </c>
      <c r="DL301" s="203">
        <f>IF(Taula43[[#This Row],[Codi del contracte]]&lt;&gt;"",IF(Taula43[[#This Row],[Codi del contracte]]&gt;499,IF(Taula43[[#This Row],[Codi del contracte]]&lt;600,1,0),0),0)</f>
        <v>0</v>
      </c>
      <c r="DM301" s="203">
        <f t="shared" si="150"/>
        <v>0</v>
      </c>
      <c r="DN301" s="203">
        <f>IF(Taula43[[#This Row],[% Jornada (no posar símbol %)]]=100,IF(DM301=1,2,0),0)</f>
        <v>0</v>
      </c>
      <c r="DO301" s="203" t="str">
        <f t="shared" si="154"/>
        <v/>
      </c>
    </row>
    <row r="302" spans="1:119" ht="14.25" customHeight="1">
      <c r="A302" s="260"/>
      <c r="B302" s="83">
        <v>295</v>
      </c>
      <c r="C302" s="2"/>
      <c r="D302" s="158"/>
      <c r="E302" s="194"/>
      <c r="F302" s="153"/>
      <c r="G302" s="153"/>
      <c r="H302" s="2"/>
      <c r="I302" s="154"/>
      <c r="J302" s="210"/>
      <c r="K302" s="155"/>
      <c r="L302" s="156">
        <f t="shared" si="139"/>
        <v>0</v>
      </c>
      <c r="M302" s="340"/>
      <c r="N302" s="182" t="str">
        <f t="shared" si="151"/>
        <v/>
      </c>
      <c r="O302" s="127"/>
      <c r="P302" s="64"/>
      <c r="Q302" s="64"/>
      <c r="R302" s="64"/>
      <c r="CB302" s="78" t="str">
        <f t="shared" si="124"/>
        <v/>
      </c>
      <c r="CC302" s="79">
        <v>100</v>
      </c>
      <c r="CD302" s="79">
        <f t="shared" si="125"/>
        <v>0</v>
      </c>
      <c r="CE302" s="79">
        <f t="shared" si="126"/>
        <v>0</v>
      </c>
      <c r="CF302" s="79">
        <f t="shared" si="127"/>
        <v>0</v>
      </c>
      <c r="CG302" s="79">
        <f t="shared" si="152"/>
        <v>0</v>
      </c>
      <c r="CH302" s="80">
        <f t="shared" si="128"/>
        <v>0</v>
      </c>
      <c r="CI302" s="84">
        <f t="shared" si="129"/>
        <v>0</v>
      </c>
      <c r="CJ302" s="80">
        <f t="shared" si="140"/>
        <v>0</v>
      </c>
      <c r="CN302" s="21" t="str">
        <f t="shared" si="130"/>
        <v/>
      </c>
      <c r="CO302" s="21" t="str">
        <f t="shared" si="131"/>
        <v/>
      </c>
      <c r="CP302" s="22" t="str">
        <f t="shared" si="141"/>
        <v/>
      </c>
      <c r="CQ302" s="22" t="str">
        <f t="shared" si="142"/>
        <v/>
      </c>
      <c r="CR302" s="22" t="str">
        <f t="shared" si="143"/>
        <v/>
      </c>
      <c r="CS302" s="22" t="str">
        <f t="shared" si="144"/>
        <v/>
      </c>
      <c r="CT302" s="22" t="str">
        <f t="shared" si="145"/>
        <v/>
      </c>
      <c r="CU302" s="173" t="str">
        <f t="shared" si="132"/>
        <v/>
      </c>
      <c r="CV302" s="173" t="str">
        <f t="shared" si="133"/>
        <v/>
      </c>
      <c r="CW302" s="22" t="str">
        <f t="shared" si="146"/>
        <v/>
      </c>
      <c r="CX302" s="22" t="str">
        <f t="shared" si="147"/>
        <v/>
      </c>
      <c r="CY302" s="23" t="str">
        <f t="shared" si="148"/>
        <v/>
      </c>
      <c r="CZ302" s="23" t="str">
        <f t="shared" si="149"/>
        <v/>
      </c>
      <c r="DA302" s="207" t="str">
        <f t="shared" si="153"/>
        <v/>
      </c>
      <c r="DB302" s="23">
        <f t="shared" si="134"/>
        <v>0</v>
      </c>
      <c r="DC302" s="16"/>
      <c r="DE302" s="192">
        <f t="shared" si="135"/>
        <v>0</v>
      </c>
      <c r="DF302" s="192">
        <f t="shared" si="136"/>
        <v>0</v>
      </c>
      <c r="DH302" s="192">
        <f t="shared" si="137"/>
        <v>0</v>
      </c>
      <c r="DI302" s="192">
        <f t="shared" si="138"/>
        <v>0</v>
      </c>
      <c r="DK302" s="203">
        <f>IF(Taula43[[#This Row],[Codi del contracte]]&lt;&gt;"",IF(Taula43[[#This Row],[Codi del contracte]]&gt;199,IF(Taula43[[#This Row],[Codi del contracte]]&lt;300,1,0),0),0)</f>
        <v>0</v>
      </c>
      <c r="DL302" s="203">
        <f>IF(Taula43[[#This Row],[Codi del contracte]]&lt;&gt;"",IF(Taula43[[#This Row],[Codi del contracte]]&gt;499,IF(Taula43[[#This Row],[Codi del contracte]]&lt;600,1,0),0),0)</f>
        <v>0</v>
      </c>
      <c r="DM302" s="203">
        <f t="shared" si="150"/>
        <v>0</v>
      </c>
      <c r="DN302" s="203">
        <f>IF(Taula43[[#This Row],[% Jornada (no posar símbol %)]]=100,IF(DM302=1,2,0),0)</f>
        <v>0</v>
      </c>
      <c r="DO302" s="203" t="str">
        <f t="shared" si="154"/>
        <v/>
      </c>
    </row>
    <row r="303" spans="1:119" ht="14.25" customHeight="1">
      <c r="A303" s="260"/>
      <c r="B303" s="83">
        <v>296</v>
      </c>
      <c r="C303" s="2"/>
      <c r="D303" s="158"/>
      <c r="E303" s="194"/>
      <c r="F303" s="153"/>
      <c r="G303" s="153"/>
      <c r="H303" s="2"/>
      <c r="I303" s="154"/>
      <c r="J303" s="210"/>
      <c r="K303" s="155"/>
      <c r="L303" s="156">
        <f t="shared" si="139"/>
        <v>0</v>
      </c>
      <c r="M303" s="340"/>
      <c r="N303" s="182" t="str">
        <f t="shared" si="151"/>
        <v/>
      </c>
      <c r="O303" s="127"/>
      <c r="P303" s="64"/>
      <c r="Q303" s="64"/>
      <c r="R303" s="64"/>
      <c r="CB303" s="78" t="str">
        <f t="shared" si="124"/>
        <v/>
      </c>
      <c r="CC303" s="79">
        <v>100</v>
      </c>
      <c r="CD303" s="79">
        <f t="shared" si="125"/>
        <v>0</v>
      </c>
      <c r="CE303" s="79">
        <f t="shared" si="126"/>
        <v>0</v>
      </c>
      <c r="CF303" s="79">
        <f t="shared" si="127"/>
        <v>0</v>
      </c>
      <c r="CG303" s="79">
        <f t="shared" si="152"/>
        <v>0</v>
      </c>
      <c r="CH303" s="80">
        <f t="shared" si="128"/>
        <v>0</v>
      </c>
      <c r="CI303" s="84">
        <f t="shared" si="129"/>
        <v>0</v>
      </c>
      <c r="CJ303" s="80">
        <f t="shared" si="140"/>
        <v>0</v>
      </c>
      <c r="CN303" s="21" t="str">
        <f t="shared" si="130"/>
        <v/>
      </c>
      <c r="CO303" s="21" t="str">
        <f t="shared" si="131"/>
        <v/>
      </c>
      <c r="CP303" s="22" t="str">
        <f t="shared" si="141"/>
        <v/>
      </c>
      <c r="CQ303" s="22" t="str">
        <f t="shared" si="142"/>
        <v/>
      </c>
      <c r="CR303" s="22" t="str">
        <f t="shared" si="143"/>
        <v/>
      </c>
      <c r="CS303" s="22" t="str">
        <f t="shared" si="144"/>
        <v/>
      </c>
      <c r="CT303" s="22" t="str">
        <f t="shared" si="145"/>
        <v/>
      </c>
      <c r="CU303" s="173" t="str">
        <f t="shared" si="132"/>
        <v/>
      </c>
      <c r="CV303" s="173" t="str">
        <f t="shared" si="133"/>
        <v/>
      </c>
      <c r="CW303" s="22" t="str">
        <f t="shared" si="146"/>
        <v/>
      </c>
      <c r="CX303" s="22" t="str">
        <f t="shared" si="147"/>
        <v/>
      </c>
      <c r="CY303" s="23" t="str">
        <f t="shared" si="148"/>
        <v/>
      </c>
      <c r="CZ303" s="23" t="str">
        <f t="shared" si="149"/>
        <v/>
      </c>
      <c r="DA303" s="207" t="str">
        <f t="shared" si="153"/>
        <v/>
      </c>
      <c r="DB303" s="23">
        <f t="shared" si="134"/>
        <v>0</v>
      </c>
      <c r="DC303" s="16"/>
      <c r="DE303" s="192">
        <f t="shared" si="135"/>
        <v>0</v>
      </c>
      <c r="DF303" s="192">
        <f t="shared" si="136"/>
        <v>0</v>
      </c>
      <c r="DH303" s="192">
        <f t="shared" si="137"/>
        <v>0</v>
      </c>
      <c r="DI303" s="192">
        <f t="shared" si="138"/>
        <v>0</v>
      </c>
      <c r="DK303" s="203">
        <f>IF(Taula43[[#This Row],[Codi del contracte]]&lt;&gt;"",IF(Taula43[[#This Row],[Codi del contracte]]&gt;199,IF(Taula43[[#This Row],[Codi del contracte]]&lt;300,1,0),0),0)</f>
        <v>0</v>
      </c>
      <c r="DL303" s="203">
        <f>IF(Taula43[[#This Row],[Codi del contracte]]&lt;&gt;"",IF(Taula43[[#This Row],[Codi del contracte]]&gt;499,IF(Taula43[[#This Row],[Codi del contracte]]&lt;600,1,0),0),0)</f>
        <v>0</v>
      </c>
      <c r="DM303" s="203">
        <f t="shared" si="150"/>
        <v>0</v>
      </c>
      <c r="DN303" s="203">
        <f>IF(Taula43[[#This Row],[% Jornada (no posar símbol %)]]=100,IF(DM303=1,2,0),0)</f>
        <v>0</v>
      </c>
      <c r="DO303" s="203" t="str">
        <f t="shared" si="154"/>
        <v/>
      </c>
    </row>
    <row r="304" spans="1:119" ht="14.25" customHeight="1">
      <c r="A304" s="260"/>
      <c r="B304" s="83">
        <v>297</v>
      </c>
      <c r="C304" s="2"/>
      <c r="D304" s="158"/>
      <c r="E304" s="194"/>
      <c r="F304" s="153"/>
      <c r="G304" s="153"/>
      <c r="H304" s="2"/>
      <c r="I304" s="154"/>
      <c r="J304" s="210"/>
      <c r="K304" s="155"/>
      <c r="L304" s="156">
        <f t="shared" si="139"/>
        <v>0</v>
      </c>
      <c r="M304" s="340"/>
      <c r="N304" s="182" t="str">
        <f t="shared" si="151"/>
        <v/>
      </c>
      <c r="O304" s="127"/>
      <c r="P304" s="64"/>
      <c r="Q304" s="64"/>
      <c r="R304" s="64"/>
      <c r="CB304" s="78" t="str">
        <f t="shared" si="124"/>
        <v/>
      </c>
      <c r="CC304" s="79">
        <v>100</v>
      </c>
      <c r="CD304" s="79">
        <f t="shared" si="125"/>
        <v>0</v>
      </c>
      <c r="CE304" s="79">
        <f t="shared" si="126"/>
        <v>0</v>
      </c>
      <c r="CF304" s="79">
        <f t="shared" si="127"/>
        <v>0</v>
      </c>
      <c r="CG304" s="79">
        <f t="shared" si="152"/>
        <v>0</v>
      </c>
      <c r="CH304" s="80">
        <f t="shared" si="128"/>
        <v>0</v>
      </c>
      <c r="CI304" s="84">
        <f t="shared" si="129"/>
        <v>0</v>
      </c>
      <c r="CJ304" s="80">
        <f t="shared" si="140"/>
        <v>0</v>
      </c>
      <c r="CN304" s="21" t="str">
        <f t="shared" si="130"/>
        <v/>
      </c>
      <c r="CO304" s="21" t="str">
        <f t="shared" si="131"/>
        <v/>
      </c>
      <c r="CP304" s="22" t="str">
        <f t="shared" si="141"/>
        <v/>
      </c>
      <c r="CQ304" s="22" t="str">
        <f t="shared" si="142"/>
        <v/>
      </c>
      <c r="CR304" s="22" t="str">
        <f t="shared" si="143"/>
        <v/>
      </c>
      <c r="CS304" s="22" t="str">
        <f t="shared" si="144"/>
        <v/>
      </c>
      <c r="CT304" s="22" t="str">
        <f t="shared" si="145"/>
        <v/>
      </c>
      <c r="CU304" s="173" t="str">
        <f t="shared" si="132"/>
        <v/>
      </c>
      <c r="CV304" s="173" t="str">
        <f t="shared" si="133"/>
        <v/>
      </c>
      <c r="CW304" s="22" t="str">
        <f t="shared" si="146"/>
        <v/>
      </c>
      <c r="CX304" s="22" t="str">
        <f t="shared" si="147"/>
        <v/>
      </c>
      <c r="CY304" s="23" t="str">
        <f t="shared" si="148"/>
        <v/>
      </c>
      <c r="CZ304" s="23" t="str">
        <f t="shared" si="149"/>
        <v/>
      </c>
      <c r="DA304" s="207" t="str">
        <f t="shared" si="153"/>
        <v/>
      </c>
      <c r="DB304" s="23">
        <f t="shared" si="134"/>
        <v>0</v>
      </c>
      <c r="DC304" s="16"/>
      <c r="DE304" s="192">
        <f t="shared" si="135"/>
        <v>0</v>
      </c>
      <c r="DF304" s="192">
        <f t="shared" si="136"/>
        <v>0</v>
      </c>
      <c r="DH304" s="192">
        <f t="shared" si="137"/>
        <v>0</v>
      </c>
      <c r="DI304" s="192">
        <f t="shared" si="138"/>
        <v>0</v>
      </c>
      <c r="DK304" s="203">
        <f>IF(Taula43[[#This Row],[Codi del contracte]]&lt;&gt;"",IF(Taula43[[#This Row],[Codi del contracte]]&gt;199,IF(Taula43[[#This Row],[Codi del contracte]]&lt;300,1,0),0),0)</f>
        <v>0</v>
      </c>
      <c r="DL304" s="203">
        <f>IF(Taula43[[#This Row],[Codi del contracte]]&lt;&gt;"",IF(Taula43[[#This Row],[Codi del contracte]]&gt;499,IF(Taula43[[#This Row],[Codi del contracte]]&lt;600,1,0),0),0)</f>
        <v>0</v>
      </c>
      <c r="DM304" s="203">
        <f t="shared" si="150"/>
        <v>0</v>
      </c>
      <c r="DN304" s="203">
        <f>IF(Taula43[[#This Row],[% Jornada (no posar símbol %)]]=100,IF(DM304=1,2,0),0)</f>
        <v>0</v>
      </c>
      <c r="DO304" s="203" t="str">
        <f t="shared" si="154"/>
        <v/>
      </c>
    </row>
    <row r="305" spans="1:119" ht="14.25" customHeight="1">
      <c r="A305" s="260"/>
      <c r="B305" s="83">
        <v>298</v>
      </c>
      <c r="C305" s="2"/>
      <c r="D305" s="158"/>
      <c r="E305" s="194"/>
      <c r="F305" s="153"/>
      <c r="G305" s="153"/>
      <c r="H305" s="2"/>
      <c r="I305" s="154"/>
      <c r="J305" s="210"/>
      <c r="K305" s="155"/>
      <c r="L305" s="156">
        <f t="shared" si="139"/>
        <v>0</v>
      </c>
      <c r="M305" s="340"/>
      <c r="N305" s="182" t="str">
        <f t="shared" si="151"/>
        <v/>
      </c>
      <c r="O305" s="127"/>
      <c r="P305" s="64"/>
      <c r="Q305" s="64"/>
      <c r="R305" s="64"/>
      <c r="CB305" s="78" t="str">
        <f t="shared" si="124"/>
        <v/>
      </c>
      <c r="CC305" s="79">
        <v>100</v>
      </c>
      <c r="CD305" s="79">
        <f t="shared" si="125"/>
        <v>0</v>
      </c>
      <c r="CE305" s="79">
        <f t="shared" si="126"/>
        <v>0</v>
      </c>
      <c r="CF305" s="79">
        <f t="shared" si="127"/>
        <v>0</v>
      </c>
      <c r="CG305" s="79">
        <f t="shared" si="152"/>
        <v>0</v>
      </c>
      <c r="CH305" s="80">
        <f t="shared" si="128"/>
        <v>0</v>
      </c>
      <c r="CI305" s="84">
        <f t="shared" si="129"/>
        <v>0</v>
      </c>
      <c r="CJ305" s="80">
        <f t="shared" si="140"/>
        <v>0</v>
      </c>
      <c r="CN305" s="21" t="str">
        <f t="shared" si="130"/>
        <v/>
      </c>
      <c r="CO305" s="21" t="str">
        <f t="shared" si="131"/>
        <v/>
      </c>
      <c r="CP305" s="22" t="str">
        <f t="shared" si="141"/>
        <v/>
      </c>
      <c r="CQ305" s="22" t="str">
        <f t="shared" si="142"/>
        <v/>
      </c>
      <c r="CR305" s="22" t="str">
        <f t="shared" si="143"/>
        <v/>
      </c>
      <c r="CS305" s="22" t="str">
        <f t="shared" si="144"/>
        <v/>
      </c>
      <c r="CT305" s="22" t="str">
        <f t="shared" si="145"/>
        <v/>
      </c>
      <c r="CU305" s="173" t="str">
        <f t="shared" si="132"/>
        <v/>
      </c>
      <c r="CV305" s="173" t="str">
        <f t="shared" si="133"/>
        <v/>
      </c>
      <c r="CW305" s="22" t="str">
        <f t="shared" si="146"/>
        <v/>
      </c>
      <c r="CX305" s="22" t="str">
        <f t="shared" si="147"/>
        <v/>
      </c>
      <c r="CY305" s="23" t="str">
        <f t="shared" si="148"/>
        <v/>
      </c>
      <c r="CZ305" s="23" t="str">
        <f t="shared" si="149"/>
        <v/>
      </c>
      <c r="DA305" s="207" t="str">
        <f t="shared" si="153"/>
        <v/>
      </c>
      <c r="DB305" s="23">
        <f t="shared" si="134"/>
        <v>0</v>
      </c>
      <c r="DC305" s="16"/>
      <c r="DE305" s="192">
        <f t="shared" si="135"/>
        <v>0</v>
      </c>
      <c r="DF305" s="192">
        <f t="shared" si="136"/>
        <v>0</v>
      </c>
      <c r="DH305" s="192">
        <f t="shared" si="137"/>
        <v>0</v>
      </c>
      <c r="DI305" s="192">
        <f t="shared" si="138"/>
        <v>0</v>
      </c>
      <c r="DK305" s="203">
        <f>IF(Taula43[[#This Row],[Codi del contracte]]&lt;&gt;"",IF(Taula43[[#This Row],[Codi del contracte]]&gt;199,IF(Taula43[[#This Row],[Codi del contracte]]&lt;300,1,0),0),0)</f>
        <v>0</v>
      </c>
      <c r="DL305" s="203">
        <f>IF(Taula43[[#This Row],[Codi del contracte]]&lt;&gt;"",IF(Taula43[[#This Row],[Codi del contracte]]&gt;499,IF(Taula43[[#This Row],[Codi del contracte]]&lt;600,1,0),0),0)</f>
        <v>0</v>
      </c>
      <c r="DM305" s="203">
        <f t="shared" si="150"/>
        <v>0</v>
      </c>
      <c r="DN305" s="203">
        <f>IF(Taula43[[#This Row],[% Jornada (no posar símbol %)]]=100,IF(DM305=1,2,0),0)</f>
        <v>0</v>
      </c>
      <c r="DO305" s="203" t="str">
        <f t="shared" si="154"/>
        <v/>
      </c>
    </row>
    <row r="306" spans="1:119" ht="14.25" customHeight="1">
      <c r="A306" s="260"/>
      <c r="B306" s="83">
        <v>299</v>
      </c>
      <c r="C306" s="2"/>
      <c r="D306" s="158"/>
      <c r="E306" s="194"/>
      <c r="F306" s="153"/>
      <c r="G306" s="153"/>
      <c r="H306" s="2"/>
      <c r="I306" s="154"/>
      <c r="J306" s="210"/>
      <c r="K306" s="155"/>
      <c r="L306" s="156">
        <f t="shared" si="139"/>
        <v>0</v>
      </c>
      <c r="M306" s="340"/>
      <c r="N306" s="182" t="str">
        <f t="shared" si="151"/>
        <v/>
      </c>
      <c r="O306" s="127"/>
      <c r="P306" s="64"/>
      <c r="Q306" s="64"/>
      <c r="R306" s="64"/>
      <c r="CB306" s="78" t="str">
        <f t="shared" si="124"/>
        <v/>
      </c>
      <c r="CC306" s="79">
        <v>100</v>
      </c>
      <c r="CD306" s="79">
        <f t="shared" si="125"/>
        <v>0</v>
      </c>
      <c r="CE306" s="79">
        <f t="shared" si="126"/>
        <v>0</v>
      </c>
      <c r="CF306" s="79">
        <f t="shared" si="127"/>
        <v>0</v>
      </c>
      <c r="CG306" s="79">
        <f t="shared" si="152"/>
        <v>0</v>
      </c>
      <c r="CH306" s="80">
        <f t="shared" si="128"/>
        <v>0</v>
      </c>
      <c r="CI306" s="84">
        <f t="shared" si="129"/>
        <v>0</v>
      </c>
      <c r="CJ306" s="80">
        <f t="shared" si="140"/>
        <v>0</v>
      </c>
      <c r="CN306" s="21" t="str">
        <f t="shared" si="130"/>
        <v/>
      </c>
      <c r="CO306" s="21" t="str">
        <f t="shared" si="131"/>
        <v/>
      </c>
      <c r="CP306" s="22" t="str">
        <f t="shared" si="141"/>
        <v/>
      </c>
      <c r="CQ306" s="22" t="str">
        <f t="shared" si="142"/>
        <v/>
      </c>
      <c r="CR306" s="22" t="str">
        <f t="shared" si="143"/>
        <v/>
      </c>
      <c r="CS306" s="22" t="str">
        <f t="shared" si="144"/>
        <v/>
      </c>
      <c r="CT306" s="22" t="str">
        <f t="shared" si="145"/>
        <v/>
      </c>
      <c r="CU306" s="173" t="str">
        <f t="shared" si="132"/>
        <v/>
      </c>
      <c r="CV306" s="173" t="str">
        <f t="shared" si="133"/>
        <v/>
      </c>
      <c r="CW306" s="22" t="str">
        <f t="shared" si="146"/>
        <v/>
      </c>
      <c r="CX306" s="22" t="str">
        <f t="shared" si="147"/>
        <v/>
      </c>
      <c r="CY306" s="23" t="str">
        <f t="shared" si="148"/>
        <v/>
      </c>
      <c r="CZ306" s="23" t="str">
        <f t="shared" si="149"/>
        <v/>
      </c>
      <c r="DA306" s="207" t="str">
        <f t="shared" si="153"/>
        <v/>
      </c>
      <c r="DB306" s="23">
        <f t="shared" si="134"/>
        <v>0</v>
      </c>
      <c r="DC306" s="16"/>
      <c r="DE306" s="192">
        <f t="shared" si="135"/>
        <v>0</v>
      </c>
      <c r="DF306" s="192">
        <f t="shared" si="136"/>
        <v>0</v>
      </c>
      <c r="DH306" s="192">
        <f t="shared" si="137"/>
        <v>0</v>
      </c>
      <c r="DI306" s="192">
        <f t="shared" si="138"/>
        <v>0</v>
      </c>
      <c r="DK306" s="203">
        <f>IF(Taula43[[#This Row],[Codi del contracte]]&lt;&gt;"",IF(Taula43[[#This Row],[Codi del contracte]]&gt;199,IF(Taula43[[#This Row],[Codi del contracte]]&lt;300,1,0),0),0)</f>
        <v>0</v>
      </c>
      <c r="DL306" s="203">
        <f>IF(Taula43[[#This Row],[Codi del contracte]]&lt;&gt;"",IF(Taula43[[#This Row],[Codi del contracte]]&gt;499,IF(Taula43[[#This Row],[Codi del contracte]]&lt;600,1,0),0),0)</f>
        <v>0</v>
      </c>
      <c r="DM306" s="203">
        <f t="shared" si="150"/>
        <v>0</v>
      </c>
      <c r="DN306" s="203">
        <f>IF(Taula43[[#This Row],[% Jornada (no posar símbol %)]]=100,IF(DM306=1,2,0),0)</f>
        <v>0</v>
      </c>
      <c r="DO306" s="203" t="str">
        <f t="shared" si="154"/>
        <v/>
      </c>
    </row>
    <row r="307" spans="1:119" ht="14.25" customHeight="1">
      <c r="A307" s="260"/>
      <c r="B307" s="83">
        <v>300</v>
      </c>
      <c r="C307" s="2"/>
      <c r="D307" s="158"/>
      <c r="E307" s="194"/>
      <c r="F307" s="153"/>
      <c r="G307" s="153"/>
      <c r="H307" s="2"/>
      <c r="I307" s="154"/>
      <c r="J307" s="210"/>
      <c r="K307" s="155"/>
      <c r="L307" s="156">
        <f t="shared" si="139"/>
        <v>0</v>
      </c>
      <c r="M307" s="340"/>
      <c r="N307" s="182" t="str">
        <f t="shared" si="151"/>
        <v/>
      </c>
      <c r="O307" s="127"/>
      <c r="P307" s="64"/>
      <c r="Q307" s="64"/>
      <c r="R307" s="64"/>
      <c r="CB307" s="78" t="str">
        <f t="shared" si="124"/>
        <v/>
      </c>
      <c r="CC307" s="79">
        <v>100</v>
      </c>
      <c r="CD307" s="79">
        <f t="shared" si="125"/>
        <v>0</v>
      </c>
      <c r="CE307" s="79">
        <f t="shared" si="126"/>
        <v>0</v>
      </c>
      <c r="CF307" s="79">
        <f t="shared" si="127"/>
        <v>0</v>
      </c>
      <c r="CG307" s="79">
        <f t="shared" si="152"/>
        <v>0</v>
      </c>
      <c r="CH307" s="80">
        <f t="shared" si="128"/>
        <v>0</v>
      </c>
      <c r="CI307" s="84">
        <f t="shared" si="129"/>
        <v>0</v>
      </c>
      <c r="CJ307" s="80">
        <f t="shared" si="140"/>
        <v>0</v>
      </c>
      <c r="CN307" s="21" t="str">
        <f t="shared" si="130"/>
        <v/>
      </c>
      <c r="CO307" s="21" t="str">
        <f t="shared" si="131"/>
        <v/>
      </c>
      <c r="CP307" s="22" t="str">
        <f t="shared" si="141"/>
        <v/>
      </c>
      <c r="CQ307" s="22" t="str">
        <f t="shared" si="142"/>
        <v/>
      </c>
      <c r="CR307" s="22" t="str">
        <f t="shared" si="143"/>
        <v/>
      </c>
      <c r="CS307" s="22" t="str">
        <f t="shared" si="144"/>
        <v/>
      </c>
      <c r="CT307" s="22" t="str">
        <f t="shared" si="145"/>
        <v/>
      </c>
      <c r="CU307" s="173" t="str">
        <f t="shared" si="132"/>
        <v/>
      </c>
      <c r="CV307" s="173" t="str">
        <f t="shared" si="133"/>
        <v/>
      </c>
      <c r="CW307" s="22" t="str">
        <f t="shared" si="146"/>
        <v/>
      </c>
      <c r="CX307" s="22" t="str">
        <f t="shared" si="147"/>
        <v/>
      </c>
      <c r="CY307" s="23" t="str">
        <f t="shared" si="148"/>
        <v/>
      </c>
      <c r="CZ307" s="23" t="str">
        <f t="shared" si="149"/>
        <v/>
      </c>
      <c r="DA307" s="207" t="str">
        <f t="shared" si="153"/>
        <v/>
      </c>
      <c r="DB307" s="23">
        <f t="shared" si="134"/>
        <v>0</v>
      </c>
      <c r="DC307" s="16"/>
      <c r="DE307" s="192">
        <f t="shared" si="135"/>
        <v>0</v>
      </c>
      <c r="DF307" s="192">
        <f t="shared" si="136"/>
        <v>0</v>
      </c>
      <c r="DH307" s="192">
        <f t="shared" si="137"/>
        <v>0</v>
      </c>
      <c r="DI307" s="192">
        <f t="shared" si="138"/>
        <v>0</v>
      </c>
      <c r="DK307" s="203">
        <f>IF(Taula43[[#This Row],[Codi del contracte]]&lt;&gt;"",IF(Taula43[[#This Row],[Codi del contracte]]&gt;199,IF(Taula43[[#This Row],[Codi del contracte]]&lt;300,1,0),0),0)</f>
        <v>0</v>
      </c>
      <c r="DL307" s="203">
        <f>IF(Taula43[[#This Row],[Codi del contracte]]&lt;&gt;"",IF(Taula43[[#This Row],[Codi del contracte]]&gt;499,IF(Taula43[[#This Row],[Codi del contracte]]&lt;600,1,0),0),0)</f>
        <v>0</v>
      </c>
      <c r="DM307" s="203">
        <f t="shared" si="150"/>
        <v>0</v>
      </c>
      <c r="DN307" s="203">
        <f>IF(Taula43[[#This Row],[% Jornada (no posar símbol %)]]=100,IF(DM307=1,2,0),0)</f>
        <v>0</v>
      </c>
      <c r="DO307" s="203" t="str">
        <f t="shared" si="154"/>
        <v/>
      </c>
    </row>
    <row r="308" spans="1:119" ht="14.25" customHeight="1">
      <c r="A308" s="260"/>
      <c r="B308" s="83">
        <v>301</v>
      </c>
      <c r="C308" s="2"/>
      <c r="D308" s="158"/>
      <c r="E308" s="194"/>
      <c r="F308" s="153"/>
      <c r="G308" s="153"/>
      <c r="H308" s="2"/>
      <c r="I308" s="154"/>
      <c r="J308" s="210"/>
      <c r="K308" s="155"/>
      <c r="L308" s="156">
        <f t="shared" si="139"/>
        <v>0</v>
      </c>
      <c r="M308" s="340"/>
      <c r="N308" s="182" t="str">
        <f t="shared" si="151"/>
        <v/>
      </c>
      <c r="O308" s="127"/>
      <c r="P308" s="64"/>
      <c r="Q308" s="64"/>
      <c r="R308" s="64"/>
      <c r="CB308" s="78" t="str">
        <f t="shared" si="124"/>
        <v/>
      </c>
      <c r="CC308" s="79">
        <v>100</v>
      </c>
      <c r="CD308" s="79">
        <f t="shared" si="125"/>
        <v>0</v>
      </c>
      <c r="CE308" s="79">
        <f t="shared" si="126"/>
        <v>0</v>
      </c>
      <c r="CF308" s="79">
        <f t="shared" si="127"/>
        <v>0</v>
      </c>
      <c r="CG308" s="79">
        <f t="shared" si="152"/>
        <v>0</v>
      </c>
      <c r="CH308" s="80">
        <f t="shared" si="128"/>
        <v>0</v>
      </c>
      <c r="CI308" s="84">
        <f t="shared" si="129"/>
        <v>0</v>
      </c>
      <c r="CJ308" s="80">
        <f t="shared" si="140"/>
        <v>0</v>
      </c>
      <c r="CN308" s="21" t="str">
        <f t="shared" si="130"/>
        <v/>
      </c>
      <c r="CO308" s="21" t="str">
        <f t="shared" si="131"/>
        <v/>
      </c>
      <c r="CP308" s="22" t="str">
        <f t="shared" si="141"/>
        <v/>
      </c>
      <c r="CQ308" s="22" t="str">
        <f t="shared" si="142"/>
        <v/>
      </c>
      <c r="CR308" s="22" t="str">
        <f t="shared" si="143"/>
        <v/>
      </c>
      <c r="CS308" s="22" t="str">
        <f t="shared" si="144"/>
        <v/>
      </c>
      <c r="CT308" s="22" t="str">
        <f t="shared" si="145"/>
        <v/>
      </c>
      <c r="CU308" s="173" t="str">
        <f t="shared" si="132"/>
        <v/>
      </c>
      <c r="CV308" s="173" t="str">
        <f t="shared" si="133"/>
        <v/>
      </c>
      <c r="CW308" s="22" t="str">
        <f t="shared" si="146"/>
        <v/>
      </c>
      <c r="CX308" s="22" t="str">
        <f t="shared" si="147"/>
        <v/>
      </c>
      <c r="CY308" s="23" t="str">
        <f t="shared" si="148"/>
        <v/>
      </c>
      <c r="CZ308" s="23" t="str">
        <f t="shared" si="149"/>
        <v/>
      </c>
      <c r="DA308" s="207" t="str">
        <f t="shared" si="153"/>
        <v/>
      </c>
      <c r="DB308" s="23">
        <f t="shared" si="134"/>
        <v>0</v>
      </c>
      <c r="DC308" s="16"/>
      <c r="DE308" s="192">
        <f t="shared" si="135"/>
        <v>0</v>
      </c>
      <c r="DF308" s="192">
        <f t="shared" si="136"/>
        <v>0</v>
      </c>
      <c r="DH308" s="192">
        <f t="shared" si="137"/>
        <v>0</v>
      </c>
      <c r="DI308" s="192">
        <f t="shared" si="138"/>
        <v>0</v>
      </c>
      <c r="DK308" s="203">
        <f>IF(Taula43[[#This Row],[Codi del contracte]]&lt;&gt;"",IF(Taula43[[#This Row],[Codi del contracte]]&gt;199,IF(Taula43[[#This Row],[Codi del contracte]]&lt;300,1,0),0),0)</f>
        <v>0</v>
      </c>
      <c r="DL308" s="203">
        <f>IF(Taula43[[#This Row],[Codi del contracte]]&lt;&gt;"",IF(Taula43[[#This Row],[Codi del contracte]]&gt;499,IF(Taula43[[#This Row],[Codi del contracte]]&lt;600,1,0),0),0)</f>
        <v>0</v>
      </c>
      <c r="DM308" s="203">
        <f t="shared" si="150"/>
        <v>0</v>
      </c>
      <c r="DN308" s="203">
        <f>IF(Taula43[[#This Row],[% Jornada (no posar símbol %)]]=100,IF(DM308=1,2,0),0)</f>
        <v>0</v>
      </c>
      <c r="DO308" s="203" t="str">
        <f t="shared" si="154"/>
        <v/>
      </c>
    </row>
    <row r="309" spans="1:119" ht="14.25" customHeight="1">
      <c r="A309" s="260"/>
      <c r="B309" s="83">
        <v>302</v>
      </c>
      <c r="C309" s="2"/>
      <c r="D309" s="158"/>
      <c r="E309" s="194"/>
      <c r="F309" s="153"/>
      <c r="G309" s="153"/>
      <c r="H309" s="2"/>
      <c r="I309" s="154"/>
      <c r="J309" s="210"/>
      <c r="K309" s="155"/>
      <c r="L309" s="156">
        <f t="shared" si="139"/>
        <v>0</v>
      </c>
      <c r="M309" s="340"/>
      <c r="N309" s="182" t="str">
        <f t="shared" si="151"/>
        <v/>
      </c>
      <c r="O309" s="127"/>
      <c r="P309" s="64"/>
      <c r="Q309" s="64"/>
      <c r="R309" s="64"/>
      <c r="CB309" s="78" t="str">
        <f t="shared" si="124"/>
        <v/>
      </c>
      <c r="CC309" s="79">
        <v>100</v>
      </c>
      <c r="CD309" s="79">
        <f t="shared" si="125"/>
        <v>0</v>
      </c>
      <c r="CE309" s="79">
        <f t="shared" si="126"/>
        <v>0</v>
      </c>
      <c r="CF309" s="79">
        <f t="shared" si="127"/>
        <v>0</v>
      </c>
      <c r="CG309" s="79">
        <f t="shared" si="152"/>
        <v>0</v>
      </c>
      <c r="CH309" s="80">
        <f t="shared" si="128"/>
        <v>0</v>
      </c>
      <c r="CI309" s="84">
        <f t="shared" si="129"/>
        <v>0</v>
      </c>
      <c r="CJ309" s="80">
        <f t="shared" si="140"/>
        <v>0</v>
      </c>
      <c r="CN309" s="21" t="str">
        <f t="shared" si="130"/>
        <v/>
      </c>
      <c r="CO309" s="21" t="str">
        <f t="shared" si="131"/>
        <v/>
      </c>
      <c r="CP309" s="22" t="str">
        <f t="shared" si="141"/>
        <v/>
      </c>
      <c r="CQ309" s="22" t="str">
        <f t="shared" si="142"/>
        <v/>
      </c>
      <c r="CR309" s="22" t="str">
        <f t="shared" si="143"/>
        <v/>
      </c>
      <c r="CS309" s="22" t="str">
        <f t="shared" si="144"/>
        <v/>
      </c>
      <c r="CT309" s="22" t="str">
        <f t="shared" si="145"/>
        <v/>
      </c>
      <c r="CU309" s="173" t="str">
        <f t="shared" si="132"/>
        <v/>
      </c>
      <c r="CV309" s="173" t="str">
        <f t="shared" si="133"/>
        <v/>
      </c>
      <c r="CW309" s="22" t="str">
        <f t="shared" si="146"/>
        <v/>
      </c>
      <c r="CX309" s="22" t="str">
        <f t="shared" si="147"/>
        <v/>
      </c>
      <c r="CY309" s="23" t="str">
        <f t="shared" si="148"/>
        <v/>
      </c>
      <c r="CZ309" s="23" t="str">
        <f t="shared" si="149"/>
        <v/>
      </c>
      <c r="DA309" s="207" t="str">
        <f t="shared" si="153"/>
        <v/>
      </c>
      <c r="DB309" s="23">
        <f t="shared" si="134"/>
        <v>0</v>
      </c>
      <c r="DC309" s="16"/>
      <c r="DE309" s="192">
        <f t="shared" si="135"/>
        <v>0</v>
      </c>
      <c r="DF309" s="192">
        <f t="shared" si="136"/>
        <v>0</v>
      </c>
      <c r="DH309" s="192">
        <f t="shared" si="137"/>
        <v>0</v>
      </c>
      <c r="DI309" s="192">
        <f t="shared" si="138"/>
        <v>0</v>
      </c>
      <c r="DK309" s="203">
        <f>IF(Taula43[[#This Row],[Codi del contracte]]&lt;&gt;"",IF(Taula43[[#This Row],[Codi del contracte]]&gt;199,IF(Taula43[[#This Row],[Codi del contracte]]&lt;300,1,0),0),0)</f>
        <v>0</v>
      </c>
      <c r="DL309" s="203">
        <f>IF(Taula43[[#This Row],[Codi del contracte]]&lt;&gt;"",IF(Taula43[[#This Row],[Codi del contracte]]&gt;499,IF(Taula43[[#This Row],[Codi del contracte]]&lt;600,1,0),0),0)</f>
        <v>0</v>
      </c>
      <c r="DM309" s="203">
        <f t="shared" si="150"/>
        <v>0</v>
      </c>
      <c r="DN309" s="203">
        <f>IF(Taula43[[#This Row],[% Jornada (no posar símbol %)]]=100,IF(DM309=1,2,0),0)</f>
        <v>0</v>
      </c>
      <c r="DO309" s="203" t="str">
        <f t="shared" si="154"/>
        <v/>
      </c>
    </row>
    <row r="310" spans="1:119" ht="14.25" customHeight="1">
      <c r="A310" s="260"/>
      <c r="B310" s="83">
        <v>303</v>
      </c>
      <c r="C310" s="2"/>
      <c r="D310" s="158"/>
      <c r="E310" s="194"/>
      <c r="F310" s="153"/>
      <c r="G310" s="153"/>
      <c r="H310" s="2"/>
      <c r="I310" s="154"/>
      <c r="J310" s="210"/>
      <c r="K310" s="155"/>
      <c r="L310" s="156">
        <f t="shared" si="139"/>
        <v>0</v>
      </c>
      <c r="M310" s="340"/>
      <c r="N310" s="182" t="str">
        <f t="shared" si="151"/>
        <v/>
      </c>
      <c r="O310" s="127"/>
      <c r="P310" s="64"/>
      <c r="Q310" s="64"/>
      <c r="R310" s="64"/>
      <c r="CB310" s="78" t="str">
        <f t="shared" si="124"/>
        <v/>
      </c>
      <c r="CC310" s="79">
        <v>100</v>
      </c>
      <c r="CD310" s="79">
        <f t="shared" si="125"/>
        <v>0</v>
      </c>
      <c r="CE310" s="79">
        <f t="shared" si="126"/>
        <v>0</v>
      </c>
      <c r="CF310" s="79">
        <f t="shared" si="127"/>
        <v>0</v>
      </c>
      <c r="CG310" s="79">
        <f t="shared" si="152"/>
        <v>0</v>
      </c>
      <c r="CH310" s="80">
        <f t="shared" si="128"/>
        <v>0</v>
      </c>
      <c r="CI310" s="84">
        <f t="shared" si="129"/>
        <v>0</v>
      </c>
      <c r="CJ310" s="80">
        <f t="shared" si="140"/>
        <v>0</v>
      </c>
      <c r="CN310" s="21" t="str">
        <f t="shared" si="130"/>
        <v/>
      </c>
      <c r="CO310" s="21" t="str">
        <f t="shared" si="131"/>
        <v/>
      </c>
      <c r="CP310" s="22" t="str">
        <f t="shared" si="141"/>
        <v/>
      </c>
      <c r="CQ310" s="22" t="str">
        <f t="shared" si="142"/>
        <v/>
      </c>
      <c r="CR310" s="22" t="str">
        <f t="shared" si="143"/>
        <v/>
      </c>
      <c r="CS310" s="22" t="str">
        <f t="shared" si="144"/>
        <v/>
      </c>
      <c r="CT310" s="22" t="str">
        <f t="shared" si="145"/>
        <v/>
      </c>
      <c r="CU310" s="173" t="str">
        <f t="shared" si="132"/>
        <v/>
      </c>
      <c r="CV310" s="173" t="str">
        <f t="shared" si="133"/>
        <v/>
      </c>
      <c r="CW310" s="22" t="str">
        <f t="shared" si="146"/>
        <v/>
      </c>
      <c r="CX310" s="22" t="str">
        <f t="shared" si="147"/>
        <v/>
      </c>
      <c r="CY310" s="23" t="str">
        <f t="shared" si="148"/>
        <v/>
      </c>
      <c r="CZ310" s="23" t="str">
        <f t="shared" si="149"/>
        <v/>
      </c>
      <c r="DA310" s="207" t="str">
        <f t="shared" si="153"/>
        <v/>
      </c>
      <c r="DB310" s="23">
        <f t="shared" si="134"/>
        <v>0</v>
      </c>
      <c r="DC310" s="16"/>
      <c r="DE310" s="192">
        <f t="shared" si="135"/>
        <v>0</v>
      </c>
      <c r="DF310" s="192">
        <f t="shared" si="136"/>
        <v>0</v>
      </c>
      <c r="DH310" s="192">
        <f t="shared" si="137"/>
        <v>0</v>
      </c>
      <c r="DI310" s="192">
        <f t="shared" si="138"/>
        <v>0</v>
      </c>
      <c r="DK310" s="203">
        <f>IF(Taula43[[#This Row],[Codi del contracte]]&lt;&gt;"",IF(Taula43[[#This Row],[Codi del contracte]]&gt;199,IF(Taula43[[#This Row],[Codi del contracte]]&lt;300,1,0),0),0)</f>
        <v>0</v>
      </c>
      <c r="DL310" s="203">
        <f>IF(Taula43[[#This Row],[Codi del contracte]]&lt;&gt;"",IF(Taula43[[#This Row],[Codi del contracte]]&gt;499,IF(Taula43[[#This Row],[Codi del contracte]]&lt;600,1,0),0),0)</f>
        <v>0</v>
      </c>
      <c r="DM310" s="203">
        <f t="shared" si="150"/>
        <v>0</v>
      </c>
      <c r="DN310" s="203">
        <f>IF(Taula43[[#This Row],[% Jornada (no posar símbol %)]]=100,IF(DM310=1,2,0),0)</f>
        <v>0</v>
      </c>
      <c r="DO310" s="203" t="str">
        <f t="shared" si="154"/>
        <v/>
      </c>
    </row>
    <row r="311" spans="1:119" ht="14.25" customHeight="1">
      <c r="A311" s="260"/>
      <c r="B311" s="83">
        <v>304</v>
      </c>
      <c r="C311" s="2"/>
      <c r="D311" s="158"/>
      <c r="E311" s="194"/>
      <c r="F311" s="153"/>
      <c r="G311" s="153"/>
      <c r="H311" s="2"/>
      <c r="I311" s="154"/>
      <c r="J311" s="210"/>
      <c r="K311" s="155"/>
      <c r="L311" s="156">
        <f t="shared" si="139"/>
        <v>0</v>
      </c>
      <c r="M311" s="340"/>
      <c r="N311" s="182" t="str">
        <f t="shared" si="151"/>
        <v/>
      </c>
      <c r="O311" s="127"/>
      <c r="P311" s="64"/>
      <c r="Q311" s="64"/>
      <c r="R311" s="64"/>
      <c r="CB311" s="78" t="str">
        <f t="shared" si="124"/>
        <v/>
      </c>
      <c r="CC311" s="79">
        <v>100</v>
      </c>
      <c r="CD311" s="79">
        <f t="shared" si="125"/>
        <v>0</v>
      </c>
      <c r="CE311" s="79">
        <f t="shared" si="126"/>
        <v>0</v>
      </c>
      <c r="CF311" s="79">
        <f t="shared" si="127"/>
        <v>0</v>
      </c>
      <c r="CG311" s="79">
        <f t="shared" si="152"/>
        <v>0</v>
      </c>
      <c r="CH311" s="80">
        <f t="shared" si="128"/>
        <v>0</v>
      </c>
      <c r="CI311" s="84">
        <f t="shared" si="129"/>
        <v>0</v>
      </c>
      <c r="CJ311" s="80">
        <f t="shared" si="140"/>
        <v>0</v>
      </c>
      <c r="CN311" s="21" t="str">
        <f t="shared" si="130"/>
        <v/>
      </c>
      <c r="CO311" s="21" t="str">
        <f t="shared" si="131"/>
        <v/>
      </c>
      <c r="CP311" s="22" t="str">
        <f t="shared" si="141"/>
        <v/>
      </c>
      <c r="CQ311" s="22" t="str">
        <f t="shared" si="142"/>
        <v/>
      </c>
      <c r="CR311" s="22" t="str">
        <f t="shared" si="143"/>
        <v/>
      </c>
      <c r="CS311" s="22" t="str">
        <f t="shared" si="144"/>
        <v/>
      </c>
      <c r="CT311" s="22" t="str">
        <f t="shared" si="145"/>
        <v/>
      </c>
      <c r="CU311" s="173" t="str">
        <f t="shared" si="132"/>
        <v/>
      </c>
      <c r="CV311" s="173" t="str">
        <f t="shared" si="133"/>
        <v/>
      </c>
      <c r="CW311" s="22" t="str">
        <f t="shared" si="146"/>
        <v/>
      </c>
      <c r="CX311" s="22" t="str">
        <f t="shared" si="147"/>
        <v/>
      </c>
      <c r="CY311" s="23" t="str">
        <f t="shared" si="148"/>
        <v/>
      </c>
      <c r="CZ311" s="23" t="str">
        <f t="shared" si="149"/>
        <v/>
      </c>
      <c r="DA311" s="207" t="str">
        <f t="shared" si="153"/>
        <v/>
      </c>
      <c r="DB311" s="23">
        <f t="shared" si="134"/>
        <v>0</v>
      </c>
      <c r="DC311" s="16"/>
      <c r="DE311" s="192">
        <f t="shared" si="135"/>
        <v>0</v>
      </c>
      <c r="DF311" s="192">
        <f t="shared" si="136"/>
        <v>0</v>
      </c>
      <c r="DH311" s="192">
        <f t="shared" si="137"/>
        <v>0</v>
      </c>
      <c r="DI311" s="192">
        <f t="shared" si="138"/>
        <v>0</v>
      </c>
      <c r="DK311" s="203">
        <f>IF(Taula43[[#This Row],[Codi del contracte]]&lt;&gt;"",IF(Taula43[[#This Row],[Codi del contracte]]&gt;199,IF(Taula43[[#This Row],[Codi del contracte]]&lt;300,1,0),0),0)</f>
        <v>0</v>
      </c>
      <c r="DL311" s="203">
        <f>IF(Taula43[[#This Row],[Codi del contracte]]&lt;&gt;"",IF(Taula43[[#This Row],[Codi del contracte]]&gt;499,IF(Taula43[[#This Row],[Codi del contracte]]&lt;600,1,0),0),0)</f>
        <v>0</v>
      </c>
      <c r="DM311" s="203">
        <f t="shared" si="150"/>
        <v>0</v>
      </c>
      <c r="DN311" s="203">
        <f>IF(Taula43[[#This Row],[% Jornada (no posar símbol %)]]=100,IF(DM311=1,2,0),0)</f>
        <v>0</v>
      </c>
      <c r="DO311" s="203" t="str">
        <f t="shared" si="154"/>
        <v/>
      </c>
    </row>
    <row r="312" spans="1:119" ht="14.25" customHeight="1">
      <c r="A312" s="260"/>
      <c r="B312" s="83">
        <v>305</v>
      </c>
      <c r="C312" s="2"/>
      <c r="D312" s="158"/>
      <c r="E312" s="194"/>
      <c r="F312" s="153"/>
      <c r="G312" s="153"/>
      <c r="H312" s="2"/>
      <c r="I312" s="154"/>
      <c r="J312" s="210"/>
      <c r="K312" s="155"/>
      <c r="L312" s="156">
        <f t="shared" si="139"/>
        <v>0</v>
      </c>
      <c r="M312" s="340"/>
      <c r="N312" s="182" t="str">
        <f t="shared" si="151"/>
        <v/>
      </c>
      <c r="O312" s="127"/>
      <c r="P312" s="64"/>
      <c r="Q312" s="64"/>
      <c r="R312" s="64"/>
      <c r="CB312" s="78" t="str">
        <f t="shared" si="124"/>
        <v/>
      </c>
      <c r="CC312" s="79">
        <v>100</v>
      </c>
      <c r="CD312" s="79">
        <f t="shared" si="125"/>
        <v>0</v>
      </c>
      <c r="CE312" s="79">
        <f t="shared" si="126"/>
        <v>0</v>
      </c>
      <c r="CF312" s="79">
        <f t="shared" si="127"/>
        <v>0</v>
      </c>
      <c r="CG312" s="79">
        <f t="shared" si="152"/>
        <v>0</v>
      </c>
      <c r="CH312" s="80">
        <f t="shared" si="128"/>
        <v>0</v>
      </c>
      <c r="CI312" s="84">
        <f t="shared" si="129"/>
        <v>0</v>
      </c>
      <c r="CJ312" s="80">
        <f t="shared" si="140"/>
        <v>0</v>
      </c>
      <c r="CN312" s="21" t="str">
        <f t="shared" si="130"/>
        <v/>
      </c>
      <c r="CO312" s="21" t="str">
        <f t="shared" si="131"/>
        <v/>
      </c>
      <c r="CP312" s="22" t="str">
        <f t="shared" si="141"/>
        <v/>
      </c>
      <c r="CQ312" s="22" t="str">
        <f t="shared" si="142"/>
        <v/>
      </c>
      <c r="CR312" s="22" t="str">
        <f t="shared" si="143"/>
        <v/>
      </c>
      <c r="CS312" s="22" t="str">
        <f t="shared" si="144"/>
        <v/>
      </c>
      <c r="CT312" s="22" t="str">
        <f t="shared" si="145"/>
        <v/>
      </c>
      <c r="CU312" s="173" t="str">
        <f t="shared" si="132"/>
        <v/>
      </c>
      <c r="CV312" s="173" t="str">
        <f t="shared" si="133"/>
        <v/>
      </c>
      <c r="CW312" s="22" t="str">
        <f t="shared" si="146"/>
        <v/>
      </c>
      <c r="CX312" s="22" t="str">
        <f t="shared" si="147"/>
        <v/>
      </c>
      <c r="CY312" s="23" t="str">
        <f t="shared" si="148"/>
        <v/>
      </c>
      <c r="CZ312" s="23" t="str">
        <f t="shared" si="149"/>
        <v/>
      </c>
      <c r="DA312" s="207" t="str">
        <f t="shared" si="153"/>
        <v/>
      </c>
      <c r="DB312" s="23">
        <f t="shared" si="134"/>
        <v>0</v>
      </c>
      <c r="DC312" s="16"/>
      <c r="DE312" s="192">
        <f t="shared" si="135"/>
        <v>0</v>
      </c>
      <c r="DF312" s="192">
        <f t="shared" si="136"/>
        <v>0</v>
      </c>
      <c r="DH312" s="192">
        <f t="shared" si="137"/>
        <v>0</v>
      </c>
      <c r="DI312" s="192">
        <f t="shared" si="138"/>
        <v>0</v>
      </c>
      <c r="DK312" s="203">
        <f>IF(Taula43[[#This Row],[Codi del contracte]]&lt;&gt;"",IF(Taula43[[#This Row],[Codi del contracte]]&gt;199,IF(Taula43[[#This Row],[Codi del contracte]]&lt;300,1,0),0),0)</f>
        <v>0</v>
      </c>
      <c r="DL312" s="203">
        <f>IF(Taula43[[#This Row],[Codi del contracte]]&lt;&gt;"",IF(Taula43[[#This Row],[Codi del contracte]]&gt;499,IF(Taula43[[#This Row],[Codi del contracte]]&lt;600,1,0),0),0)</f>
        <v>0</v>
      </c>
      <c r="DM312" s="203">
        <f t="shared" si="150"/>
        <v>0</v>
      </c>
      <c r="DN312" s="203">
        <f>IF(Taula43[[#This Row],[% Jornada (no posar símbol %)]]=100,IF(DM312=1,2,0),0)</f>
        <v>0</v>
      </c>
      <c r="DO312" s="203" t="str">
        <f t="shared" si="154"/>
        <v/>
      </c>
    </row>
    <row r="313" spans="1:119" ht="14.25" customHeight="1">
      <c r="A313" s="260"/>
      <c r="B313" s="83">
        <v>306</v>
      </c>
      <c r="C313" s="2"/>
      <c r="D313" s="158"/>
      <c r="E313" s="194"/>
      <c r="F313" s="153"/>
      <c r="G313" s="153"/>
      <c r="H313" s="2"/>
      <c r="I313" s="154"/>
      <c r="J313" s="210"/>
      <c r="K313" s="155"/>
      <c r="L313" s="156">
        <f t="shared" si="139"/>
        <v>0</v>
      </c>
      <c r="M313" s="340"/>
      <c r="N313" s="182" t="str">
        <f t="shared" si="151"/>
        <v/>
      </c>
      <c r="O313" s="127"/>
      <c r="P313" s="64"/>
      <c r="Q313" s="64"/>
      <c r="R313" s="64"/>
      <c r="CB313" s="78" t="str">
        <f t="shared" si="124"/>
        <v/>
      </c>
      <c r="CC313" s="79">
        <v>100</v>
      </c>
      <c r="CD313" s="79">
        <f t="shared" si="125"/>
        <v>0</v>
      </c>
      <c r="CE313" s="79">
        <f t="shared" si="126"/>
        <v>0</v>
      </c>
      <c r="CF313" s="79">
        <f t="shared" si="127"/>
        <v>0</v>
      </c>
      <c r="CG313" s="79">
        <f t="shared" si="152"/>
        <v>0</v>
      </c>
      <c r="CH313" s="80">
        <f t="shared" si="128"/>
        <v>0</v>
      </c>
      <c r="CI313" s="84">
        <f t="shared" si="129"/>
        <v>0</v>
      </c>
      <c r="CJ313" s="80">
        <f t="shared" si="140"/>
        <v>0</v>
      </c>
      <c r="CN313" s="21" t="str">
        <f t="shared" si="130"/>
        <v/>
      </c>
      <c r="CO313" s="21" t="str">
        <f t="shared" si="131"/>
        <v/>
      </c>
      <c r="CP313" s="22" t="str">
        <f t="shared" si="141"/>
        <v/>
      </c>
      <c r="CQ313" s="22" t="str">
        <f t="shared" si="142"/>
        <v/>
      </c>
      <c r="CR313" s="22" t="str">
        <f t="shared" si="143"/>
        <v/>
      </c>
      <c r="CS313" s="22" t="str">
        <f t="shared" si="144"/>
        <v/>
      </c>
      <c r="CT313" s="22" t="str">
        <f t="shared" si="145"/>
        <v/>
      </c>
      <c r="CU313" s="173" t="str">
        <f t="shared" si="132"/>
        <v/>
      </c>
      <c r="CV313" s="173" t="str">
        <f t="shared" si="133"/>
        <v/>
      </c>
      <c r="CW313" s="22" t="str">
        <f t="shared" si="146"/>
        <v/>
      </c>
      <c r="CX313" s="22" t="str">
        <f t="shared" si="147"/>
        <v/>
      </c>
      <c r="CY313" s="23" t="str">
        <f t="shared" si="148"/>
        <v/>
      </c>
      <c r="CZ313" s="23" t="str">
        <f t="shared" si="149"/>
        <v/>
      </c>
      <c r="DA313" s="207" t="str">
        <f t="shared" si="153"/>
        <v/>
      </c>
      <c r="DB313" s="23">
        <f t="shared" si="134"/>
        <v>0</v>
      </c>
      <c r="DC313" s="16"/>
      <c r="DE313" s="192">
        <f t="shared" si="135"/>
        <v>0</v>
      </c>
      <c r="DF313" s="192">
        <f t="shared" si="136"/>
        <v>0</v>
      </c>
      <c r="DH313" s="192">
        <f t="shared" si="137"/>
        <v>0</v>
      </c>
      <c r="DI313" s="192">
        <f t="shared" si="138"/>
        <v>0</v>
      </c>
      <c r="DK313" s="203">
        <f>IF(Taula43[[#This Row],[Codi del contracte]]&lt;&gt;"",IF(Taula43[[#This Row],[Codi del contracte]]&gt;199,IF(Taula43[[#This Row],[Codi del contracte]]&lt;300,1,0),0),0)</f>
        <v>0</v>
      </c>
      <c r="DL313" s="203">
        <f>IF(Taula43[[#This Row],[Codi del contracte]]&lt;&gt;"",IF(Taula43[[#This Row],[Codi del contracte]]&gt;499,IF(Taula43[[#This Row],[Codi del contracte]]&lt;600,1,0),0),0)</f>
        <v>0</v>
      </c>
      <c r="DM313" s="203">
        <f t="shared" si="150"/>
        <v>0</v>
      </c>
      <c r="DN313" s="203">
        <f>IF(Taula43[[#This Row],[% Jornada (no posar símbol %)]]=100,IF(DM313=1,2,0),0)</f>
        <v>0</v>
      </c>
      <c r="DO313" s="203" t="str">
        <f t="shared" si="154"/>
        <v/>
      </c>
    </row>
    <row r="314" spans="1:119" ht="14.25" customHeight="1">
      <c r="A314" s="260"/>
      <c r="B314" s="83">
        <v>307</v>
      </c>
      <c r="C314" s="2"/>
      <c r="D314" s="158"/>
      <c r="E314" s="194"/>
      <c r="F314" s="153"/>
      <c r="G314" s="153"/>
      <c r="H314" s="2"/>
      <c r="I314" s="154"/>
      <c r="J314" s="210"/>
      <c r="K314" s="155"/>
      <c r="L314" s="156">
        <f t="shared" si="139"/>
        <v>0</v>
      </c>
      <c r="M314" s="340"/>
      <c r="N314" s="182" t="str">
        <f t="shared" si="151"/>
        <v/>
      </c>
      <c r="O314" s="127"/>
      <c r="P314" s="64"/>
      <c r="Q314" s="64"/>
      <c r="R314" s="64"/>
      <c r="CB314" s="78" t="str">
        <f t="shared" si="124"/>
        <v/>
      </c>
      <c r="CC314" s="79">
        <v>100</v>
      </c>
      <c r="CD314" s="79">
        <f t="shared" si="125"/>
        <v>0</v>
      </c>
      <c r="CE314" s="79">
        <f t="shared" si="126"/>
        <v>0</v>
      </c>
      <c r="CF314" s="79">
        <f t="shared" si="127"/>
        <v>0</v>
      </c>
      <c r="CG314" s="79">
        <f t="shared" si="152"/>
        <v>0</v>
      </c>
      <c r="CH314" s="80">
        <f t="shared" si="128"/>
        <v>0</v>
      </c>
      <c r="CI314" s="84">
        <f t="shared" si="129"/>
        <v>0</v>
      </c>
      <c r="CJ314" s="80">
        <f t="shared" si="140"/>
        <v>0</v>
      </c>
      <c r="CN314" s="21" t="str">
        <f t="shared" si="130"/>
        <v/>
      </c>
      <c r="CO314" s="21" t="str">
        <f t="shared" si="131"/>
        <v/>
      </c>
      <c r="CP314" s="22" t="str">
        <f t="shared" si="141"/>
        <v/>
      </c>
      <c r="CQ314" s="22" t="str">
        <f t="shared" si="142"/>
        <v/>
      </c>
      <c r="CR314" s="22" t="str">
        <f t="shared" si="143"/>
        <v/>
      </c>
      <c r="CS314" s="22" t="str">
        <f t="shared" si="144"/>
        <v/>
      </c>
      <c r="CT314" s="22" t="str">
        <f t="shared" si="145"/>
        <v/>
      </c>
      <c r="CU314" s="173" t="str">
        <f t="shared" si="132"/>
        <v/>
      </c>
      <c r="CV314" s="173" t="str">
        <f t="shared" si="133"/>
        <v/>
      </c>
      <c r="CW314" s="22" t="str">
        <f t="shared" si="146"/>
        <v/>
      </c>
      <c r="CX314" s="22" t="str">
        <f t="shared" si="147"/>
        <v/>
      </c>
      <c r="CY314" s="23" t="str">
        <f t="shared" si="148"/>
        <v/>
      </c>
      <c r="CZ314" s="23" t="str">
        <f t="shared" si="149"/>
        <v/>
      </c>
      <c r="DA314" s="207" t="str">
        <f t="shared" si="153"/>
        <v/>
      </c>
      <c r="DB314" s="23">
        <f t="shared" si="134"/>
        <v>0</v>
      </c>
      <c r="DC314" s="16"/>
      <c r="DE314" s="192">
        <f t="shared" si="135"/>
        <v>0</v>
      </c>
      <c r="DF314" s="192">
        <f t="shared" si="136"/>
        <v>0</v>
      </c>
      <c r="DH314" s="192">
        <f t="shared" si="137"/>
        <v>0</v>
      </c>
      <c r="DI314" s="192">
        <f t="shared" si="138"/>
        <v>0</v>
      </c>
      <c r="DK314" s="203">
        <f>IF(Taula43[[#This Row],[Codi del contracte]]&lt;&gt;"",IF(Taula43[[#This Row],[Codi del contracte]]&gt;199,IF(Taula43[[#This Row],[Codi del contracte]]&lt;300,1,0),0),0)</f>
        <v>0</v>
      </c>
      <c r="DL314" s="203">
        <f>IF(Taula43[[#This Row],[Codi del contracte]]&lt;&gt;"",IF(Taula43[[#This Row],[Codi del contracte]]&gt;499,IF(Taula43[[#This Row],[Codi del contracte]]&lt;600,1,0),0),0)</f>
        <v>0</v>
      </c>
      <c r="DM314" s="203">
        <f t="shared" si="150"/>
        <v>0</v>
      </c>
      <c r="DN314" s="203">
        <f>IF(Taula43[[#This Row],[% Jornada (no posar símbol %)]]=100,IF(DM314=1,2,0),0)</f>
        <v>0</v>
      </c>
      <c r="DO314" s="203" t="str">
        <f t="shared" si="154"/>
        <v/>
      </c>
    </row>
    <row r="315" spans="1:119" ht="14.25" customHeight="1">
      <c r="A315" s="260"/>
      <c r="B315" s="83">
        <v>308</v>
      </c>
      <c r="C315" s="2"/>
      <c r="D315" s="158"/>
      <c r="E315" s="194"/>
      <c r="F315" s="153"/>
      <c r="G315" s="153"/>
      <c r="H315" s="2"/>
      <c r="I315" s="154"/>
      <c r="J315" s="210"/>
      <c r="K315" s="155"/>
      <c r="L315" s="156">
        <f t="shared" si="139"/>
        <v>0</v>
      </c>
      <c r="M315" s="340"/>
      <c r="N315" s="182" t="str">
        <f t="shared" si="151"/>
        <v/>
      </c>
      <c r="O315" s="127"/>
      <c r="P315" s="64"/>
      <c r="Q315" s="64"/>
      <c r="R315" s="64"/>
      <c r="CB315" s="78" t="str">
        <f t="shared" si="124"/>
        <v/>
      </c>
      <c r="CC315" s="79">
        <v>100</v>
      </c>
      <c r="CD315" s="79">
        <f t="shared" si="125"/>
        <v>0</v>
      </c>
      <c r="CE315" s="79">
        <f t="shared" si="126"/>
        <v>0</v>
      </c>
      <c r="CF315" s="79">
        <f t="shared" si="127"/>
        <v>0</v>
      </c>
      <c r="CG315" s="79">
        <f t="shared" si="152"/>
        <v>0</v>
      </c>
      <c r="CH315" s="80">
        <f t="shared" si="128"/>
        <v>0</v>
      </c>
      <c r="CI315" s="84">
        <f t="shared" si="129"/>
        <v>0</v>
      </c>
      <c r="CJ315" s="80">
        <f t="shared" si="140"/>
        <v>0</v>
      </c>
      <c r="CN315" s="21" t="str">
        <f t="shared" si="130"/>
        <v/>
      </c>
      <c r="CO315" s="21" t="str">
        <f t="shared" si="131"/>
        <v/>
      </c>
      <c r="CP315" s="22" t="str">
        <f t="shared" si="141"/>
        <v/>
      </c>
      <c r="CQ315" s="22" t="str">
        <f t="shared" si="142"/>
        <v/>
      </c>
      <c r="CR315" s="22" t="str">
        <f t="shared" si="143"/>
        <v/>
      </c>
      <c r="CS315" s="22" t="str">
        <f t="shared" si="144"/>
        <v/>
      </c>
      <c r="CT315" s="22" t="str">
        <f t="shared" si="145"/>
        <v/>
      </c>
      <c r="CU315" s="173" t="str">
        <f t="shared" si="132"/>
        <v/>
      </c>
      <c r="CV315" s="173" t="str">
        <f t="shared" si="133"/>
        <v/>
      </c>
      <c r="CW315" s="22" t="str">
        <f t="shared" si="146"/>
        <v/>
      </c>
      <c r="CX315" s="22" t="str">
        <f t="shared" si="147"/>
        <v/>
      </c>
      <c r="CY315" s="23" t="str">
        <f t="shared" si="148"/>
        <v/>
      </c>
      <c r="CZ315" s="23" t="str">
        <f t="shared" si="149"/>
        <v/>
      </c>
      <c r="DA315" s="207" t="str">
        <f t="shared" si="153"/>
        <v/>
      </c>
      <c r="DB315" s="23">
        <f t="shared" si="134"/>
        <v>0</v>
      </c>
      <c r="DC315" s="16"/>
      <c r="DE315" s="192">
        <f t="shared" si="135"/>
        <v>0</v>
      </c>
      <c r="DF315" s="192">
        <f t="shared" si="136"/>
        <v>0</v>
      </c>
      <c r="DH315" s="192">
        <f t="shared" si="137"/>
        <v>0</v>
      </c>
      <c r="DI315" s="192">
        <f t="shared" si="138"/>
        <v>0</v>
      </c>
      <c r="DK315" s="203">
        <f>IF(Taula43[[#This Row],[Codi del contracte]]&lt;&gt;"",IF(Taula43[[#This Row],[Codi del contracte]]&gt;199,IF(Taula43[[#This Row],[Codi del contracte]]&lt;300,1,0),0),0)</f>
        <v>0</v>
      </c>
      <c r="DL315" s="203">
        <f>IF(Taula43[[#This Row],[Codi del contracte]]&lt;&gt;"",IF(Taula43[[#This Row],[Codi del contracte]]&gt;499,IF(Taula43[[#This Row],[Codi del contracte]]&lt;600,1,0),0),0)</f>
        <v>0</v>
      </c>
      <c r="DM315" s="203">
        <f t="shared" si="150"/>
        <v>0</v>
      </c>
      <c r="DN315" s="203">
        <f>IF(Taula43[[#This Row],[% Jornada (no posar símbol %)]]=100,IF(DM315=1,2,0),0)</f>
        <v>0</v>
      </c>
      <c r="DO315" s="203" t="str">
        <f t="shared" si="154"/>
        <v/>
      </c>
    </row>
    <row r="316" spans="1:119" ht="14.25" customHeight="1">
      <c r="A316" s="260"/>
      <c r="B316" s="83">
        <v>309</v>
      </c>
      <c r="C316" s="2"/>
      <c r="D316" s="158"/>
      <c r="E316" s="194"/>
      <c r="F316" s="153"/>
      <c r="G316" s="153"/>
      <c r="H316" s="2"/>
      <c r="I316" s="154"/>
      <c r="J316" s="210"/>
      <c r="K316" s="155"/>
      <c r="L316" s="156">
        <f t="shared" si="139"/>
        <v>0</v>
      </c>
      <c r="M316" s="340"/>
      <c r="N316" s="182" t="str">
        <f t="shared" si="151"/>
        <v/>
      </c>
      <c r="O316" s="127"/>
      <c r="P316" s="64"/>
      <c r="Q316" s="64"/>
      <c r="R316" s="64"/>
      <c r="CB316" s="78" t="str">
        <f t="shared" si="124"/>
        <v/>
      </c>
      <c r="CC316" s="79">
        <v>100</v>
      </c>
      <c r="CD316" s="79">
        <f t="shared" si="125"/>
        <v>0</v>
      </c>
      <c r="CE316" s="79">
        <f t="shared" si="126"/>
        <v>0</v>
      </c>
      <c r="CF316" s="79">
        <f t="shared" si="127"/>
        <v>0</v>
      </c>
      <c r="CG316" s="79">
        <f t="shared" si="152"/>
        <v>0</v>
      </c>
      <c r="CH316" s="80">
        <f t="shared" si="128"/>
        <v>0</v>
      </c>
      <c r="CI316" s="84">
        <f t="shared" si="129"/>
        <v>0</v>
      </c>
      <c r="CJ316" s="80">
        <f t="shared" si="140"/>
        <v>0</v>
      </c>
      <c r="CN316" s="21" t="str">
        <f t="shared" si="130"/>
        <v/>
      </c>
      <c r="CO316" s="21" t="str">
        <f t="shared" si="131"/>
        <v/>
      </c>
      <c r="CP316" s="22" t="str">
        <f t="shared" si="141"/>
        <v/>
      </c>
      <c r="CQ316" s="22" t="str">
        <f t="shared" si="142"/>
        <v/>
      </c>
      <c r="CR316" s="22" t="str">
        <f t="shared" si="143"/>
        <v/>
      </c>
      <c r="CS316" s="22" t="str">
        <f t="shared" si="144"/>
        <v/>
      </c>
      <c r="CT316" s="22" t="str">
        <f t="shared" si="145"/>
        <v/>
      </c>
      <c r="CU316" s="173" t="str">
        <f t="shared" si="132"/>
        <v/>
      </c>
      <c r="CV316" s="173" t="str">
        <f t="shared" si="133"/>
        <v/>
      </c>
      <c r="CW316" s="22" t="str">
        <f t="shared" si="146"/>
        <v/>
      </c>
      <c r="CX316" s="22" t="str">
        <f t="shared" si="147"/>
        <v/>
      </c>
      <c r="CY316" s="23" t="str">
        <f t="shared" si="148"/>
        <v/>
      </c>
      <c r="CZ316" s="23" t="str">
        <f t="shared" si="149"/>
        <v/>
      </c>
      <c r="DA316" s="207" t="str">
        <f t="shared" si="153"/>
        <v/>
      </c>
      <c r="DB316" s="23">
        <f t="shared" si="134"/>
        <v>0</v>
      </c>
      <c r="DC316" s="16"/>
      <c r="DE316" s="192">
        <f t="shared" si="135"/>
        <v>0</v>
      </c>
      <c r="DF316" s="192">
        <f t="shared" si="136"/>
        <v>0</v>
      </c>
      <c r="DH316" s="192">
        <f t="shared" si="137"/>
        <v>0</v>
      </c>
      <c r="DI316" s="192">
        <f t="shared" si="138"/>
        <v>0</v>
      </c>
      <c r="DK316" s="203">
        <f>IF(Taula43[[#This Row],[Codi del contracte]]&lt;&gt;"",IF(Taula43[[#This Row],[Codi del contracte]]&gt;199,IF(Taula43[[#This Row],[Codi del contracte]]&lt;300,1,0),0),0)</f>
        <v>0</v>
      </c>
      <c r="DL316" s="203">
        <f>IF(Taula43[[#This Row],[Codi del contracte]]&lt;&gt;"",IF(Taula43[[#This Row],[Codi del contracte]]&gt;499,IF(Taula43[[#This Row],[Codi del contracte]]&lt;600,1,0),0),0)</f>
        <v>0</v>
      </c>
      <c r="DM316" s="203">
        <f t="shared" si="150"/>
        <v>0</v>
      </c>
      <c r="DN316" s="203">
        <f>IF(Taula43[[#This Row],[% Jornada (no posar símbol %)]]=100,IF(DM316=1,2,0),0)</f>
        <v>0</v>
      </c>
      <c r="DO316" s="203" t="str">
        <f t="shared" si="154"/>
        <v/>
      </c>
    </row>
    <row r="317" spans="1:119" ht="14.25" customHeight="1">
      <c r="A317" s="260"/>
      <c r="B317" s="83">
        <v>310</v>
      </c>
      <c r="C317" s="2"/>
      <c r="D317" s="158"/>
      <c r="E317" s="194"/>
      <c r="F317" s="153"/>
      <c r="G317" s="153"/>
      <c r="H317" s="2"/>
      <c r="I317" s="154"/>
      <c r="J317" s="210"/>
      <c r="K317" s="155"/>
      <c r="L317" s="156">
        <f t="shared" si="139"/>
        <v>0</v>
      </c>
      <c r="M317" s="340"/>
      <c r="N317" s="182" t="str">
        <f t="shared" si="151"/>
        <v/>
      </c>
      <c r="O317" s="127"/>
      <c r="P317" s="64"/>
      <c r="Q317" s="64"/>
      <c r="R317" s="64"/>
      <c r="CB317" s="78" t="str">
        <f t="shared" si="124"/>
        <v/>
      </c>
      <c r="CC317" s="79">
        <v>100</v>
      </c>
      <c r="CD317" s="79">
        <f t="shared" si="125"/>
        <v>0</v>
      </c>
      <c r="CE317" s="79">
        <f t="shared" si="126"/>
        <v>0</v>
      </c>
      <c r="CF317" s="79">
        <f t="shared" si="127"/>
        <v>0</v>
      </c>
      <c r="CG317" s="79">
        <f t="shared" si="152"/>
        <v>0</v>
      </c>
      <c r="CH317" s="80">
        <f t="shared" si="128"/>
        <v>0</v>
      </c>
      <c r="CI317" s="84">
        <f t="shared" si="129"/>
        <v>0</v>
      </c>
      <c r="CJ317" s="80">
        <f t="shared" si="140"/>
        <v>0</v>
      </c>
      <c r="CN317" s="21" t="str">
        <f t="shared" si="130"/>
        <v/>
      </c>
      <c r="CO317" s="21" t="str">
        <f t="shared" si="131"/>
        <v/>
      </c>
      <c r="CP317" s="22" t="str">
        <f t="shared" si="141"/>
        <v/>
      </c>
      <c r="CQ317" s="22" t="str">
        <f t="shared" si="142"/>
        <v/>
      </c>
      <c r="CR317" s="22" t="str">
        <f t="shared" si="143"/>
        <v/>
      </c>
      <c r="CS317" s="22" t="str">
        <f t="shared" si="144"/>
        <v/>
      </c>
      <c r="CT317" s="22" t="str">
        <f t="shared" si="145"/>
        <v/>
      </c>
      <c r="CU317" s="173" t="str">
        <f t="shared" si="132"/>
        <v/>
      </c>
      <c r="CV317" s="173" t="str">
        <f t="shared" si="133"/>
        <v/>
      </c>
      <c r="CW317" s="22" t="str">
        <f t="shared" si="146"/>
        <v/>
      </c>
      <c r="CX317" s="22" t="str">
        <f t="shared" si="147"/>
        <v/>
      </c>
      <c r="CY317" s="23" t="str">
        <f t="shared" si="148"/>
        <v/>
      </c>
      <c r="CZ317" s="23" t="str">
        <f t="shared" si="149"/>
        <v/>
      </c>
      <c r="DA317" s="207" t="str">
        <f t="shared" si="153"/>
        <v/>
      </c>
      <c r="DB317" s="23">
        <f t="shared" si="134"/>
        <v>0</v>
      </c>
      <c r="DC317" s="16"/>
      <c r="DE317" s="192">
        <f t="shared" si="135"/>
        <v>0</v>
      </c>
      <c r="DF317" s="192">
        <f t="shared" si="136"/>
        <v>0</v>
      </c>
      <c r="DH317" s="192">
        <f t="shared" si="137"/>
        <v>0</v>
      </c>
      <c r="DI317" s="192">
        <f t="shared" si="138"/>
        <v>0</v>
      </c>
      <c r="DK317" s="203">
        <f>IF(Taula43[[#This Row],[Codi del contracte]]&lt;&gt;"",IF(Taula43[[#This Row],[Codi del contracte]]&gt;199,IF(Taula43[[#This Row],[Codi del contracte]]&lt;300,1,0),0),0)</f>
        <v>0</v>
      </c>
      <c r="DL317" s="203">
        <f>IF(Taula43[[#This Row],[Codi del contracte]]&lt;&gt;"",IF(Taula43[[#This Row],[Codi del contracte]]&gt;499,IF(Taula43[[#This Row],[Codi del contracte]]&lt;600,1,0),0),0)</f>
        <v>0</v>
      </c>
      <c r="DM317" s="203">
        <f t="shared" si="150"/>
        <v>0</v>
      </c>
      <c r="DN317" s="203">
        <f>IF(Taula43[[#This Row],[% Jornada (no posar símbol %)]]=100,IF(DM317=1,2,0),0)</f>
        <v>0</v>
      </c>
      <c r="DO317" s="203" t="str">
        <f t="shared" si="154"/>
        <v/>
      </c>
    </row>
    <row r="318" spans="1:119" ht="14.25" customHeight="1">
      <c r="A318" s="260"/>
      <c r="B318" s="83">
        <v>311</v>
      </c>
      <c r="C318" s="2"/>
      <c r="D318" s="158"/>
      <c r="E318" s="194"/>
      <c r="F318" s="153"/>
      <c r="G318" s="153"/>
      <c r="H318" s="2"/>
      <c r="I318" s="154"/>
      <c r="J318" s="210"/>
      <c r="K318" s="155"/>
      <c r="L318" s="156">
        <f t="shared" si="139"/>
        <v>0</v>
      </c>
      <c r="M318" s="340"/>
      <c r="N318" s="182" t="str">
        <f t="shared" si="151"/>
        <v/>
      </c>
      <c r="O318" s="127"/>
      <c r="P318" s="64"/>
      <c r="Q318" s="64"/>
      <c r="R318" s="64"/>
      <c r="CB318" s="78" t="str">
        <f t="shared" si="124"/>
        <v/>
      </c>
      <c r="CC318" s="79">
        <v>100</v>
      </c>
      <c r="CD318" s="79">
        <f t="shared" si="125"/>
        <v>0</v>
      </c>
      <c r="CE318" s="79">
        <f t="shared" si="126"/>
        <v>0</v>
      </c>
      <c r="CF318" s="79">
        <f t="shared" si="127"/>
        <v>0</v>
      </c>
      <c r="CG318" s="79">
        <f t="shared" si="152"/>
        <v>0</v>
      </c>
      <c r="CH318" s="80">
        <f t="shared" si="128"/>
        <v>0</v>
      </c>
      <c r="CI318" s="84">
        <f t="shared" si="129"/>
        <v>0</v>
      </c>
      <c r="CJ318" s="80">
        <f t="shared" si="140"/>
        <v>0</v>
      </c>
      <c r="CN318" s="21" t="str">
        <f t="shared" si="130"/>
        <v/>
      </c>
      <c r="CO318" s="21" t="str">
        <f t="shared" si="131"/>
        <v/>
      </c>
      <c r="CP318" s="22" t="str">
        <f t="shared" si="141"/>
        <v/>
      </c>
      <c r="CQ318" s="22" t="str">
        <f t="shared" si="142"/>
        <v/>
      </c>
      <c r="CR318" s="22" t="str">
        <f t="shared" si="143"/>
        <v/>
      </c>
      <c r="CS318" s="22" t="str">
        <f t="shared" si="144"/>
        <v/>
      </c>
      <c r="CT318" s="22" t="str">
        <f t="shared" si="145"/>
        <v/>
      </c>
      <c r="CU318" s="173" t="str">
        <f t="shared" si="132"/>
        <v/>
      </c>
      <c r="CV318" s="173" t="str">
        <f t="shared" si="133"/>
        <v/>
      </c>
      <c r="CW318" s="22" t="str">
        <f t="shared" si="146"/>
        <v/>
      </c>
      <c r="CX318" s="22" t="str">
        <f t="shared" si="147"/>
        <v/>
      </c>
      <c r="CY318" s="23" t="str">
        <f t="shared" si="148"/>
        <v/>
      </c>
      <c r="CZ318" s="23" t="str">
        <f t="shared" si="149"/>
        <v/>
      </c>
      <c r="DA318" s="207" t="str">
        <f t="shared" si="153"/>
        <v/>
      </c>
      <c r="DB318" s="23">
        <f t="shared" si="134"/>
        <v>0</v>
      </c>
      <c r="DC318" s="16"/>
      <c r="DE318" s="192">
        <f t="shared" si="135"/>
        <v>0</v>
      </c>
      <c r="DF318" s="192">
        <f t="shared" si="136"/>
        <v>0</v>
      </c>
      <c r="DH318" s="192">
        <f t="shared" si="137"/>
        <v>0</v>
      </c>
      <c r="DI318" s="192">
        <f t="shared" si="138"/>
        <v>0</v>
      </c>
      <c r="DK318" s="203">
        <f>IF(Taula43[[#This Row],[Codi del contracte]]&lt;&gt;"",IF(Taula43[[#This Row],[Codi del contracte]]&gt;199,IF(Taula43[[#This Row],[Codi del contracte]]&lt;300,1,0),0),0)</f>
        <v>0</v>
      </c>
      <c r="DL318" s="203">
        <f>IF(Taula43[[#This Row],[Codi del contracte]]&lt;&gt;"",IF(Taula43[[#This Row],[Codi del contracte]]&gt;499,IF(Taula43[[#This Row],[Codi del contracte]]&lt;600,1,0),0),0)</f>
        <v>0</v>
      </c>
      <c r="DM318" s="203">
        <f t="shared" si="150"/>
        <v>0</v>
      </c>
      <c r="DN318" s="203">
        <f>IF(Taula43[[#This Row],[% Jornada (no posar símbol %)]]=100,IF(DM318=1,2,0),0)</f>
        <v>0</v>
      </c>
      <c r="DO318" s="203" t="str">
        <f t="shared" si="154"/>
        <v/>
      </c>
    </row>
    <row r="319" spans="1:119" ht="14.25" customHeight="1">
      <c r="A319" s="260"/>
      <c r="B319" s="83">
        <v>312</v>
      </c>
      <c r="C319" s="2"/>
      <c r="D319" s="158"/>
      <c r="E319" s="194"/>
      <c r="F319" s="153"/>
      <c r="G319" s="153"/>
      <c r="H319" s="2"/>
      <c r="I319" s="154"/>
      <c r="J319" s="210"/>
      <c r="K319" s="155"/>
      <c r="L319" s="156">
        <f t="shared" si="139"/>
        <v>0</v>
      </c>
      <c r="M319" s="340"/>
      <c r="N319" s="182" t="str">
        <f t="shared" si="151"/>
        <v/>
      </c>
      <c r="O319" s="127"/>
      <c r="P319" s="64"/>
      <c r="Q319" s="64"/>
      <c r="R319" s="64"/>
      <c r="CB319" s="78" t="str">
        <f t="shared" si="124"/>
        <v/>
      </c>
      <c r="CC319" s="79">
        <v>100</v>
      </c>
      <c r="CD319" s="79">
        <f t="shared" si="125"/>
        <v>0</v>
      </c>
      <c r="CE319" s="79">
        <f t="shared" si="126"/>
        <v>0</v>
      </c>
      <c r="CF319" s="79">
        <f t="shared" si="127"/>
        <v>0</v>
      </c>
      <c r="CG319" s="79">
        <f t="shared" si="152"/>
        <v>0</v>
      </c>
      <c r="CH319" s="80">
        <f t="shared" si="128"/>
        <v>0</v>
      </c>
      <c r="CI319" s="84">
        <f t="shared" si="129"/>
        <v>0</v>
      </c>
      <c r="CJ319" s="80">
        <f t="shared" si="140"/>
        <v>0</v>
      </c>
      <c r="CN319" s="21" t="str">
        <f t="shared" si="130"/>
        <v/>
      </c>
      <c r="CO319" s="21" t="str">
        <f t="shared" si="131"/>
        <v/>
      </c>
      <c r="CP319" s="22" t="str">
        <f t="shared" si="141"/>
        <v/>
      </c>
      <c r="CQ319" s="22" t="str">
        <f t="shared" si="142"/>
        <v/>
      </c>
      <c r="CR319" s="22" t="str">
        <f t="shared" si="143"/>
        <v/>
      </c>
      <c r="CS319" s="22" t="str">
        <f t="shared" si="144"/>
        <v/>
      </c>
      <c r="CT319" s="22" t="str">
        <f t="shared" si="145"/>
        <v/>
      </c>
      <c r="CU319" s="173" t="str">
        <f t="shared" si="132"/>
        <v/>
      </c>
      <c r="CV319" s="173" t="str">
        <f t="shared" si="133"/>
        <v/>
      </c>
      <c r="CW319" s="22" t="str">
        <f t="shared" si="146"/>
        <v/>
      </c>
      <c r="CX319" s="22" t="str">
        <f t="shared" si="147"/>
        <v/>
      </c>
      <c r="CY319" s="23" t="str">
        <f t="shared" si="148"/>
        <v/>
      </c>
      <c r="CZ319" s="23" t="str">
        <f t="shared" si="149"/>
        <v/>
      </c>
      <c r="DA319" s="207" t="str">
        <f t="shared" si="153"/>
        <v/>
      </c>
      <c r="DB319" s="23">
        <f t="shared" si="134"/>
        <v>0</v>
      </c>
      <c r="DC319" s="16"/>
      <c r="DE319" s="192">
        <f t="shared" si="135"/>
        <v>0</v>
      </c>
      <c r="DF319" s="192">
        <f t="shared" si="136"/>
        <v>0</v>
      </c>
      <c r="DH319" s="192">
        <f t="shared" si="137"/>
        <v>0</v>
      </c>
      <c r="DI319" s="192">
        <f t="shared" si="138"/>
        <v>0</v>
      </c>
      <c r="DK319" s="203">
        <f>IF(Taula43[[#This Row],[Codi del contracte]]&lt;&gt;"",IF(Taula43[[#This Row],[Codi del contracte]]&gt;199,IF(Taula43[[#This Row],[Codi del contracte]]&lt;300,1,0),0),0)</f>
        <v>0</v>
      </c>
      <c r="DL319" s="203">
        <f>IF(Taula43[[#This Row],[Codi del contracte]]&lt;&gt;"",IF(Taula43[[#This Row],[Codi del contracte]]&gt;499,IF(Taula43[[#This Row],[Codi del contracte]]&lt;600,1,0),0),0)</f>
        <v>0</v>
      </c>
      <c r="DM319" s="203">
        <f t="shared" si="150"/>
        <v>0</v>
      </c>
      <c r="DN319" s="203">
        <f>IF(Taula43[[#This Row],[% Jornada (no posar símbol %)]]=100,IF(DM319=1,2,0),0)</f>
        <v>0</v>
      </c>
      <c r="DO319" s="203" t="str">
        <f t="shared" si="154"/>
        <v/>
      </c>
    </row>
    <row r="320" spans="1:119" ht="14.25" customHeight="1">
      <c r="A320" s="260"/>
      <c r="B320" s="83">
        <v>313</v>
      </c>
      <c r="C320" s="2"/>
      <c r="D320" s="158"/>
      <c r="E320" s="194"/>
      <c r="F320" s="153"/>
      <c r="G320" s="153"/>
      <c r="H320" s="2"/>
      <c r="I320" s="154"/>
      <c r="J320" s="210"/>
      <c r="K320" s="155"/>
      <c r="L320" s="156">
        <f t="shared" si="139"/>
        <v>0</v>
      </c>
      <c r="M320" s="340"/>
      <c r="N320" s="182" t="str">
        <f t="shared" si="151"/>
        <v/>
      </c>
      <c r="O320" s="127"/>
      <c r="P320" s="64"/>
      <c r="Q320" s="64"/>
      <c r="R320" s="64"/>
      <c r="CB320" s="78" t="str">
        <f t="shared" si="124"/>
        <v/>
      </c>
      <c r="CC320" s="79">
        <v>100</v>
      </c>
      <c r="CD320" s="79">
        <f t="shared" si="125"/>
        <v>0</v>
      </c>
      <c r="CE320" s="79">
        <f t="shared" si="126"/>
        <v>0</v>
      </c>
      <c r="CF320" s="79">
        <f t="shared" si="127"/>
        <v>0</v>
      </c>
      <c r="CG320" s="79">
        <f t="shared" si="152"/>
        <v>0</v>
      </c>
      <c r="CH320" s="80">
        <f t="shared" si="128"/>
        <v>0</v>
      </c>
      <c r="CI320" s="84">
        <f t="shared" si="129"/>
        <v>0</v>
      </c>
      <c r="CJ320" s="80">
        <f t="shared" si="140"/>
        <v>0</v>
      </c>
      <c r="CN320" s="21" t="str">
        <f t="shared" si="130"/>
        <v/>
      </c>
      <c r="CO320" s="21" t="str">
        <f t="shared" si="131"/>
        <v/>
      </c>
      <c r="CP320" s="22" t="str">
        <f t="shared" si="141"/>
        <v/>
      </c>
      <c r="CQ320" s="22" t="str">
        <f t="shared" si="142"/>
        <v/>
      </c>
      <c r="CR320" s="22" t="str">
        <f t="shared" si="143"/>
        <v/>
      </c>
      <c r="CS320" s="22" t="str">
        <f t="shared" si="144"/>
        <v/>
      </c>
      <c r="CT320" s="22" t="str">
        <f t="shared" si="145"/>
        <v/>
      </c>
      <c r="CU320" s="173" t="str">
        <f t="shared" si="132"/>
        <v/>
      </c>
      <c r="CV320" s="173" t="str">
        <f t="shared" si="133"/>
        <v/>
      </c>
      <c r="CW320" s="22" t="str">
        <f t="shared" si="146"/>
        <v/>
      </c>
      <c r="CX320" s="22" t="str">
        <f t="shared" si="147"/>
        <v/>
      </c>
      <c r="CY320" s="23" t="str">
        <f t="shared" si="148"/>
        <v/>
      </c>
      <c r="CZ320" s="23" t="str">
        <f t="shared" si="149"/>
        <v/>
      </c>
      <c r="DA320" s="207" t="str">
        <f t="shared" si="153"/>
        <v/>
      </c>
      <c r="DB320" s="23">
        <f t="shared" si="134"/>
        <v>0</v>
      </c>
      <c r="DC320" s="16"/>
      <c r="DE320" s="192">
        <f t="shared" si="135"/>
        <v>0</v>
      </c>
      <c r="DF320" s="192">
        <f t="shared" si="136"/>
        <v>0</v>
      </c>
      <c r="DH320" s="192">
        <f t="shared" si="137"/>
        <v>0</v>
      </c>
      <c r="DI320" s="192">
        <f t="shared" si="138"/>
        <v>0</v>
      </c>
      <c r="DK320" s="203">
        <f>IF(Taula43[[#This Row],[Codi del contracte]]&lt;&gt;"",IF(Taula43[[#This Row],[Codi del contracte]]&gt;199,IF(Taula43[[#This Row],[Codi del contracte]]&lt;300,1,0),0),0)</f>
        <v>0</v>
      </c>
      <c r="DL320" s="203">
        <f>IF(Taula43[[#This Row],[Codi del contracte]]&lt;&gt;"",IF(Taula43[[#This Row],[Codi del contracte]]&gt;499,IF(Taula43[[#This Row],[Codi del contracte]]&lt;600,1,0),0),0)</f>
        <v>0</v>
      </c>
      <c r="DM320" s="203">
        <f t="shared" si="150"/>
        <v>0</v>
      </c>
      <c r="DN320" s="203">
        <f>IF(Taula43[[#This Row],[% Jornada (no posar símbol %)]]=100,IF(DM320=1,2,0),0)</f>
        <v>0</v>
      </c>
      <c r="DO320" s="203" t="str">
        <f t="shared" si="154"/>
        <v/>
      </c>
    </row>
    <row r="321" spans="1:119" ht="14.25" customHeight="1">
      <c r="A321" s="260"/>
      <c r="B321" s="83">
        <v>314</v>
      </c>
      <c r="C321" s="2"/>
      <c r="D321" s="158"/>
      <c r="E321" s="194"/>
      <c r="F321" s="153"/>
      <c r="G321" s="153"/>
      <c r="H321" s="2"/>
      <c r="I321" s="154"/>
      <c r="J321" s="210"/>
      <c r="K321" s="155"/>
      <c r="L321" s="156">
        <f t="shared" si="139"/>
        <v>0</v>
      </c>
      <c r="M321" s="340"/>
      <c r="N321" s="182" t="str">
        <f t="shared" si="151"/>
        <v/>
      </c>
      <c r="O321" s="127"/>
      <c r="P321" s="64"/>
      <c r="Q321" s="64"/>
      <c r="R321" s="64"/>
      <c r="CB321" s="78" t="str">
        <f t="shared" si="124"/>
        <v/>
      </c>
      <c r="CC321" s="79">
        <v>100</v>
      </c>
      <c r="CD321" s="79">
        <f t="shared" si="125"/>
        <v>0</v>
      </c>
      <c r="CE321" s="79">
        <f t="shared" si="126"/>
        <v>0</v>
      </c>
      <c r="CF321" s="79">
        <f t="shared" si="127"/>
        <v>0</v>
      </c>
      <c r="CG321" s="79">
        <f t="shared" si="152"/>
        <v>0</v>
      </c>
      <c r="CH321" s="80">
        <f t="shared" si="128"/>
        <v>0</v>
      </c>
      <c r="CI321" s="84">
        <f t="shared" si="129"/>
        <v>0</v>
      </c>
      <c r="CJ321" s="80">
        <f t="shared" si="140"/>
        <v>0</v>
      </c>
      <c r="CN321" s="21" t="str">
        <f t="shared" si="130"/>
        <v/>
      </c>
      <c r="CO321" s="21" t="str">
        <f t="shared" si="131"/>
        <v/>
      </c>
      <c r="CP321" s="22" t="str">
        <f t="shared" si="141"/>
        <v/>
      </c>
      <c r="CQ321" s="22" t="str">
        <f t="shared" si="142"/>
        <v/>
      </c>
      <c r="CR321" s="22" t="str">
        <f t="shared" si="143"/>
        <v/>
      </c>
      <c r="CS321" s="22" t="str">
        <f t="shared" si="144"/>
        <v/>
      </c>
      <c r="CT321" s="22" t="str">
        <f t="shared" si="145"/>
        <v/>
      </c>
      <c r="CU321" s="173" t="str">
        <f t="shared" si="132"/>
        <v/>
      </c>
      <c r="CV321" s="173" t="str">
        <f t="shared" si="133"/>
        <v/>
      </c>
      <c r="CW321" s="22" t="str">
        <f t="shared" si="146"/>
        <v/>
      </c>
      <c r="CX321" s="22" t="str">
        <f t="shared" si="147"/>
        <v/>
      </c>
      <c r="CY321" s="23" t="str">
        <f t="shared" si="148"/>
        <v/>
      </c>
      <c r="CZ321" s="23" t="str">
        <f t="shared" si="149"/>
        <v/>
      </c>
      <c r="DA321" s="207" t="str">
        <f t="shared" si="153"/>
        <v/>
      </c>
      <c r="DB321" s="23">
        <f t="shared" si="134"/>
        <v>0</v>
      </c>
      <c r="DC321" s="16"/>
      <c r="DE321" s="192">
        <f t="shared" si="135"/>
        <v>0</v>
      </c>
      <c r="DF321" s="192">
        <f t="shared" si="136"/>
        <v>0</v>
      </c>
      <c r="DH321" s="192">
        <f t="shared" si="137"/>
        <v>0</v>
      </c>
      <c r="DI321" s="192">
        <f t="shared" si="138"/>
        <v>0</v>
      </c>
      <c r="DK321" s="203">
        <f>IF(Taula43[[#This Row],[Codi del contracte]]&lt;&gt;"",IF(Taula43[[#This Row],[Codi del contracte]]&gt;199,IF(Taula43[[#This Row],[Codi del contracte]]&lt;300,1,0),0),0)</f>
        <v>0</v>
      </c>
      <c r="DL321" s="203">
        <f>IF(Taula43[[#This Row],[Codi del contracte]]&lt;&gt;"",IF(Taula43[[#This Row],[Codi del contracte]]&gt;499,IF(Taula43[[#This Row],[Codi del contracte]]&lt;600,1,0),0),0)</f>
        <v>0</v>
      </c>
      <c r="DM321" s="203">
        <f t="shared" si="150"/>
        <v>0</v>
      </c>
      <c r="DN321" s="203">
        <f>IF(Taula43[[#This Row],[% Jornada (no posar símbol %)]]=100,IF(DM321=1,2,0),0)</f>
        <v>0</v>
      </c>
      <c r="DO321" s="203" t="str">
        <f t="shared" si="154"/>
        <v/>
      </c>
    </row>
    <row r="322" spans="1:119" ht="14.25" customHeight="1">
      <c r="A322" s="260"/>
      <c r="B322" s="83">
        <v>315</v>
      </c>
      <c r="C322" s="2"/>
      <c r="D322" s="158"/>
      <c r="E322" s="194"/>
      <c r="F322" s="153"/>
      <c r="G322" s="153"/>
      <c r="H322" s="2"/>
      <c r="I322" s="154"/>
      <c r="J322" s="210"/>
      <c r="K322" s="155"/>
      <c r="L322" s="156">
        <f t="shared" si="139"/>
        <v>0</v>
      </c>
      <c r="M322" s="340"/>
      <c r="N322" s="182" t="str">
        <f t="shared" si="151"/>
        <v/>
      </c>
      <c r="O322" s="127"/>
      <c r="P322" s="64"/>
      <c r="Q322" s="64"/>
      <c r="R322" s="64"/>
      <c r="CB322" s="78" t="str">
        <f t="shared" si="124"/>
        <v/>
      </c>
      <c r="CC322" s="79">
        <v>100</v>
      </c>
      <c r="CD322" s="79">
        <f t="shared" si="125"/>
        <v>0</v>
      </c>
      <c r="CE322" s="79">
        <f t="shared" si="126"/>
        <v>0</v>
      </c>
      <c r="CF322" s="79">
        <f t="shared" si="127"/>
        <v>0</v>
      </c>
      <c r="CG322" s="79">
        <f t="shared" si="152"/>
        <v>0</v>
      </c>
      <c r="CH322" s="80">
        <f t="shared" si="128"/>
        <v>0</v>
      </c>
      <c r="CI322" s="84">
        <f t="shared" si="129"/>
        <v>0</v>
      </c>
      <c r="CJ322" s="80">
        <f t="shared" si="140"/>
        <v>0</v>
      </c>
      <c r="CN322" s="21" t="str">
        <f t="shared" si="130"/>
        <v/>
      </c>
      <c r="CO322" s="21" t="str">
        <f t="shared" si="131"/>
        <v/>
      </c>
      <c r="CP322" s="22" t="str">
        <f t="shared" si="141"/>
        <v/>
      </c>
      <c r="CQ322" s="22" t="str">
        <f t="shared" si="142"/>
        <v/>
      </c>
      <c r="CR322" s="22" t="str">
        <f t="shared" si="143"/>
        <v/>
      </c>
      <c r="CS322" s="22" t="str">
        <f t="shared" si="144"/>
        <v/>
      </c>
      <c r="CT322" s="22" t="str">
        <f t="shared" si="145"/>
        <v/>
      </c>
      <c r="CU322" s="173" t="str">
        <f t="shared" si="132"/>
        <v/>
      </c>
      <c r="CV322" s="173" t="str">
        <f t="shared" si="133"/>
        <v/>
      </c>
      <c r="CW322" s="22" t="str">
        <f t="shared" si="146"/>
        <v/>
      </c>
      <c r="CX322" s="22" t="str">
        <f t="shared" si="147"/>
        <v/>
      </c>
      <c r="CY322" s="23" t="str">
        <f t="shared" si="148"/>
        <v/>
      </c>
      <c r="CZ322" s="23" t="str">
        <f t="shared" si="149"/>
        <v/>
      </c>
      <c r="DA322" s="207" t="str">
        <f t="shared" si="153"/>
        <v/>
      </c>
      <c r="DB322" s="23">
        <f t="shared" si="134"/>
        <v>0</v>
      </c>
      <c r="DC322" s="16"/>
      <c r="DE322" s="192">
        <f t="shared" si="135"/>
        <v>0</v>
      </c>
      <c r="DF322" s="192">
        <f t="shared" si="136"/>
        <v>0</v>
      </c>
      <c r="DH322" s="192">
        <f t="shared" si="137"/>
        <v>0</v>
      </c>
      <c r="DI322" s="192">
        <f t="shared" si="138"/>
        <v>0</v>
      </c>
      <c r="DK322" s="203">
        <f>IF(Taula43[[#This Row],[Codi del contracte]]&lt;&gt;"",IF(Taula43[[#This Row],[Codi del contracte]]&gt;199,IF(Taula43[[#This Row],[Codi del contracte]]&lt;300,1,0),0),0)</f>
        <v>0</v>
      </c>
      <c r="DL322" s="203">
        <f>IF(Taula43[[#This Row],[Codi del contracte]]&lt;&gt;"",IF(Taula43[[#This Row],[Codi del contracte]]&gt;499,IF(Taula43[[#This Row],[Codi del contracte]]&lt;600,1,0),0),0)</f>
        <v>0</v>
      </c>
      <c r="DM322" s="203">
        <f t="shared" si="150"/>
        <v>0</v>
      </c>
      <c r="DN322" s="203">
        <f>IF(Taula43[[#This Row],[% Jornada (no posar símbol %)]]=100,IF(DM322=1,2,0),0)</f>
        <v>0</v>
      </c>
      <c r="DO322" s="203" t="str">
        <f t="shared" si="154"/>
        <v/>
      </c>
    </row>
    <row r="323" spans="1:119" ht="14.25" customHeight="1">
      <c r="A323" s="260"/>
      <c r="B323" s="83">
        <v>316</v>
      </c>
      <c r="C323" s="2"/>
      <c r="D323" s="158"/>
      <c r="E323" s="194"/>
      <c r="F323" s="153"/>
      <c r="G323" s="153"/>
      <c r="H323" s="2"/>
      <c r="I323" s="154"/>
      <c r="J323" s="210"/>
      <c r="K323" s="155"/>
      <c r="L323" s="156">
        <f t="shared" si="139"/>
        <v>0</v>
      </c>
      <c r="M323" s="340"/>
      <c r="N323" s="182" t="str">
        <f t="shared" si="151"/>
        <v/>
      </c>
      <c r="O323" s="127"/>
      <c r="P323" s="64"/>
      <c r="Q323" s="64"/>
      <c r="R323" s="64"/>
      <c r="CB323" s="78" t="str">
        <f t="shared" si="124"/>
        <v/>
      </c>
      <c r="CC323" s="79">
        <v>100</v>
      </c>
      <c r="CD323" s="79">
        <f t="shared" si="125"/>
        <v>0</v>
      </c>
      <c r="CE323" s="79">
        <f t="shared" si="126"/>
        <v>0</v>
      </c>
      <c r="CF323" s="79">
        <f t="shared" si="127"/>
        <v>0</v>
      </c>
      <c r="CG323" s="79">
        <f t="shared" si="152"/>
        <v>0</v>
      </c>
      <c r="CH323" s="80">
        <f t="shared" si="128"/>
        <v>0</v>
      </c>
      <c r="CI323" s="84">
        <f t="shared" si="129"/>
        <v>0</v>
      </c>
      <c r="CJ323" s="80">
        <f t="shared" si="140"/>
        <v>0</v>
      </c>
      <c r="CN323" s="21" t="str">
        <f t="shared" si="130"/>
        <v/>
      </c>
      <c r="CO323" s="21" t="str">
        <f t="shared" si="131"/>
        <v/>
      </c>
      <c r="CP323" s="22" t="str">
        <f t="shared" si="141"/>
        <v/>
      </c>
      <c r="CQ323" s="22" t="str">
        <f t="shared" si="142"/>
        <v/>
      </c>
      <c r="CR323" s="22" t="str">
        <f t="shared" si="143"/>
        <v/>
      </c>
      <c r="CS323" s="22" t="str">
        <f t="shared" si="144"/>
        <v/>
      </c>
      <c r="CT323" s="22" t="str">
        <f t="shared" si="145"/>
        <v/>
      </c>
      <c r="CU323" s="173" t="str">
        <f t="shared" si="132"/>
        <v/>
      </c>
      <c r="CV323" s="173" t="str">
        <f t="shared" si="133"/>
        <v/>
      </c>
      <c r="CW323" s="22" t="str">
        <f t="shared" si="146"/>
        <v/>
      </c>
      <c r="CX323" s="22" t="str">
        <f t="shared" si="147"/>
        <v/>
      </c>
      <c r="CY323" s="23" t="str">
        <f t="shared" si="148"/>
        <v/>
      </c>
      <c r="CZ323" s="23" t="str">
        <f t="shared" si="149"/>
        <v/>
      </c>
      <c r="DA323" s="207" t="str">
        <f t="shared" si="153"/>
        <v/>
      </c>
      <c r="DB323" s="23">
        <f t="shared" si="134"/>
        <v>0</v>
      </c>
      <c r="DC323" s="16"/>
      <c r="DE323" s="192">
        <f t="shared" si="135"/>
        <v>0</v>
      </c>
      <c r="DF323" s="192">
        <f t="shared" si="136"/>
        <v>0</v>
      </c>
      <c r="DH323" s="192">
        <f t="shared" si="137"/>
        <v>0</v>
      </c>
      <c r="DI323" s="192">
        <f t="shared" si="138"/>
        <v>0</v>
      </c>
      <c r="DK323" s="203">
        <f>IF(Taula43[[#This Row],[Codi del contracte]]&lt;&gt;"",IF(Taula43[[#This Row],[Codi del contracte]]&gt;199,IF(Taula43[[#This Row],[Codi del contracte]]&lt;300,1,0),0),0)</f>
        <v>0</v>
      </c>
      <c r="DL323" s="203">
        <f>IF(Taula43[[#This Row],[Codi del contracte]]&lt;&gt;"",IF(Taula43[[#This Row],[Codi del contracte]]&gt;499,IF(Taula43[[#This Row],[Codi del contracte]]&lt;600,1,0),0),0)</f>
        <v>0</v>
      </c>
      <c r="DM323" s="203">
        <f t="shared" si="150"/>
        <v>0</v>
      </c>
      <c r="DN323" s="203">
        <f>IF(Taula43[[#This Row],[% Jornada (no posar símbol %)]]=100,IF(DM323=1,2,0),0)</f>
        <v>0</v>
      </c>
      <c r="DO323" s="203" t="str">
        <f t="shared" si="154"/>
        <v/>
      </c>
    </row>
    <row r="324" spans="1:119" ht="14.25" customHeight="1">
      <c r="A324" s="260"/>
      <c r="B324" s="83">
        <v>317</v>
      </c>
      <c r="C324" s="2"/>
      <c r="D324" s="158"/>
      <c r="E324" s="194"/>
      <c r="F324" s="153"/>
      <c r="G324" s="153"/>
      <c r="H324" s="2"/>
      <c r="I324" s="154"/>
      <c r="J324" s="210"/>
      <c r="K324" s="155"/>
      <c r="L324" s="156">
        <f t="shared" si="139"/>
        <v>0</v>
      </c>
      <c r="M324" s="340"/>
      <c r="N324" s="182" t="str">
        <f t="shared" si="151"/>
        <v/>
      </c>
      <c r="O324" s="127"/>
      <c r="P324" s="64"/>
      <c r="Q324" s="64"/>
      <c r="R324" s="64"/>
      <c r="CB324" s="78" t="str">
        <f t="shared" si="124"/>
        <v/>
      </c>
      <c r="CC324" s="79">
        <v>100</v>
      </c>
      <c r="CD324" s="79">
        <f t="shared" si="125"/>
        <v>0</v>
      </c>
      <c r="CE324" s="79">
        <f t="shared" si="126"/>
        <v>0</v>
      </c>
      <c r="CF324" s="79">
        <f t="shared" si="127"/>
        <v>0</v>
      </c>
      <c r="CG324" s="79">
        <f t="shared" si="152"/>
        <v>0</v>
      </c>
      <c r="CH324" s="80">
        <f t="shared" si="128"/>
        <v>0</v>
      </c>
      <c r="CI324" s="84">
        <f t="shared" si="129"/>
        <v>0</v>
      </c>
      <c r="CJ324" s="80">
        <f t="shared" si="140"/>
        <v>0</v>
      </c>
      <c r="CN324" s="21" t="str">
        <f t="shared" si="130"/>
        <v/>
      </c>
      <c r="CO324" s="21" t="str">
        <f t="shared" si="131"/>
        <v/>
      </c>
      <c r="CP324" s="22" t="str">
        <f t="shared" si="141"/>
        <v/>
      </c>
      <c r="CQ324" s="22" t="str">
        <f t="shared" si="142"/>
        <v/>
      </c>
      <c r="CR324" s="22" t="str">
        <f t="shared" si="143"/>
        <v/>
      </c>
      <c r="CS324" s="22" t="str">
        <f t="shared" si="144"/>
        <v/>
      </c>
      <c r="CT324" s="22" t="str">
        <f t="shared" si="145"/>
        <v/>
      </c>
      <c r="CU324" s="173" t="str">
        <f t="shared" si="132"/>
        <v/>
      </c>
      <c r="CV324" s="173" t="str">
        <f t="shared" si="133"/>
        <v/>
      </c>
      <c r="CW324" s="22" t="str">
        <f t="shared" si="146"/>
        <v/>
      </c>
      <c r="CX324" s="22" t="str">
        <f t="shared" si="147"/>
        <v/>
      </c>
      <c r="CY324" s="23" t="str">
        <f t="shared" si="148"/>
        <v/>
      </c>
      <c r="CZ324" s="23" t="str">
        <f t="shared" si="149"/>
        <v/>
      </c>
      <c r="DA324" s="207" t="str">
        <f t="shared" si="153"/>
        <v/>
      </c>
      <c r="DB324" s="23">
        <f t="shared" si="134"/>
        <v>0</v>
      </c>
      <c r="DC324" s="16"/>
      <c r="DE324" s="192">
        <f t="shared" si="135"/>
        <v>0</v>
      </c>
      <c r="DF324" s="192">
        <f t="shared" si="136"/>
        <v>0</v>
      </c>
      <c r="DH324" s="192">
        <f t="shared" si="137"/>
        <v>0</v>
      </c>
      <c r="DI324" s="192">
        <f t="shared" si="138"/>
        <v>0</v>
      </c>
      <c r="DK324" s="203">
        <f>IF(Taula43[[#This Row],[Codi del contracte]]&lt;&gt;"",IF(Taula43[[#This Row],[Codi del contracte]]&gt;199,IF(Taula43[[#This Row],[Codi del contracte]]&lt;300,1,0),0),0)</f>
        <v>0</v>
      </c>
      <c r="DL324" s="203">
        <f>IF(Taula43[[#This Row],[Codi del contracte]]&lt;&gt;"",IF(Taula43[[#This Row],[Codi del contracte]]&gt;499,IF(Taula43[[#This Row],[Codi del contracte]]&lt;600,1,0),0),0)</f>
        <v>0</v>
      </c>
      <c r="DM324" s="203">
        <f t="shared" si="150"/>
        <v>0</v>
      </c>
      <c r="DN324" s="203">
        <f>IF(Taula43[[#This Row],[% Jornada (no posar símbol %)]]=100,IF(DM324=1,2,0),0)</f>
        <v>0</v>
      </c>
      <c r="DO324" s="203" t="str">
        <f t="shared" si="154"/>
        <v/>
      </c>
    </row>
    <row r="325" spans="1:119" ht="14.25" customHeight="1">
      <c r="A325" s="260"/>
      <c r="B325" s="83">
        <v>318</v>
      </c>
      <c r="C325" s="2"/>
      <c r="D325" s="158"/>
      <c r="E325" s="194"/>
      <c r="F325" s="153"/>
      <c r="G325" s="153"/>
      <c r="H325" s="2"/>
      <c r="I325" s="154"/>
      <c r="J325" s="210"/>
      <c r="K325" s="155"/>
      <c r="L325" s="156">
        <f t="shared" si="139"/>
        <v>0</v>
      </c>
      <c r="M325" s="340"/>
      <c r="N325" s="182" t="str">
        <f t="shared" si="151"/>
        <v/>
      </c>
      <c r="O325" s="127"/>
      <c r="P325" s="64"/>
      <c r="Q325" s="64"/>
      <c r="R325" s="64"/>
      <c r="CB325" s="78" t="str">
        <f t="shared" si="124"/>
        <v/>
      </c>
      <c r="CC325" s="79">
        <v>100</v>
      </c>
      <c r="CD325" s="79">
        <f t="shared" si="125"/>
        <v>0</v>
      </c>
      <c r="CE325" s="79">
        <f t="shared" si="126"/>
        <v>0</v>
      </c>
      <c r="CF325" s="79">
        <f t="shared" si="127"/>
        <v>0</v>
      </c>
      <c r="CG325" s="79">
        <f t="shared" si="152"/>
        <v>0</v>
      </c>
      <c r="CH325" s="80">
        <f t="shared" si="128"/>
        <v>0</v>
      </c>
      <c r="CI325" s="84">
        <f t="shared" si="129"/>
        <v>0</v>
      </c>
      <c r="CJ325" s="80">
        <f t="shared" si="140"/>
        <v>0</v>
      </c>
      <c r="CN325" s="21" t="str">
        <f t="shared" si="130"/>
        <v/>
      </c>
      <c r="CO325" s="21" t="str">
        <f t="shared" si="131"/>
        <v/>
      </c>
      <c r="CP325" s="22" t="str">
        <f t="shared" si="141"/>
        <v/>
      </c>
      <c r="CQ325" s="22" t="str">
        <f t="shared" si="142"/>
        <v/>
      </c>
      <c r="CR325" s="22" t="str">
        <f t="shared" si="143"/>
        <v/>
      </c>
      <c r="CS325" s="22" t="str">
        <f t="shared" si="144"/>
        <v/>
      </c>
      <c r="CT325" s="22" t="str">
        <f t="shared" si="145"/>
        <v/>
      </c>
      <c r="CU325" s="173" t="str">
        <f t="shared" si="132"/>
        <v/>
      </c>
      <c r="CV325" s="173" t="str">
        <f t="shared" si="133"/>
        <v/>
      </c>
      <c r="CW325" s="22" t="str">
        <f t="shared" si="146"/>
        <v/>
      </c>
      <c r="CX325" s="22" t="str">
        <f t="shared" si="147"/>
        <v/>
      </c>
      <c r="CY325" s="23" t="str">
        <f t="shared" si="148"/>
        <v/>
      </c>
      <c r="CZ325" s="23" t="str">
        <f t="shared" si="149"/>
        <v/>
      </c>
      <c r="DA325" s="207" t="str">
        <f t="shared" si="153"/>
        <v/>
      </c>
      <c r="DB325" s="23">
        <f t="shared" si="134"/>
        <v>0</v>
      </c>
      <c r="DC325" s="16"/>
      <c r="DE325" s="192">
        <f t="shared" si="135"/>
        <v>0</v>
      </c>
      <c r="DF325" s="192">
        <f t="shared" si="136"/>
        <v>0</v>
      </c>
      <c r="DH325" s="192">
        <f t="shared" si="137"/>
        <v>0</v>
      </c>
      <c r="DI325" s="192">
        <f t="shared" si="138"/>
        <v>0</v>
      </c>
      <c r="DK325" s="203">
        <f>IF(Taula43[[#This Row],[Codi del contracte]]&lt;&gt;"",IF(Taula43[[#This Row],[Codi del contracte]]&gt;199,IF(Taula43[[#This Row],[Codi del contracte]]&lt;300,1,0),0),0)</f>
        <v>0</v>
      </c>
      <c r="DL325" s="203">
        <f>IF(Taula43[[#This Row],[Codi del contracte]]&lt;&gt;"",IF(Taula43[[#This Row],[Codi del contracte]]&gt;499,IF(Taula43[[#This Row],[Codi del contracte]]&lt;600,1,0),0),0)</f>
        <v>0</v>
      </c>
      <c r="DM325" s="203">
        <f t="shared" si="150"/>
        <v>0</v>
      </c>
      <c r="DN325" s="203">
        <f>IF(Taula43[[#This Row],[% Jornada (no posar símbol %)]]=100,IF(DM325=1,2,0),0)</f>
        <v>0</v>
      </c>
      <c r="DO325" s="203" t="str">
        <f t="shared" si="154"/>
        <v/>
      </c>
    </row>
    <row r="326" spans="1:119" ht="14.25" customHeight="1">
      <c r="A326" s="260"/>
      <c r="B326" s="83">
        <v>319</v>
      </c>
      <c r="C326" s="2"/>
      <c r="D326" s="158"/>
      <c r="E326" s="194"/>
      <c r="F326" s="153"/>
      <c r="G326" s="153"/>
      <c r="H326" s="2"/>
      <c r="I326" s="154"/>
      <c r="J326" s="210"/>
      <c r="K326" s="155"/>
      <c r="L326" s="156">
        <f t="shared" si="139"/>
        <v>0</v>
      </c>
      <c r="M326" s="340"/>
      <c r="N326" s="182" t="str">
        <f t="shared" si="151"/>
        <v/>
      </c>
      <c r="O326" s="127"/>
      <c r="P326" s="64"/>
      <c r="Q326" s="64"/>
      <c r="R326" s="64"/>
      <c r="CB326" s="78" t="str">
        <f t="shared" si="124"/>
        <v/>
      </c>
      <c r="CC326" s="79">
        <v>100</v>
      </c>
      <c r="CD326" s="79">
        <f t="shared" si="125"/>
        <v>0</v>
      </c>
      <c r="CE326" s="79">
        <f t="shared" si="126"/>
        <v>0</v>
      </c>
      <c r="CF326" s="79">
        <f t="shared" si="127"/>
        <v>0</v>
      </c>
      <c r="CG326" s="79">
        <f t="shared" si="152"/>
        <v>0</v>
      </c>
      <c r="CH326" s="80">
        <f t="shared" si="128"/>
        <v>0</v>
      </c>
      <c r="CI326" s="84">
        <f t="shared" si="129"/>
        <v>0</v>
      </c>
      <c r="CJ326" s="80">
        <f t="shared" si="140"/>
        <v>0</v>
      </c>
      <c r="CN326" s="21" t="str">
        <f t="shared" si="130"/>
        <v/>
      </c>
      <c r="CO326" s="21" t="str">
        <f t="shared" si="131"/>
        <v/>
      </c>
      <c r="CP326" s="22" t="str">
        <f t="shared" si="141"/>
        <v/>
      </c>
      <c r="CQ326" s="22" t="str">
        <f t="shared" si="142"/>
        <v/>
      </c>
      <c r="CR326" s="22" t="str">
        <f t="shared" si="143"/>
        <v/>
      </c>
      <c r="CS326" s="22" t="str">
        <f t="shared" si="144"/>
        <v/>
      </c>
      <c r="CT326" s="22" t="str">
        <f t="shared" si="145"/>
        <v/>
      </c>
      <c r="CU326" s="173" t="str">
        <f t="shared" si="132"/>
        <v/>
      </c>
      <c r="CV326" s="173" t="str">
        <f t="shared" si="133"/>
        <v/>
      </c>
      <c r="CW326" s="22" t="str">
        <f t="shared" si="146"/>
        <v/>
      </c>
      <c r="CX326" s="22" t="str">
        <f t="shared" si="147"/>
        <v/>
      </c>
      <c r="CY326" s="23" t="str">
        <f t="shared" si="148"/>
        <v/>
      </c>
      <c r="CZ326" s="23" t="str">
        <f t="shared" si="149"/>
        <v/>
      </c>
      <c r="DA326" s="207" t="str">
        <f t="shared" si="153"/>
        <v/>
      </c>
      <c r="DB326" s="23">
        <f t="shared" si="134"/>
        <v>0</v>
      </c>
      <c r="DC326" s="16"/>
      <c r="DE326" s="192">
        <f t="shared" si="135"/>
        <v>0</v>
      </c>
      <c r="DF326" s="192">
        <f t="shared" si="136"/>
        <v>0</v>
      </c>
      <c r="DH326" s="192">
        <f t="shared" si="137"/>
        <v>0</v>
      </c>
      <c r="DI326" s="192">
        <f t="shared" si="138"/>
        <v>0</v>
      </c>
      <c r="DK326" s="203">
        <f>IF(Taula43[[#This Row],[Codi del contracte]]&lt;&gt;"",IF(Taula43[[#This Row],[Codi del contracte]]&gt;199,IF(Taula43[[#This Row],[Codi del contracte]]&lt;300,1,0),0),0)</f>
        <v>0</v>
      </c>
      <c r="DL326" s="203">
        <f>IF(Taula43[[#This Row],[Codi del contracte]]&lt;&gt;"",IF(Taula43[[#This Row],[Codi del contracte]]&gt;499,IF(Taula43[[#This Row],[Codi del contracte]]&lt;600,1,0),0),0)</f>
        <v>0</v>
      </c>
      <c r="DM326" s="203">
        <f t="shared" si="150"/>
        <v>0</v>
      </c>
      <c r="DN326" s="203">
        <f>IF(Taula43[[#This Row],[% Jornada (no posar símbol %)]]=100,IF(DM326=1,2,0),0)</f>
        <v>0</v>
      </c>
      <c r="DO326" s="203" t="str">
        <f t="shared" si="154"/>
        <v/>
      </c>
    </row>
    <row r="327" spans="1:119" ht="14.25" customHeight="1">
      <c r="A327" s="260"/>
      <c r="B327" s="83">
        <v>320</v>
      </c>
      <c r="C327" s="2"/>
      <c r="D327" s="158"/>
      <c r="E327" s="194"/>
      <c r="F327" s="153"/>
      <c r="G327" s="153"/>
      <c r="H327" s="2"/>
      <c r="I327" s="154"/>
      <c r="J327" s="210"/>
      <c r="K327" s="155"/>
      <c r="L327" s="156">
        <f t="shared" si="139"/>
        <v>0</v>
      </c>
      <c r="M327" s="340"/>
      <c r="N327" s="182" t="str">
        <f t="shared" si="151"/>
        <v/>
      </c>
      <c r="O327" s="127"/>
      <c r="P327" s="64"/>
      <c r="Q327" s="64"/>
      <c r="R327" s="64"/>
      <c r="CB327" s="78" t="str">
        <f t="shared" si="124"/>
        <v/>
      </c>
      <c r="CC327" s="79">
        <v>100</v>
      </c>
      <c r="CD327" s="79">
        <f t="shared" si="125"/>
        <v>0</v>
      </c>
      <c r="CE327" s="79">
        <f t="shared" si="126"/>
        <v>0</v>
      </c>
      <c r="CF327" s="79">
        <f t="shared" si="127"/>
        <v>0</v>
      </c>
      <c r="CG327" s="79">
        <f t="shared" si="152"/>
        <v>0</v>
      </c>
      <c r="CH327" s="80">
        <f t="shared" si="128"/>
        <v>0</v>
      </c>
      <c r="CI327" s="84">
        <f t="shared" si="129"/>
        <v>0</v>
      </c>
      <c r="CJ327" s="80">
        <f t="shared" si="140"/>
        <v>0</v>
      </c>
      <c r="CN327" s="21" t="str">
        <f t="shared" si="130"/>
        <v/>
      </c>
      <c r="CO327" s="21" t="str">
        <f t="shared" si="131"/>
        <v/>
      </c>
      <c r="CP327" s="22" t="str">
        <f t="shared" si="141"/>
        <v/>
      </c>
      <c r="CQ327" s="22" t="str">
        <f t="shared" si="142"/>
        <v/>
      </c>
      <c r="CR327" s="22" t="str">
        <f t="shared" si="143"/>
        <v/>
      </c>
      <c r="CS327" s="22" t="str">
        <f t="shared" si="144"/>
        <v/>
      </c>
      <c r="CT327" s="22" t="str">
        <f t="shared" si="145"/>
        <v/>
      </c>
      <c r="CU327" s="173" t="str">
        <f t="shared" si="132"/>
        <v/>
      </c>
      <c r="CV327" s="173" t="str">
        <f t="shared" si="133"/>
        <v/>
      </c>
      <c r="CW327" s="22" t="str">
        <f t="shared" si="146"/>
        <v/>
      </c>
      <c r="CX327" s="22" t="str">
        <f t="shared" si="147"/>
        <v/>
      </c>
      <c r="CY327" s="23" t="str">
        <f t="shared" si="148"/>
        <v/>
      </c>
      <c r="CZ327" s="23" t="str">
        <f t="shared" si="149"/>
        <v/>
      </c>
      <c r="DA327" s="207" t="str">
        <f t="shared" si="153"/>
        <v/>
      </c>
      <c r="DB327" s="23">
        <f t="shared" si="134"/>
        <v>0</v>
      </c>
      <c r="DC327" s="16"/>
      <c r="DE327" s="192">
        <f t="shared" si="135"/>
        <v>0</v>
      </c>
      <c r="DF327" s="192">
        <f t="shared" si="136"/>
        <v>0</v>
      </c>
      <c r="DH327" s="192">
        <f t="shared" si="137"/>
        <v>0</v>
      </c>
      <c r="DI327" s="192">
        <f t="shared" si="138"/>
        <v>0</v>
      </c>
      <c r="DK327" s="203">
        <f>IF(Taula43[[#This Row],[Codi del contracte]]&lt;&gt;"",IF(Taula43[[#This Row],[Codi del contracte]]&gt;199,IF(Taula43[[#This Row],[Codi del contracte]]&lt;300,1,0),0),0)</f>
        <v>0</v>
      </c>
      <c r="DL327" s="203">
        <f>IF(Taula43[[#This Row],[Codi del contracte]]&lt;&gt;"",IF(Taula43[[#This Row],[Codi del contracte]]&gt;499,IF(Taula43[[#This Row],[Codi del contracte]]&lt;600,1,0),0),0)</f>
        <v>0</v>
      </c>
      <c r="DM327" s="203">
        <f t="shared" si="150"/>
        <v>0</v>
      </c>
      <c r="DN327" s="203">
        <f>IF(Taula43[[#This Row],[% Jornada (no posar símbol %)]]=100,IF(DM327=1,2,0),0)</f>
        <v>0</v>
      </c>
      <c r="DO327" s="203" t="str">
        <f t="shared" si="154"/>
        <v/>
      </c>
    </row>
    <row r="328" spans="1:119" ht="14.25" customHeight="1">
      <c r="A328" s="260"/>
      <c r="B328" s="83">
        <v>321</v>
      </c>
      <c r="C328" s="2"/>
      <c r="D328" s="158"/>
      <c r="E328" s="194"/>
      <c r="F328" s="153"/>
      <c r="G328" s="153"/>
      <c r="H328" s="2"/>
      <c r="I328" s="154"/>
      <c r="J328" s="210"/>
      <c r="K328" s="155"/>
      <c r="L328" s="156">
        <f t="shared" si="139"/>
        <v>0</v>
      </c>
      <c r="M328" s="340"/>
      <c r="N328" s="182" t="str">
        <f t="shared" si="151"/>
        <v/>
      </c>
      <c r="O328" s="127"/>
      <c r="P328" s="64"/>
      <c r="Q328" s="64"/>
      <c r="R328" s="64"/>
      <c r="CB328" s="78" t="str">
        <f t="shared" ref="CB328:CB391" si="155">IF(H328="F - Física",1,IF(H328="A - Sensorial Auditiva",1,IF(H328="V - Sensorial Visual",1,IF(H328="","",IF(H328="M - M. Mental",0,IF(H328="P - Psíquica",0,IF(H328="PC - Paràlisi Cerebral",0)))))))</f>
        <v/>
      </c>
      <c r="CC328" s="79">
        <v>100</v>
      </c>
      <c r="CD328" s="79">
        <f t="shared" ref="CD328:CD391" si="156">ROUND((K328*CC328)/100,2)</f>
        <v>0</v>
      </c>
      <c r="CE328" s="79">
        <f t="shared" ref="CE328:CE391" si="157">IF(CB328=0,IF(I328&lt;33,0,CD328),0)</f>
        <v>0</v>
      </c>
      <c r="CF328" s="79">
        <f t="shared" ref="CF328:CF391" si="158">IF(CB328=1,IF(I328&lt;65,0,CD328),0)</f>
        <v>0</v>
      </c>
      <c r="CG328" s="79">
        <f t="shared" si="152"/>
        <v>0</v>
      </c>
      <c r="CH328" s="80">
        <f t="shared" ref="CH328:CH391" si="159">IF(L328&gt;0,1,0)</f>
        <v>0</v>
      </c>
      <c r="CI328" s="84">
        <f t="shared" ref="CI328:CI391" si="160">IF(M328&lt;&gt;"",M328,L328)</f>
        <v>0</v>
      </c>
      <c r="CJ328" s="80">
        <f t="shared" si="140"/>
        <v>0</v>
      </c>
      <c r="CN328" s="21" t="str">
        <f t="shared" ref="CN328:CN391" si="161">IF(H328="","",IF(H328="M - M. Mental","",IF(H328="F - Física","",IF(H328="P - Psíquica","",IF(H328="PC - Paràlisi Cerebral","",IF(H328="A - Sensorial Auditiva","",IF(H328="V - Sensorial Visual","","1) Tipus de discapacitat: Fer servir llista desplegable")))))))</f>
        <v/>
      </c>
      <c r="CO328" s="21" t="str">
        <f t="shared" ref="CO328:CO391" si="162">IF(I328="","",IF(I328&gt;0,IF(H328="M - M. Mental","",IF(H328="F - Física","",IF(H328="P - Psíquica","",IF(H328="PC - Paràlisi Cerebral","",IF(H328="A - Sensorial Auditiva","",IF(H328="V - Sensorial Visual","",IF(H328="","2) Tipus de discapacitat: Manca seleccionar","")))))))))</f>
        <v/>
      </c>
      <c r="CP328" s="22" t="str">
        <f t="shared" si="141"/>
        <v/>
      </c>
      <c r="CQ328" s="22" t="str">
        <f t="shared" si="142"/>
        <v/>
      </c>
      <c r="CR328" s="22" t="str">
        <f t="shared" si="143"/>
        <v/>
      </c>
      <c r="CS328" s="22" t="str">
        <f t="shared" si="144"/>
        <v/>
      </c>
      <c r="CT328" s="22" t="str">
        <f t="shared" si="145"/>
        <v/>
      </c>
      <c r="CU328" s="173" t="str">
        <f t="shared" ref="CU328:CU391" si="163">IF(CB328=0,IF(I328&lt;33,IF(I328&lt;&gt;"","4) M.Mental, Psíquica ó P. Cerebral &lt; 33% (No subvencionable)",""),""),"")</f>
        <v/>
      </c>
      <c r="CV328" s="173" t="str">
        <f t="shared" ref="CV328:CV391" si="164">IF(CB328=1,IF(I328&lt;65,IF(I328&lt;&gt;"","3) Físic ó Sensorial &lt; 65% (No és subvencionable)",""),""),"")</f>
        <v/>
      </c>
      <c r="CW328" s="22" t="str">
        <f t="shared" si="146"/>
        <v/>
      </c>
      <c r="CX328" s="22" t="str">
        <f t="shared" si="147"/>
        <v/>
      </c>
      <c r="CY328" s="23" t="str">
        <f t="shared" si="148"/>
        <v/>
      </c>
      <c r="CZ328" s="23" t="str">
        <f t="shared" si="149"/>
        <v/>
      </c>
      <c r="DA328" s="207" t="str">
        <f t="shared" si="153"/>
        <v/>
      </c>
      <c r="DB328" s="23">
        <f t="shared" ref="DB328:DB391" si="165">IF(N328&lt;&gt;"",1,0)</f>
        <v>0</v>
      </c>
      <c r="DC328" s="16"/>
      <c r="DE328" s="192">
        <f t="shared" ref="DE328:DE391" si="166">IF(CH328=1,IF(E328="Home",1,IF(E328="Dona",0,"")),0)</f>
        <v>0</v>
      </c>
      <c r="DF328" s="192">
        <f t="shared" ref="DF328:DF391" si="167">IF(CH328=1,IF(E328="Dona",1,IF(E328="Home",0,"")),0)</f>
        <v>0</v>
      </c>
      <c r="DH328" s="192">
        <f t="shared" ref="DH328:DH391" si="168">IF(CJ328=1,IF(E328="Home",1,IF(E328="Dona",0,"")),0)</f>
        <v>0</v>
      </c>
      <c r="DI328" s="192">
        <f t="shared" ref="DI328:DI391" si="169">IF(CJ328=1,IF(E328="Dona",1,IF(E328="Home",0,"")),0)</f>
        <v>0</v>
      </c>
      <c r="DK328" s="203">
        <f>IF(Taula43[[#This Row],[Codi del contracte]]&lt;&gt;"",IF(Taula43[[#This Row],[Codi del contracte]]&gt;199,IF(Taula43[[#This Row],[Codi del contracte]]&lt;300,1,0),0),0)</f>
        <v>0</v>
      </c>
      <c r="DL328" s="203">
        <f>IF(Taula43[[#This Row],[Codi del contracte]]&lt;&gt;"",IF(Taula43[[#This Row],[Codi del contracte]]&gt;499,IF(Taula43[[#This Row],[Codi del contracte]]&lt;600,1,0),0),0)</f>
        <v>0</v>
      </c>
      <c r="DM328" s="203">
        <f t="shared" si="150"/>
        <v>0</v>
      </c>
      <c r="DN328" s="203">
        <f>IF(Taula43[[#This Row],[% Jornada (no posar símbol %)]]=100,IF(DM328=1,2,0),0)</f>
        <v>0</v>
      </c>
      <c r="DO328" s="203" t="str">
        <f t="shared" si="154"/>
        <v/>
      </c>
    </row>
    <row r="329" spans="1:119" ht="14.25" customHeight="1">
      <c r="A329" s="260"/>
      <c r="B329" s="83">
        <v>322</v>
      </c>
      <c r="C329" s="2"/>
      <c r="D329" s="158"/>
      <c r="E329" s="194"/>
      <c r="F329" s="153"/>
      <c r="G329" s="153"/>
      <c r="H329" s="2"/>
      <c r="I329" s="154"/>
      <c r="J329" s="210"/>
      <c r="K329" s="155"/>
      <c r="L329" s="156">
        <f t="shared" ref="L329:L392" si="170">CG329</f>
        <v>0</v>
      </c>
      <c r="M329" s="340"/>
      <c r="N329" s="182" t="str">
        <f t="shared" si="151"/>
        <v/>
      </c>
      <c r="O329" s="127"/>
      <c r="P329" s="64"/>
      <c r="Q329" s="64"/>
      <c r="R329" s="64"/>
      <c r="CB329" s="78" t="str">
        <f t="shared" si="155"/>
        <v/>
      </c>
      <c r="CC329" s="79">
        <v>100</v>
      </c>
      <c r="CD329" s="79">
        <f t="shared" si="156"/>
        <v>0</v>
      </c>
      <c r="CE329" s="79">
        <f t="shared" si="157"/>
        <v>0</v>
      </c>
      <c r="CF329" s="79">
        <f t="shared" si="158"/>
        <v>0</v>
      </c>
      <c r="CG329" s="79">
        <f t="shared" si="152"/>
        <v>0</v>
      </c>
      <c r="CH329" s="80">
        <f t="shared" si="159"/>
        <v>0</v>
      </c>
      <c r="CI329" s="84">
        <f t="shared" si="160"/>
        <v>0</v>
      </c>
      <c r="CJ329" s="80">
        <f t="shared" ref="CJ329:CJ392" si="171">IF(CI329&gt;0,1,0)</f>
        <v>0</v>
      </c>
      <c r="CN329" s="21" t="str">
        <f t="shared" si="161"/>
        <v/>
      </c>
      <c r="CO329" s="21" t="str">
        <f t="shared" si="162"/>
        <v/>
      </c>
      <c r="CP329" s="22" t="str">
        <f t="shared" ref="CP329:CP392" si="172">IF(K329="","",IF(K329="*%","Error % jornada",IF(K329&lt;1,"5) % Jornada: No fer servir número en percentatge","")))</f>
        <v/>
      </c>
      <c r="CQ329" s="22" t="str">
        <f t="shared" ref="CQ329:CQ392" si="173">IF(CN329&lt;&gt;"",IF(CP329&lt;&gt;"","1) Tipus de Discapacitat: Triar de desplegable  -  5) % Jornada",CN329),"")</f>
        <v/>
      </c>
      <c r="CR329" s="22" t="str">
        <f t="shared" ref="CR329:CR392" si="174">IF(CO329&lt;&gt;"",IF(CP329&lt;&gt;"","2) Tipus de discapacitat: Manca seleccionar  -  5) % Jornada",CO329),"")</f>
        <v/>
      </c>
      <c r="CS329" s="22" t="str">
        <f t="shared" ref="CS329:CS392" si="175">IF(CQ329&lt;&gt;"",CQ329,CR329)</f>
        <v/>
      </c>
      <c r="CT329" s="22" t="str">
        <f t="shared" ref="CT329:CT392" si="176">IF(CS329&lt;&gt;"",CS329,IF(CP329&lt;&gt;"",CP329,""))</f>
        <v/>
      </c>
      <c r="CU329" s="173" t="str">
        <f t="shared" si="163"/>
        <v/>
      </c>
      <c r="CV329" s="173" t="str">
        <f t="shared" si="164"/>
        <v/>
      </c>
      <c r="CW329" s="22" t="str">
        <f t="shared" ref="CW329:CW392" si="177">IF(CU329&lt;&gt;"",IF(CP329&lt;&gt;"","4) M.Mental, Psíquica ó Paràlisi Cerebral &lt; 33%  -  5)  % Jornada",CU329),"")</f>
        <v/>
      </c>
      <c r="CX329" s="22" t="str">
        <f t="shared" ref="CX329:CX392" si="178">IF(CV329&lt;&gt;"",IF(CP329&lt;&gt;"","3) Físic ó Sensorial &lt; 65%  -  5) % Jornada",CV329),"")</f>
        <v/>
      </c>
      <c r="CY329" s="23" t="str">
        <f t="shared" ref="CY329:CY392" si="179">IF(CX329&lt;&gt;"",CX329,IF(CW329&lt;&gt;"",CW329,""))</f>
        <v/>
      </c>
      <c r="CZ329" s="23" t="str">
        <f t="shared" ref="CZ329:CZ392" si="180">IF(CY329&lt;&gt;"",CY329,IF(CT329&lt;&gt;"",CT329,""))</f>
        <v/>
      </c>
      <c r="DA329" s="207" t="str">
        <f t="shared" si="153"/>
        <v/>
      </c>
      <c r="DB329" s="23">
        <f t="shared" si="165"/>
        <v>0</v>
      </c>
      <c r="DC329" s="16"/>
      <c r="DE329" s="192">
        <f t="shared" si="166"/>
        <v>0</v>
      </c>
      <c r="DF329" s="192">
        <f t="shared" si="167"/>
        <v>0</v>
      </c>
      <c r="DH329" s="192">
        <f t="shared" si="168"/>
        <v>0</v>
      </c>
      <c r="DI329" s="192">
        <f t="shared" si="169"/>
        <v>0</v>
      </c>
      <c r="DK329" s="203">
        <f>IF(Taula43[[#This Row],[Codi del contracte]]&lt;&gt;"",IF(Taula43[[#This Row],[Codi del contracte]]&gt;199,IF(Taula43[[#This Row],[Codi del contracte]]&lt;300,1,0),0),0)</f>
        <v>0</v>
      </c>
      <c r="DL329" s="203">
        <f>IF(Taula43[[#This Row],[Codi del contracte]]&lt;&gt;"",IF(Taula43[[#This Row],[Codi del contracte]]&gt;499,IF(Taula43[[#This Row],[Codi del contracte]]&lt;600,1,0),0),0)</f>
        <v>0</v>
      </c>
      <c r="DM329" s="203">
        <f t="shared" ref="DM329:DM392" si="181">DK329+DL329</f>
        <v>0</v>
      </c>
      <c r="DN329" s="203">
        <f>IF(Taula43[[#This Row],[% Jornada (no posar símbol %)]]=100,IF(DM329=1,2,0),0)</f>
        <v>0</v>
      </c>
      <c r="DO329" s="203" t="str">
        <f t="shared" si="154"/>
        <v/>
      </c>
    </row>
    <row r="330" spans="1:119" ht="14.25" customHeight="1">
      <c r="A330" s="260"/>
      <c r="B330" s="83">
        <v>323</v>
      </c>
      <c r="C330" s="2"/>
      <c r="D330" s="158"/>
      <c r="E330" s="194"/>
      <c r="F330" s="153"/>
      <c r="G330" s="153"/>
      <c r="H330" s="2"/>
      <c r="I330" s="154"/>
      <c r="J330" s="210"/>
      <c r="K330" s="155"/>
      <c r="L330" s="156">
        <f t="shared" si="170"/>
        <v>0</v>
      </c>
      <c r="M330" s="340"/>
      <c r="N330" s="182" t="str">
        <f t="shared" ref="N330:N393" si="182">IFERROR(DA330,"ERROR! NO RETALLAR I ENGANXAR DINS DEL FORMULARI")</f>
        <v/>
      </c>
      <c r="O330" s="127"/>
      <c r="P330" s="64"/>
      <c r="Q330" s="64"/>
      <c r="R330" s="64"/>
      <c r="CB330" s="78" t="str">
        <f t="shared" si="155"/>
        <v/>
      </c>
      <c r="CC330" s="79">
        <v>100</v>
      </c>
      <c r="CD330" s="79">
        <f t="shared" si="156"/>
        <v>0</v>
      </c>
      <c r="CE330" s="79">
        <f t="shared" si="157"/>
        <v>0</v>
      </c>
      <c r="CF330" s="79">
        <f t="shared" si="158"/>
        <v>0</v>
      </c>
      <c r="CG330" s="79">
        <f t="shared" ref="CG330:CG393" si="183">IFERROR(ROUND((CE330+CF330),2),0)</f>
        <v>0</v>
      </c>
      <c r="CH330" s="80">
        <f t="shared" si="159"/>
        <v>0</v>
      </c>
      <c r="CI330" s="84">
        <f t="shared" si="160"/>
        <v>0</v>
      </c>
      <c r="CJ330" s="80">
        <f t="shared" si="171"/>
        <v>0</v>
      </c>
      <c r="CN330" s="21" t="str">
        <f t="shared" si="161"/>
        <v/>
      </c>
      <c r="CO330" s="21" t="str">
        <f t="shared" si="162"/>
        <v/>
      </c>
      <c r="CP330" s="22" t="str">
        <f t="shared" si="172"/>
        <v/>
      </c>
      <c r="CQ330" s="22" t="str">
        <f t="shared" si="173"/>
        <v/>
      </c>
      <c r="CR330" s="22" t="str">
        <f t="shared" si="174"/>
        <v/>
      </c>
      <c r="CS330" s="22" t="str">
        <f t="shared" si="175"/>
        <v/>
      </c>
      <c r="CT330" s="22" t="str">
        <f t="shared" si="176"/>
        <v/>
      </c>
      <c r="CU330" s="173" t="str">
        <f t="shared" si="163"/>
        <v/>
      </c>
      <c r="CV330" s="173" t="str">
        <f t="shared" si="164"/>
        <v/>
      </c>
      <c r="CW330" s="22" t="str">
        <f t="shared" si="177"/>
        <v/>
      </c>
      <c r="CX330" s="22" t="str">
        <f t="shared" si="178"/>
        <v/>
      </c>
      <c r="CY330" s="23" t="str">
        <f t="shared" si="179"/>
        <v/>
      </c>
      <c r="CZ330" s="23" t="str">
        <f t="shared" si="180"/>
        <v/>
      </c>
      <c r="DA330" s="207" t="str">
        <f t="shared" ref="DA330:DA393" si="184">IF(CZ330&lt;&gt;"",CZ330,IF(DO330&lt;&gt;"",DO330,""))</f>
        <v/>
      </c>
      <c r="DB330" s="23">
        <f t="shared" si="165"/>
        <v>0</v>
      </c>
      <c r="DC330" s="16"/>
      <c r="DE330" s="192">
        <f t="shared" si="166"/>
        <v>0</v>
      </c>
      <c r="DF330" s="192">
        <f t="shared" si="167"/>
        <v>0</v>
      </c>
      <c r="DH330" s="192">
        <f t="shared" si="168"/>
        <v>0</v>
      </c>
      <c r="DI330" s="192">
        <f t="shared" si="169"/>
        <v>0</v>
      </c>
      <c r="DK330" s="203">
        <f>IF(Taula43[[#This Row],[Codi del contracte]]&lt;&gt;"",IF(Taula43[[#This Row],[Codi del contracte]]&gt;199,IF(Taula43[[#This Row],[Codi del contracte]]&lt;300,1,0),0),0)</f>
        <v>0</v>
      </c>
      <c r="DL330" s="203">
        <f>IF(Taula43[[#This Row],[Codi del contracte]]&lt;&gt;"",IF(Taula43[[#This Row],[Codi del contracte]]&gt;499,IF(Taula43[[#This Row],[Codi del contracte]]&lt;600,1,0),0),0)</f>
        <v>0</v>
      </c>
      <c r="DM330" s="203">
        <f t="shared" si="181"/>
        <v>0</v>
      </c>
      <c r="DN330" s="203">
        <f>IF(Taula43[[#This Row],[% Jornada (no posar símbol %)]]=100,IF(DM330=1,2,0),0)</f>
        <v>0</v>
      </c>
      <c r="DO330" s="203" t="str">
        <f t="shared" ref="DO330:DO393" si="185">IF(DN330=2,"6) Contracte a Temps Parcial no compatible amb 100% Jornada","")</f>
        <v/>
      </c>
    </row>
    <row r="331" spans="1:119" ht="14.25" customHeight="1">
      <c r="A331" s="260"/>
      <c r="B331" s="83">
        <v>324</v>
      </c>
      <c r="C331" s="2"/>
      <c r="D331" s="158"/>
      <c r="E331" s="194"/>
      <c r="F331" s="153"/>
      <c r="G331" s="153"/>
      <c r="H331" s="2"/>
      <c r="I331" s="154"/>
      <c r="J331" s="210"/>
      <c r="K331" s="155"/>
      <c r="L331" s="156">
        <f t="shared" si="170"/>
        <v>0</v>
      </c>
      <c r="M331" s="340"/>
      <c r="N331" s="182" t="str">
        <f t="shared" si="182"/>
        <v/>
      </c>
      <c r="O331" s="127"/>
      <c r="P331" s="64"/>
      <c r="Q331" s="64"/>
      <c r="R331" s="64"/>
      <c r="CB331" s="78" t="str">
        <f t="shared" si="155"/>
        <v/>
      </c>
      <c r="CC331" s="79">
        <v>100</v>
      </c>
      <c r="CD331" s="79">
        <f t="shared" si="156"/>
        <v>0</v>
      </c>
      <c r="CE331" s="79">
        <f t="shared" si="157"/>
        <v>0</v>
      </c>
      <c r="CF331" s="79">
        <f t="shared" si="158"/>
        <v>0</v>
      </c>
      <c r="CG331" s="79">
        <f t="shared" si="183"/>
        <v>0</v>
      </c>
      <c r="CH331" s="80">
        <f t="shared" si="159"/>
        <v>0</v>
      </c>
      <c r="CI331" s="84">
        <f t="shared" si="160"/>
        <v>0</v>
      </c>
      <c r="CJ331" s="80">
        <f t="shared" si="171"/>
        <v>0</v>
      </c>
      <c r="CN331" s="21" t="str">
        <f t="shared" si="161"/>
        <v/>
      </c>
      <c r="CO331" s="21" t="str">
        <f t="shared" si="162"/>
        <v/>
      </c>
      <c r="CP331" s="22" t="str">
        <f t="shared" si="172"/>
        <v/>
      </c>
      <c r="CQ331" s="22" t="str">
        <f t="shared" si="173"/>
        <v/>
      </c>
      <c r="CR331" s="22" t="str">
        <f t="shared" si="174"/>
        <v/>
      </c>
      <c r="CS331" s="22" t="str">
        <f t="shared" si="175"/>
        <v/>
      </c>
      <c r="CT331" s="22" t="str">
        <f t="shared" si="176"/>
        <v/>
      </c>
      <c r="CU331" s="173" t="str">
        <f t="shared" si="163"/>
        <v/>
      </c>
      <c r="CV331" s="173" t="str">
        <f t="shared" si="164"/>
        <v/>
      </c>
      <c r="CW331" s="22" t="str">
        <f t="shared" si="177"/>
        <v/>
      </c>
      <c r="CX331" s="22" t="str">
        <f t="shared" si="178"/>
        <v/>
      </c>
      <c r="CY331" s="23" t="str">
        <f t="shared" si="179"/>
        <v/>
      </c>
      <c r="CZ331" s="23" t="str">
        <f t="shared" si="180"/>
        <v/>
      </c>
      <c r="DA331" s="207" t="str">
        <f t="shared" si="184"/>
        <v/>
      </c>
      <c r="DB331" s="23">
        <f t="shared" si="165"/>
        <v>0</v>
      </c>
      <c r="DC331" s="16"/>
      <c r="DE331" s="192">
        <f t="shared" si="166"/>
        <v>0</v>
      </c>
      <c r="DF331" s="192">
        <f t="shared" si="167"/>
        <v>0</v>
      </c>
      <c r="DH331" s="192">
        <f t="shared" si="168"/>
        <v>0</v>
      </c>
      <c r="DI331" s="192">
        <f t="shared" si="169"/>
        <v>0</v>
      </c>
      <c r="DK331" s="203">
        <f>IF(Taula43[[#This Row],[Codi del contracte]]&lt;&gt;"",IF(Taula43[[#This Row],[Codi del contracte]]&gt;199,IF(Taula43[[#This Row],[Codi del contracte]]&lt;300,1,0),0),0)</f>
        <v>0</v>
      </c>
      <c r="DL331" s="203">
        <f>IF(Taula43[[#This Row],[Codi del contracte]]&lt;&gt;"",IF(Taula43[[#This Row],[Codi del contracte]]&gt;499,IF(Taula43[[#This Row],[Codi del contracte]]&lt;600,1,0),0),0)</f>
        <v>0</v>
      </c>
      <c r="DM331" s="203">
        <f t="shared" si="181"/>
        <v>0</v>
      </c>
      <c r="DN331" s="203">
        <f>IF(Taula43[[#This Row],[% Jornada (no posar símbol %)]]=100,IF(DM331=1,2,0),0)</f>
        <v>0</v>
      </c>
      <c r="DO331" s="203" t="str">
        <f t="shared" si="185"/>
        <v/>
      </c>
    </row>
    <row r="332" spans="1:119" ht="14.25" customHeight="1">
      <c r="A332" s="260"/>
      <c r="B332" s="83">
        <v>325</v>
      </c>
      <c r="C332" s="2"/>
      <c r="D332" s="158"/>
      <c r="E332" s="194"/>
      <c r="F332" s="153"/>
      <c r="G332" s="153"/>
      <c r="H332" s="2"/>
      <c r="I332" s="154"/>
      <c r="J332" s="210"/>
      <c r="K332" s="155"/>
      <c r="L332" s="156">
        <f t="shared" si="170"/>
        <v>0</v>
      </c>
      <c r="M332" s="340"/>
      <c r="N332" s="182" t="str">
        <f t="shared" si="182"/>
        <v/>
      </c>
      <c r="O332" s="127"/>
      <c r="P332" s="64"/>
      <c r="Q332" s="64"/>
      <c r="R332" s="64"/>
      <c r="CB332" s="78" t="str">
        <f t="shared" si="155"/>
        <v/>
      </c>
      <c r="CC332" s="79">
        <v>100</v>
      </c>
      <c r="CD332" s="79">
        <f t="shared" si="156"/>
        <v>0</v>
      </c>
      <c r="CE332" s="79">
        <f t="shared" si="157"/>
        <v>0</v>
      </c>
      <c r="CF332" s="79">
        <f t="shared" si="158"/>
        <v>0</v>
      </c>
      <c r="CG332" s="79">
        <f t="shared" si="183"/>
        <v>0</v>
      </c>
      <c r="CH332" s="80">
        <f t="shared" si="159"/>
        <v>0</v>
      </c>
      <c r="CI332" s="84">
        <f t="shared" si="160"/>
        <v>0</v>
      </c>
      <c r="CJ332" s="80">
        <f t="shared" si="171"/>
        <v>0</v>
      </c>
      <c r="CN332" s="21" t="str">
        <f t="shared" si="161"/>
        <v/>
      </c>
      <c r="CO332" s="21" t="str">
        <f t="shared" si="162"/>
        <v/>
      </c>
      <c r="CP332" s="22" t="str">
        <f t="shared" si="172"/>
        <v/>
      </c>
      <c r="CQ332" s="22" t="str">
        <f t="shared" si="173"/>
        <v/>
      </c>
      <c r="CR332" s="22" t="str">
        <f t="shared" si="174"/>
        <v/>
      </c>
      <c r="CS332" s="22" t="str">
        <f t="shared" si="175"/>
        <v/>
      </c>
      <c r="CT332" s="22" t="str">
        <f t="shared" si="176"/>
        <v/>
      </c>
      <c r="CU332" s="173" t="str">
        <f t="shared" si="163"/>
        <v/>
      </c>
      <c r="CV332" s="173" t="str">
        <f t="shared" si="164"/>
        <v/>
      </c>
      <c r="CW332" s="22" t="str">
        <f t="shared" si="177"/>
        <v/>
      </c>
      <c r="CX332" s="22" t="str">
        <f t="shared" si="178"/>
        <v/>
      </c>
      <c r="CY332" s="23" t="str">
        <f t="shared" si="179"/>
        <v/>
      </c>
      <c r="CZ332" s="23" t="str">
        <f t="shared" si="180"/>
        <v/>
      </c>
      <c r="DA332" s="207" t="str">
        <f t="shared" si="184"/>
        <v/>
      </c>
      <c r="DB332" s="23">
        <f t="shared" si="165"/>
        <v>0</v>
      </c>
      <c r="DC332" s="16"/>
      <c r="DE332" s="192">
        <f t="shared" si="166"/>
        <v>0</v>
      </c>
      <c r="DF332" s="192">
        <f t="shared" si="167"/>
        <v>0</v>
      </c>
      <c r="DH332" s="192">
        <f t="shared" si="168"/>
        <v>0</v>
      </c>
      <c r="DI332" s="192">
        <f t="shared" si="169"/>
        <v>0</v>
      </c>
      <c r="DK332" s="203">
        <f>IF(Taula43[[#This Row],[Codi del contracte]]&lt;&gt;"",IF(Taula43[[#This Row],[Codi del contracte]]&gt;199,IF(Taula43[[#This Row],[Codi del contracte]]&lt;300,1,0),0),0)</f>
        <v>0</v>
      </c>
      <c r="DL332" s="203">
        <f>IF(Taula43[[#This Row],[Codi del contracte]]&lt;&gt;"",IF(Taula43[[#This Row],[Codi del contracte]]&gt;499,IF(Taula43[[#This Row],[Codi del contracte]]&lt;600,1,0),0),0)</f>
        <v>0</v>
      </c>
      <c r="DM332" s="203">
        <f t="shared" si="181"/>
        <v>0</v>
      </c>
      <c r="DN332" s="203">
        <f>IF(Taula43[[#This Row],[% Jornada (no posar símbol %)]]=100,IF(DM332=1,2,0),0)</f>
        <v>0</v>
      </c>
      <c r="DO332" s="203" t="str">
        <f t="shared" si="185"/>
        <v/>
      </c>
    </row>
    <row r="333" spans="1:119" ht="14.25" customHeight="1">
      <c r="A333" s="260"/>
      <c r="B333" s="83">
        <v>326</v>
      </c>
      <c r="C333" s="2"/>
      <c r="D333" s="158"/>
      <c r="E333" s="194"/>
      <c r="F333" s="153"/>
      <c r="G333" s="153"/>
      <c r="H333" s="2"/>
      <c r="I333" s="154"/>
      <c r="J333" s="210"/>
      <c r="K333" s="155"/>
      <c r="L333" s="156">
        <f t="shared" si="170"/>
        <v>0</v>
      </c>
      <c r="M333" s="340"/>
      <c r="N333" s="182" t="str">
        <f t="shared" si="182"/>
        <v/>
      </c>
      <c r="O333" s="127"/>
      <c r="P333" s="64"/>
      <c r="Q333" s="64"/>
      <c r="R333" s="64"/>
      <c r="CB333" s="78" t="str">
        <f t="shared" si="155"/>
        <v/>
      </c>
      <c r="CC333" s="79">
        <v>100</v>
      </c>
      <c r="CD333" s="79">
        <f t="shared" si="156"/>
        <v>0</v>
      </c>
      <c r="CE333" s="79">
        <f t="shared" si="157"/>
        <v>0</v>
      </c>
      <c r="CF333" s="79">
        <f t="shared" si="158"/>
        <v>0</v>
      </c>
      <c r="CG333" s="79">
        <f t="shared" si="183"/>
        <v>0</v>
      </c>
      <c r="CH333" s="80">
        <f t="shared" si="159"/>
        <v>0</v>
      </c>
      <c r="CI333" s="84">
        <f t="shared" si="160"/>
        <v>0</v>
      </c>
      <c r="CJ333" s="80">
        <f t="shared" si="171"/>
        <v>0</v>
      </c>
      <c r="CN333" s="21" t="str">
        <f t="shared" si="161"/>
        <v/>
      </c>
      <c r="CO333" s="21" t="str">
        <f t="shared" si="162"/>
        <v/>
      </c>
      <c r="CP333" s="22" t="str">
        <f t="shared" si="172"/>
        <v/>
      </c>
      <c r="CQ333" s="22" t="str">
        <f t="shared" si="173"/>
        <v/>
      </c>
      <c r="CR333" s="22" t="str">
        <f t="shared" si="174"/>
        <v/>
      </c>
      <c r="CS333" s="22" t="str">
        <f t="shared" si="175"/>
        <v/>
      </c>
      <c r="CT333" s="22" t="str">
        <f t="shared" si="176"/>
        <v/>
      </c>
      <c r="CU333" s="173" t="str">
        <f t="shared" si="163"/>
        <v/>
      </c>
      <c r="CV333" s="173" t="str">
        <f t="shared" si="164"/>
        <v/>
      </c>
      <c r="CW333" s="22" t="str">
        <f t="shared" si="177"/>
        <v/>
      </c>
      <c r="CX333" s="22" t="str">
        <f t="shared" si="178"/>
        <v/>
      </c>
      <c r="CY333" s="23" t="str">
        <f t="shared" si="179"/>
        <v/>
      </c>
      <c r="CZ333" s="23" t="str">
        <f t="shared" si="180"/>
        <v/>
      </c>
      <c r="DA333" s="207" t="str">
        <f t="shared" si="184"/>
        <v/>
      </c>
      <c r="DB333" s="23">
        <f t="shared" si="165"/>
        <v>0</v>
      </c>
      <c r="DC333" s="16"/>
      <c r="DE333" s="192">
        <f t="shared" si="166"/>
        <v>0</v>
      </c>
      <c r="DF333" s="192">
        <f t="shared" si="167"/>
        <v>0</v>
      </c>
      <c r="DH333" s="192">
        <f t="shared" si="168"/>
        <v>0</v>
      </c>
      <c r="DI333" s="192">
        <f t="shared" si="169"/>
        <v>0</v>
      </c>
      <c r="DK333" s="203">
        <f>IF(Taula43[[#This Row],[Codi del contracte]]&lt;&gt;"",IF(Taula43[[#This Row],[Codi del contracte]]&gt;199,IF(Taula43[[#This Row],[Codi del contracte]]&lt;300,1,0),0),0)</f>
        <v>0</v>
      </c>
      <c r="DL333" s="203">
        <f>IF(Taula43[[#This Row],[Codi del contracte]]&lt;&gt;"",IF(Taula43[[#This Row],[Codi del contracte]]&gt;499,IF(Taula43[[#This Row],[Codi del contracte]]&lt;600,1,0),0),0)</f>
        <v>0</v>
      </c>
      <c r="DM333" s="203">
        <f t="shared" si="181"/>
        <v>0</v>
      </c>
      <c r="DN333" s="203">
        <f>IF(Taula43[[#This Row],[% Jornada (no posar símbol %)]]=100,IF(DM333=1,2,0),0)</f>
        <v>0</v>
      </c>
      <c r="DO333" s="203" t="str">
        <f t="shared" si="185"/>
        <v/>
      </c>
    </row>
    <row r="334" spans="1:119" ht="14.25" customHeight="1">
      <c r="A334" s="260"/>
      <c r="B334" s="83">
        <v>327</v>
      </c>
      <c r="C334" s="2"/>
      <c r="D334" s="158"/>
      <c r="E334" s="194"/>
      <c r="F334" s="153"/>
      <c r="G334" s="153"/>
      <c r="H334" s="2"/>
      <c r="I334" s="154"/>
      <c r="J334" s="210"/>
      <c r="K334" s="155"/>
      <c r="L334" s="156">
        <f t="shared" si="170"/>
        <v>0</v>
      </c>
      <c r="M334" s="340"/>
      <c r="N334" s="182" t="str">
        <f t="shared" si="182"/>
        <v/>
      </c>
      <c r="O334" s="127"/>
      <c r="P334" s="64"/>
      <c r="Q334" s="64"/>
      <c r="R334" s="64"/>
      <c r="CB334" s="78" t="str">
        <f t="shared" si="155"/>
        <v/>
      </c>
      <c r="CC334" s="79">
        <v>100</v>
      </c>
      <c r="CD334" s="79">
        <f t="shared" si="156"/>
        <v>0</v>
      </c>
      <c r="CE334" s="79">
        <f t="shared" si="157"/>
        <v>0</v>
      </c>
      <c r="CF334" s="79">
        <f t="shared" si="158"/>
        <v>0</v>
      </c>
      <c r="CG334" s="79">
        <f t="shared" si="183"/>
        <v>0</v>
      </c>
      <c r="CH334" s="80">
        <f t="shared" si="159"/>
        <v>0</v>
      </c>
      <c r="CI334" s="84">
        <f t="shared" si="160"/>
        <v>0</v>
      </c>
      <c r="CJ334" s="80">
        <f t="shared" si="171"/>
        <v>0</v>
      </c>
      <c r="CN334" s="21" t="str">
        <f t="shared" si="161"/>
        <v/>
      </c>
      <c r="CO334" s="21" t="str">
        <f t="shared" si="162"/>
        <v/>
      </c>
      <c r="CP334" s="22" t="str">
        <f t="shared" si="172"/>
        <v/>
      </c>
      <c r="CQ334" s="22" t="str">
        <f t="shared" si="173"/>
        <v/>
      </c>
      <c r="CR334" s="22" t="str">
        <f t="shared" si="174"/>
        <v/>
      </c>
      <c r="CS334" s="22" t="str">
        <f t="shared" si="175"/>
        <v/>
      </c>
      <c r="CT334" s="22" t="str">
        <f t="shared" si="176"/>
        <v/>
      </c>
      <c r="CU334" s="173" t="str">
        <f t="shared" si="163"/>
        <v/>
      </c>
      <c r="CV334" s="173" t="str">
        <f t="shared" si="164"/>
        <v/>
      </c>
      <c r="CW334" s="22" t="str">
        <f t="shared" si="177"/>
        <v/>
      </c>
      <c r="CX334" s="22" t="str">
        <f t="shared" si="178"/>
        <v/>
      </c>
      <c r="CY334" s="23" t="str">
        <f t="shared" si="179"/>
        <v/>
      </c>
      <c r="CZ334" s="23" t="str">
        <f t="shared" si="180"/>
        <v/>
      </c>
      <c r="DA334" s="207" t="str">
        <f t="shared" si="184"/>
        <v/>
      </c>
      <c r="DB334" s="23">
        <f t="shared" si="165"/>
        <v>0</v>
      </c>
      <c r="DC334" s="16"/>
      <c r="DE334" s="192">
        <f t="shared" si="166"/>
        <v>0</v>
      </c>
      <c r="DF334" s="192">
        <f t="shared" si="167"/>
        <v>0</v>
      </c>
      <c r="DH334" s="192">
        <f t="shared" si="168"/>
        <v>0</v>
      </c>
      <c r="DI334" s="192">
        <f t="shared" si="169"/>
        <v>0</v>
      </c>
      <c r="DK334" s="203">
        <f>IF(Taula43[[#This Row],[Codi del contracte]]&lt;&gt;"",IF(Taula43[[#This Row],[Codi del contracte]]&gt;199,IF(Taula43[[#This Row],[Codi del contracte]]&lt;300,1,0),0),0)</f>
        <v>0</v>
      </c>
      <c r="DL334" s="203">
        <f>IF(Taula43[[#This Row],[Codi del contracte]]&lt;&gt;"",IF(Taula43[[#This Row],[Codi del contracte]]&gt;499,IF(Taula43[[#This Row],[Codi del contracte]]&lt;600,1,0),0),0)</f>
        <v>0</v>
      </c>
      <c r="DM334" s="203">
        <f t="shared" si="181"/>
        <v>0</v>
      </c>
      <c r="DN334" s="203">
        <f>IF(Taula43[[#This Row],[% Jornada (no posar símbol %)]]=100,IF(DM334=1,2,0),0)</f>
        <v>0</v>
      </c>
      <c r="DO334" s="203" t="str">
        <f t="shared" si="185"/>
        <v/>
      </c>
    </row>
    <row r="335" spans="1:119" ht="14.25" customHeight="1">
      <c r="A335" s="260"/>
      <c r="B335" s="83">
        <v>328</v>
      </c>
      <c r="C335" s="2"/>
      <c r="D335" s="158"/>
      <c r="E335" s="194"/>
      <c r="F335" s="153"/>
      <c r="G335" s="153"/>
      <c r="H335" s="2"/>
      <c r="I335" s="154"/>
      <c r="J335" s="210"/>
      <c r="K335" s="155"/>
      <c r="L335" s="156">
        <f t="shared" si="170"/>
        <v>0</v>
      </c>
      <c r="M335" s="340"/>
      <c r="N335" s="182" t="str">
        <f t="shared" si="182"/>
        <v/>
      </c>
      <c r="O335" s="127"/>
      <c r="P335" s="64"/>
      <c r="Q335" s="64"/>
      <c r="R335" s="64"/>
      <c r="CB335" s="78" t="str">
        <f t="shared" si="155"/>
        <v/>
      </c>
      <c r="CC335" s="79">
        <v>100</v>
      </c>
      <c r="CD335" s="79">
        <f t="shared" si="156"/>
        <v>0</v>
      </c>
      <c r="CE335" s="79">
        <f t="shared" si="157"/>
        <v>0</v>
      </c>
      <c r="CF335" s="79">
        <f t="shared" si="158"/>
        <v>0</v>
      </c>
      <c r="CG335" s="79">
        <f t="shared" si="183"/>
        <v>0</v>
      </c>
      <c r="CH335" s="80">
        <f t="shared" si="159"/>
        <v>0</v>
      </c>
      <c r="CI335" s="84">
        <f t="shared" si="160"/>
        <v>0</v>
      </c>
      <c r="CJ335" s="80">
        <f t="shared" si="171"/>
        <v>0</v>
      </c>
      <c r="CN335" s="21" t="str">
        <f t="shared" si="161"/>
        <v/>
      </c>
      <c r="CO335" s="21" t="str">
        <f t="shared" si="162"/>
        <v/>
      </c>
      <c r="CP335" s="22" t="str">
        <f t="shared" si="172"/>
        <v/>
      </c>
      <c r="CQ335" s="22" t="str">
        <f t="shared" si="173"/>
        <v/>
      </c>
      <c r="CR335" s="22" t="str">
        <f t="shared" si="174"/>
        <v/>
      </c>
      <c r="CS335" s="22" t="str">
        <f t="shared" si="175"/>
        <v/>
      </c>
      <c r="CT335" s="22" t="str">
        <f t="shared" si="176"/>
        <v/>
      </c>
      <c r="CU335" s="173" t="str">
        <f t="shared" si="163"/>
        <v/>
      </c>
      <c r="CV335" s="173" t="str">
        <f t="shared" si="164"/>
        <v/>
      </c>
      <c r="CW335" s="22" t="str">
        <f t="shared" si="177"/>
        <v/>
      </c>
      <c r="CX335" s="22" t="str">
        <f t="shared" si="178"/>
        <v/>
      </c>
      <c r="CY335" s="23" t="str">
        <f t="shared" si="179"/>
        <v/>
      </c>
      <c r="CZ335" s="23" t="str">
        <f t="shared" si="180"/>
        <v/>
      </c>
      <c r="DA335" s="207" t="str">
        <f t="shared" si="184"/>
        <v/>
      </c>
      <c r="DB335" s="23">
        <f t="shared" si="165"/>
        <v>0</v>
      </c>
      <c r="DC335" s="16"/>
      <c r="DE335" s="192">
        <f t="shared" si="166"/>
        <v>0</v>
      </c>
      <c r="DF335" s="192">
        <f t="shared" si="167"/>
        <v>0</v>
      </c>
      <c r="DH335" s="192">
        <f t="shared" si="168"/>
        <v>0</v>
      </c>
      <c r="DI335" s="192">
        <f t="shared" si="169"/>
        <v>0</v>
      </c>
      <c r="DK335" s="203">
        <f>IF(Taula43[[#This Row],[Codi del contracte]]&lt;&gt;"",IF(Taula43[[#This Row],[Codi del contracte]]&gt;199,IF(Taula43[[#This Row],[Codi del contracte]]&lt;300,1,0),0),0)</f>
        <v>0</v>
      </c>
      <c r="DL335" s="203">
        <f>IF(Taula43[[#This Row],[Codi del contracte]]&lt;&gt;"",IF(Taula43[[#This Row],[Codi del contracte]]&gt;499,IF(Taula43[[#This Row],[Codi del contracte]]&lt;600,1,0),0),0)</f>
        <v>0</v>
      </c>
      <c r="DM335" s="203">
        <f t="shared" si="181"/>
        <v>0</v>
      </c>
      <c r="DN335" s="203">
        <f>IF(Taula43[[#This Row],[% Jornada (no posar símbol %)]]=100,IF(DM335=1,2,0),0)</f>
        <v>0</v>
      </c>
      <c r="DO335" s="203" t="str">
        <f t="shared" si="185"/>
        <v/>
      </c>
    </row>
    <row r="336" spans="1:119" ht="14.25" customHeight="1">
      <c r="A336" s="260"/>
      <c r="B336" s="83">
        <v>329</v>
      </c>
      <c r="C336" s="2"/>
      <c r="D336" s="158"/>
      <c r="E336" s="194"/>
      <c r="F336" s="153"/>
      <c r="G336" s="153"/>
      <c r="H336" s="2"/>
      <c r="I336" s="154"/>
      <c r="J336" s="210"/>
      <c r="K336" s="155"/>
      <c r="L336" s="156">
        <f t="shared" si="170"/>
        <v>0</v>
      </c>
      <c r="M336" s="340"/>
      <c r="N336" s="182" t="str">
        <f t="shared" si="182"/>
        <v/>
      </c>
      <c r="O336" s="127"/>
      <c r="P336" s="64"/>
      <c r="Q336" s="64"/>
      <c r="R336" s="64"/>
      <c r="CB336" s="78" t="str">
        <f t="shared" si="155"/>
        <v/>
      </c>
      <c r="CC336" s="79">
        <v>100</v>
      </c>
      <c r="CD336" s="79">
        <f t="shared" si="156"/>
        <v>0</v>
      </c>
      <c r="CE336" s="79">
        <f t="shared" si="157"/>
        <v>0</v>
      </c>
      <c r="CF336" s="79">
        <f t="shared" si="158"/>
        <v>0</v>
      </c>
      <c r="CG336" s="79">
        <f t="shared" si="183"/>
        <v>0</v>
      </c>
      <c r="CH336" s="80">
        <f t="shared" si="159"/>
        <v>0</v>
      </c>
      <c r="CI336" s="84">
        <f t="shared" si="160"/>
        <v>0</v>
      </c>
      <c r="CJ336" s="80">
        <f t="shared" si="171"/>
        <v>0</v>
      </c>
      <c r="CN336" s="21" t="str">
        <f t="shared" si="161"/>
        <v/>
      </c>
      <c r="CO336" s="21" t="str">
        <f t="shared" si="162"/>
        <v/>
      </c>
      <c r="CP336" s="22" t="str">
        <f t="shared" si="172"/>
        <v/>
      </c>
      <c r="CQ336" s="22" t="str">
        <f t="shared" si="173"/>
        <v/>
      </c>
      <c r="CR336" s="22" t="str">
        <f t="shared" si="174"/>
        <v/>
      </c>
      <c r="CS336" s="22" t="str">
        <f t="shared" si="175"/>
        <v/>
      </c>
      <c r="CT336" s="22" t="str">
        <f t="shared" si="176"/>
        <v/>
      </c>
      <c r="CU336" s="173" t="str">
        <f t="shared" si="163"/>
        <v/>
      </c>
      <c r="CV336" s="173" t="str">
        <f t="shared" si="164"/>
        <v/>
      </c>
      <c r="CW336" s="22" t="str">
        <f t="shared" si="177"/>
        <v/>
      </c>
      <c r="CX336" s="22" t="str">
        <f t="shared" si="178"/>
        <v/>
      </c>
      <c r="CY336" s="23" t="str">
        <f t="shared" si="179"/>
        <v/>
      </c>
      <c r="CZ336" s="23" t="str">
        <f t="shared" si="180"/>
        <v/>
      </c>
      <c r="DA336" s="207" t="str">
        <f t="shared" si="184"/>
        <v/>
      </c>
      <c r="DB336" s="23">
        <f t="shared" si="165"/>
        <v>0</v>
      </c>
      <c r="DC336" s="16"/>
      <c r="DE336" s="192">
        <f t="shared" si="166"/>
        <v>0</v>
      </c>
      <c r="DF336" s="192">
        <f t="shared" si="167"/>
        <v>0</v>
      </c>
      <c r="DH336" s="192">
        <f t="shared" si="168"/>
        <v>0</v>
      </c>
      <c r="DI336" s="192">
        <f t="shared" si="169"/>
        <v>0</v>
      </c>
      <c r="DK336" s="203">
        <f>IF(Taula43[[#This Row],[Codi del contracte]]&lt;&gt;"",IF(Taula43[[#This Row],[Codi del contracte]]&gt;199,IF(Taula43[[#This Row],[Codi del contracte]]&lt;300,1,0),0),0)</f>
        <v>0</v>
      </c>
      <c r="DL336" s="203">
        <f>IF(Taula43[[#This Row],[Codi del contracte]]&lt;&gt;"",IF(Taula43[[#This Row],[Codi del contracte]]&gt;499,IF(Taula43[[#This Row],[Codi del contracte]]&lt;600,1,0),0),0)</f>
        <v>0</v>
      </c>
      <c r="DM336" s="203">
        <f t="shared" si="181"/>
        <v>0</v>
      </c>
      <c r="DN336" s="203">
        <f>IF(Taula43[[#This Row],[% Jornada (no posar símbol %)]]=100,IF(DM336=1,2,0),0)</f>
        <v>0</v>
      </c>
      <c r="DO336" s="203" t="str">
        <f t="shared" si="185"/>
        <v/>
      </c>
    </row>
    <row r="337" spans="1:119" ht="14.25" customHeight="1">
      <c r="A337" s="260"/>
      <c r="B337" s="83">
        <v>330</v>
      </c>
      <c r="C337" s="2"/>
      <c r="D337" s="158"/>
      <c r="E337" s="194"/>
      <c r="F337" s="153"/>
      <c r="G337" s="153"/>
      <c r="H337" s="2"/>
      <c r="I337" s="154"/>
      <c r="J337" s="210"/>
      <c r="K337" s="155"/>
      <c r="L337" s="156">
        <f t="shared" si="170"/>
        <v>0</v>
      </c>
      <c r="M337" s="340"/>
      <c r="N337" s="182" t="str">
        <f t="shared" si="182"/>
        <v/>
      </c>
      <c r="O337" s="127"/>
      <c r="P337" s="64"/>
      <c r="Q337" s="64"/>
      <c r="R337" s="64"/>
      <c r="CB337" s="78" t="str">
        <f t="shared" si="155"/>
        <v/>
      </c>
      <c r="CC337" s="79">
        <v>100</v>
      </c>
      <c r="CD337" s="79">
        <f t="shared" si="156"/>
        <v>0</v>
      </c>
      <c r="CE337" s="79">
        <f t="shared" si="157"/>
        <v>0</v>
      </c>
      <c r="CF337" s="79">
        <f t="shared" si="158"/>
        <v>0</v>
      </c>
      <c r="CG337" s="79">
        <f t="shared" si="183"/>
        <v>0</v>
      </c>
      <c r="CH337" s="80">
        <f t="shared" si="159"/>
        <v>0</v>
      </c>
      <c r="CI337" s="84">
        <f t="shared" si="160"/>
        <v>0</v>
      </c>
      <c r="CJ337" s="80">
        <f t="shared" si="171"/>
        <v>0</v>
      </c>
      <c r="CN337" s="21" t="str">
        <f t="shared" si="161"/>
        <v/>
      </c>
      <c r="CO337" s="21" t="str">
        <f t="shared" si="162"/>
        <v/>
      </c>
      <c r="CP337" s="22" t="str">
        <f t="shared" si="172"/>
        <v/>
      </c>
      <c r="CQ337" s="22" t="str">
        <f t="shared" si="173"/>
        <v/>
      </c>
      <c r="CR337" s="22" t="str">
        <f t="shared" si="174"/>
        <v/>
      </c>
      <c r="CS337" s="22" t="str">
        <f t="shared" si="175"/>
        <v/>
      </c>
      <c r="CT337" s="22" t="str">
        <f t="shared" si="176"/>
        <v/>
      </c>
      <c r="CU337" s="173" t="str">
        <f t="shared" si="163"/>
        <v/>
      </c>
      <c r="CV337" s="173" t="str">
        <f t="shared" si="164"/>
        <v/>
      </c>
      <c r="CW337" s="22" t="str">
        <f t="shared" si="177"/>
        <v/>
      </c>
      <c r="CX337" s="22" t="str">
        <f t="shared" si="178"/>
        <v/>
      </c>
      <c r="CY337" s="23" t="str">
        <f t="shared" si="179"/>
        <v/>
      </c>
      <c r="CZ337" s="23" t="str">
        <f t="shared" si="180"/>
        <v/>
      </c>
      <c r="DA337" s="207" t="str">
        <f t="shared" si="184"/>
        <v/>
      </c>
      <c r="DB337" s="23">
        <f t="shared" si="165"/>
        <v>0</v>
      </c>
      <c r="DC337" s="16"/>
      <c r="DE337" s="192">
        <f t="shared" si="166"/>
        <v>0</v>
      </c>
      <c r="DF337" s="192">
        <f t="shared" si="167"/>
        <v>0</v>
      </c>
      <c r="DH337" s="192">
        <f t="shared" si="168"/>
        <v>0</v>
      </c>
      <c r="DI337" s="192">
        <f t="shared" si="169"/>
        <v>0</v>
      </c>
      <c r="DK337" s="203">
        <f>IF(Taula43[[#This Row],[Codi del contracte]]&lt;&gt;"",IF(Taula43[[#This Row],[Codi del contracte]]&gt;199,IF(Taula43[[#This Row],[Codi del contracte]]&lt;300,1,0),0),0)</f>
        <v>0</v>
      </c>
      <c r="DL337" s="203">
        <f>IF(Taula43[[#This Row],[Codi del contracte]]&lt;&gt;"",IF(Taula43[[#This Row],[Codi del contracte]]&gt;499,IF(Taula43[[#This Row],[Codi del contracte]]&lt;600,1,0),0),0)</f>
        <v>0</v>
      </c>
      <c r="DM337" s="203">
        <f t="shared" si="181"/>
        <v>0</v>
      </c>
      <c r="DN337" s="203">
        <f>IF(Taula43[[#This Row],[% Jornada (no posar símbol %)]]=100,IF(DM337=1,2,0),0)</f>
        <v>0</v>
      </c>
      <c r="DO337" s="203" t="str">
        <f t="shared" si="185"/>
        <v/>
      </c>
    </row>
    <row r="338" spans="1:119" ht="14.25" customHeight="1">
      <c r="A338" s="260"/>
      <c r="B338" s="83">
        <v>331</v>
      </c>
      <c r="C338" s="2"/>
      <c r="D338" s="158"/>
      <c r="E338" s="194"/>
      <c r="F338" s="153"/>
      <c r="G338" s="153"/>
      <c r="H338" s="2"/>
      <c r="I338" s="154"/>
      <c r="J338" s="210"/>
      <c r="K338" s="155"/>
      <c r="L338" s="156">
        <f t="shared" si="170"/>
        <v>0</v>
      </c>
      <c r="M338" s="340"/>
      <c r="N338" s="182" t="str">
        <f t="shared" si="182"/>
        <v/>
      </c>
      <c r="O338" s="127"/>
      <c r="P338" s="64"/>
      <c r="Q338" s="64"/>
      <c r="R338" s="64"/>
      <c r="CB338" s="78" t="str">
        <f t="shared" si="155"/>
        <v/>
      </c>
      <c r="CC338" s="79">
        <v>100</v>
      </c>
      <c r="CD338" s="79">
        <f t="shared" si="156"/>
        <v>0</v>
      </c>
      <c r="CE338" s="79">
        <f t="shared" si="157"/>
        <v>0</v>
      </c>
      <c r="CF338" s="79">
        <f t="shared" si="158"/>
        <v>0</v>
      </c>
      <c r="CG338" s="79">
        <f t="shared" si="183"/>
        <v>0</v>
      </c>
      <c r="CH338" s="80">
        <f t="shared" si="159"/>
        <v>0</v>
      </c>
      <c r="CI338" s="84">
        <f t="shared" si="160"/>
        <v>0</v>
      </c>
      <c r="CJ338" s="80">
        <f t="shared" si="171"/>
        <v>0</v>
      </c>
      <c r="CN338" s="21" t="str">
        <f t="shared" si="161"/>
        <v/>
      </c>
      <c r="CO338" s="21" t="str">
        <f t="shared" si="162"/>
        <v/>
      </c>
      <c r="CP338" s="22" t="str">
        <f t="shared" si="172"/>
        <v/>
      </c>
      <c r="CQ338" s="22" t="str">
        <f t="shared" si="173"/>
        <v/>
      </c>
      <c r="CR338" s="22" t="str">
        <f t="shared" si="174"/>
        <v/>
      </c>
      <c r="CS338" s="22" t="str">
        <f t="shared" si="175"/>
        <v/>
      </c>
      <c r="CT338" s="22" t="str">
        <f t="shared" si="176"/>
        <v/>
      </c>
      <c r="CU338" s="173" t="str">
        <f t="shared" si="163"/>
        <v/>
      </c>
      <c r="CV338" s="173" t="str">
        <f t="shared" si="164"/>
        <v/>
      </c>
      <c r="CW338" s="22" t="str">
        <f t="shared" si="177"/>
        <v/>
      </c>
      <c r="CX338" s="22" t="str">
        <f t="shared" si="178"/>
        <v/>
      </c>
      <c r="CY338" s="23" t="str">
        <f t="shared" si="179"/>
        <v/>
      </c>
      <c r="CZ338" s="23" t="str">
        <f t="shared" si="180"/>
        <v/>
      </c>
      <c r="DA338" s="207" t="str">
        <f t="shared" si="184"/>
        <v/>
      </c>
      <c r="DB338" s="23">
        <f t="shared" si="165"/>
        <v>0</v>
      </c>
      <c r="DC338" s="16"/>
      <c r="DE338" s="192">
        <f t="shared" si="166"/>
        <v>0</v>
      </c>
      <c r="DF338" s="192">
        <f t="shared" si="167"/>
        <v>0</v>
      </c>
      <c r="DH338" s="192">
        <f t="shared" si="168"/>
        <v>0</v>
      </c>
      <c r="DI338" s="192">
        <f t="shared" si="169"/>
        <v>0</v>
      </c>
      <c r="DK338" s="203">
        <f>IF(Taula43[[#This Row],[Codi del contracte]]&lt;&gt;"",IF(Taula43[[#This Row],[Codi del contracte]]&gt;199,IF(Taula43[[#This Row],[Codi del contracte]]&lt;300,1,0),0),0)</f>
        <v>0</v>
      </c>
      <c r="DL338" s="203">
        <f>IF(Taula43[[#This Row],[Codi del contracte]]&lt;&gt;"",IF(Taula43[[#This Row],[Codi del contracte]]&gt;499,IF(Taula43[[#This Row],[Codi del contracte]]&lt;600,1,0),0),0)</f>
        <v>0</v>
      </c>
      <c r="DM338" s="203">
        <f t="shared" si="181"/>
        <v>0</v>
      </c>
      <c r="DN338" s="203">
        <f>IF(Taula43[[#This Row],[% Jornada (no posar símbol %)]]=100,IF(DM338=1,2,0),0)</f>
        <v>0</v>
      </c>
      <c r="DO338" s="203" t="str">
        <f t="shared" si="185"/>
        <v/>
      </c>
    </row>
    <row r="339" spans="1:119" ht="14.25" customHeight="1">
      <c r="A339" s="260"/>
      <c r="B339" s="83">
        <v>332</v>
      </c>
      <c r="C339" s="2"/>
      <c r="D339" s="158"/>
      <c r="E339" s="194"/>
      <c r="F339" s="153"/>
      <c r="G339" s="153"/>
      <c r="H339" s="2"/>
      <c r="I339" s="154"/>
      <c r="J339" s="210"/>
      <c r="K339" s="155"/>
      <c r="L339" s="156">
        <f t="shared" si="170"/>
        <v>0</v>
      </c>
      <c r="M339" s="340"/>
      <c r="N339" s="182" t="str">
        <f t="shared" si="182"/>
        <v/>
      </c>
      <c r="O339" s="127"/>
      <c r="P339" s="64"/>
      <c r="Q339" s="64"/>
      <c r="R339" s="64"/>
      <c r="CB339" s="78" t="str">
        <f t="shared" si="155"/>
        <v/>
      </c>
      <c r="CC339" s="79">
        <v>100</v>
      </c>
      <c r="CD339" s="79">
        <f t="shared" si="156"/>
        <v>0</v>
      </c>
      <c r="CE339" s="79">
        <f t="shared" si="157"/>
        <v>0</v>
      </c>
      <c r="CF339" s="79">
        <f t="shared" si="158"/>
        <v>0</v>
      </c>
      <c r="CG339" s="79">
        <f t="shared" si="183"/>
        <v>0</v>
      </c>
      <c r="CH339" s="80">
        <f t="shared" si="159"/>
        <v>0</v>
      </c>
      <c r="CI339" s="84">
        <f t="shared" si="160"/>
        <v>0</v>
      </c>
      <c r="CJ339" s="80">
        <f t="shared" si="171"/>
        <v>0</v>
      </c>
      <c r="CN339" s="21" t="str">
        <f t="shared" si="161"/>
        <v/>
      </c>
      <c r="CO339" s="21" t="str">
        <f t="shared" si="162"/>
        <v/>
      </c>
      <c r="CP339" s="22" t="str">
        <f t="shared" si="172"/>
        <v/>
      </c>
      <c r="CQ339" s="22" t="str">
        <f t="shared" si="173"/>
        <v/>
      </c>
      <c r="CR339" s="22" t="str">
        <f t="shared" si="174"/>
        <v/>
      </c>
      <c r="CS339" s="22" t="str">
        <f t="shared" si="175"/>
        <v/>
      </c>
      <c r="CT339" s="22" t="str">
        <f t="shared" si="176"/>
        <v/>
      </c>
      <c r="CU339" s="173" t="str">
        <f t="shared" si="163"/>
        <v/>
      </c>
      <c r="CV339" s="173" t="str">
        <f t="shared" si="164"/>
        <v/>
      </c>
      <c r="CW339" s="22" t="str">
        <f t="shared" si="177"/>
        <v/>
      </c>
      <c r="CX339" s="22" t="str">
        <f t="shared" si="178"/>
        <v/>
      </c>
      <c r="CY339" s="23" t="str">
        <f t="shared" si="179"/>
        <v/>
      </c>
      <c r="CZ339" s="23" t="str">
        <f t="shared" si="180"/>
        <v/>
      </c>
      <c r="DA339" s="207" t="str">
        <f t="shared" si="184"/>
        <v/>
      </c>
      <c r="DB339" s="23">
        <f t="shared" si="165"/>
        <v>0</v>
      </c>
      <c r="DC339" s="16"/>
      <c r="DE339" s="192">
        <f t="shared" si="166"/>
        <v>0</v>
      </c>
      <c r="DF339" s="192">
        <f t="shared" si="167"/>
        <v>0</v>
      </c>
      <c r="DH339" s="192">
        <f t="shared" si="168"/>
        <v>0</v>
      </c>
      <c r="DI339" s="192">
        <f t="shared" si="169"/>
        <v>0</v>
      </c>
      <c r="DK339" s="203">
        <f>IF(Taula43[[#This Row],[Codi del contracte]]&lt;&gt;"",IF(Taula43[[#This Row],[Codi del contracte]]&gt;199,IF(Taula43[[#This Row],[Codi del contracte]]&lt;300,1,0),0),0)</f>
        <v>0</v>
      </c>
      <c r="DL339" s="203">
        <f>IF(Taula43[[#This Row],[Codi del contracte]]&lt;&gt;"",IF(Taula43[[#This Row],[Codi del contracte]]&gt;499,IF(Taula43[[#This Row],[Codi del contracte]]&lt;600,1,0),0),0)</f>
        <v>0</v>
      </c>
      <c r="DM339" s="203">
        <f t="shared" si="181"/>
        <v>0</v>
      </c>
      <c r="DN339" s="203">
        <f>IF(Taula43[[#This Row],[% Jornada (no posar símbol %)]]=100,IF(DM339=1,2,0),0)</f>
        <v>0</v>
      </c>
      <c r="DO339" s="203" t="str">
        <f t="shared" si="185"/>
        <v/>
      </c>
    </row>
    <row r="340" spans="1:119" ht="14.25" customHeight="1">
      <c r="A340" s="260"/>
      <c r="B340" s="83">
        <v>333</v>
      </c>
      <c r="C340" s="2"/>
      <c r="D340" s="158"/>
      <c r="E340" s="194"/>
      <c r="F340" s="153"/>
      <c r="G340" s="153"/>
      <c r="H340" s="2"/>
      <c r="I340" s="154"/>
      <c r="J340" s="210"/>
      <c r="K340" s="155"/>
      <c r="L340" s="156">
        <f t="shared" si="170"/>
        <v>0</v>
      </c>
      <c r="M340" s="340"/>
      <c r="N340" s="182" t="str">
        <f t="shared" si="182"/>
        <v/>
      </c>
      <c r="O340" s="127"/>
      <c r="P340" s="64"/>
      <c r="Q340" s="64"/>
      <c r="R340" s="64"/>
      <c r="CB340" s="78" t="str">
        <f t="shared" si="155"/>
        <v/>
      </c>
      <c r="CC340" s="79">
        <v>100</v>
      </c>
      <c r="CD340" s="79">
        <f t="shared" si="156"/>
        <v>0</v>
      </c>
      <c r="CE340" s="79">
        <f t="shared" si="157"/>
        <v>0</v>
      </c>
      <c r="CF340" s="79">
        <f t="shared" si="158"/>
        <v>0</v>
      </c>
      <c r="CG340" s="79">
        <f t="shared" si="183"/>
        <v>0</v>
      </c>
      <c r="CH340" s="80">
        <f t="shared" si="159"/>
        <v>0</v>
      </c>
      <c r="CI340" s="84">
        <f t="shared" si="160"/>
        <v>0</v>
      </c>
      <c r="CJ340" s="80">
        <f t="shared" si="171"/>
        <v>0</v>
      </c>
      <c r="CN340" s="21" t="str">
        <f t="shared" si="161"/>
        <v/>
      </c>
      <c r="CO340" s="21" t="str">
        <f t="shared" si="162"/>
        <v/>
      </c>
      <c r="CP340" s="22" t="str">
        <f t="shared" si="172"/>
        <v/>
      </c>
      <c r="CQ340" s="22" t="str">
        <f t="shared" si="173"/>
        <v/>
      </c>
      <c r="CR340" s="22" t="str">
        <f t="shared" si="174"/>
        <v/>
      </c>
      <c r="CS340" s="22" t="str">
        <f t="shared" si="175"/>
        <v/>
      </c>
      <c r="CT340" s="22" t="str">
        <f t="shared" si="176"/>
        <v/>
      </c>
      <c r="CU340" s="173" t="str">
        <f t="shared" si="163"/>
        <v/>
      </c>
      <c r="CV340" s="173" t="str">
        <f t="shared" si="164"/>
        <v/>
      </c>
      <c r="CW340" s="22" t="str">
        <f t="shared" si="177"/>
        <v/>
      </c>
      <c r="CX340" s="22" t="str">
        <f t="shared" si="178"/>
        <v/>
      </c>
      <c r="CY340" s="23" t="str">
        <f t="shared" si="179"/>
        <v/>
      </c>
      <c r="CZ340" s="23" t="str">
        <f t="shared" si="180"/>
        <v/>
      </c>
      <c r="DA340" s="207" t="str">
        <f t="shared" si="184"/>
        <v/>
      </c>
      <c r="DB340" s="23">
        <f t="shared" si="165"/>
        <v>0</v>
      </c>
      <c r="DC340" s="16"/>
      <c r="DE340" s="192">
        <f t="shared" si="166"/>
        <v>0</v>
      </c>
      <c r="DF340" s="192">
        <f t="shared" si="167"/>
        <v>0</v>
      </c>
      <c r="DH340" s="192">
        <f t="shared" si="168"/>
        <v>0</v>
      </c>
      <c r="DI340" s="192">
        <f t="shared" si="169"/>
        <v>0</v>
      </c>
      <c r="DK340" s="203">
        <f>IF(Taula43[[#This Row],[Codi del contracte]]&lt;&gt;"",IF(Taula43[[#This Row],[Codi del contracte]]&gt;199,IF(Taula43[[#This Row],[Codi del contracte]]&lt;300,1,0),0),0)</f>
        <v>0</v>
      </c>
      <c r="DL340" s="203">
        <f>IF(Taula43[[#This Row],[Codi del contracte]]&lt;&gt;"",IF(Taula43[[#This Row],[Codi del contracte]]&gt;499,IF(Taula43[[#This Row],[Codi del contracte]]&lt;600,1,0),0),0)</f>
        <v>0</v>
      </c>
      <c r="DM340" s="203">
        <f t="shared" si="181"/>
        <v>0</v>
      </c>
      <c r="DN340" s="203">
        <f>IF(Taula43[[#This Row],[% Jornada (no posar símbol %)]]=100,IF(DM340=1,2,0),0)</f>
        <v>0</v>
      </c>
      <c r="DO340" s="203" t="str">
        <f t="shared" si="185"/>
        <v/>
      </c>
    </row>
    <row r="341" spans="1:119" ht="14.25" customHeight="1">
      <c r="A341" s="260"/>
      <c r="B341" s="83">
        <v>334</v>
      </c>
      <c r="C341" s="2"/>
      <c r="D341" s="158"/>
      <c r="E341" s="194"/>
      <c r="F341" s="153"/>
      <c r="G341" s="153"/>
      <c r="H341" s="2"/>
      <c r="I341" s="154"/>
      <c r="J341" s="210"/>
      <c r="K341" s="155"/>
      <c r="L341" s="156">
        <f t="shared" si="170"/>
        <v>0</v>
      </c>
      <c r="M341" s="340"/>
      <c r="N341" s="182" t="str">
        <f t="shared" si="182"/>
        <v/>
      </c>
      <c r="O341" s="127"/>
      <c r="P341" s="64"/>
      <c r="Q341" s="64"/>
      <c r="R341" s="64"/>
      <c r="CB341" s="78" t="str">
        <f t="shared" si="155"/>
        <v/>
      </c>
      <c r="CC341" s="79">
        <v>100</v>
      </c>
      <c r="CD341" s="79">
        <f t="shared" si="156"/>
        <v>0</v>
      </c>
      <c r="CE341" s="79">
        <f t="shared" si="157"/>
        <v>0</v>
      </c>
      <c r="CF341" s="79">
        <f t="shared" si="158"/>
        <v>0</v>
      </c>
      <c r="CG341" s="79">
        <f t="shared" si="183"/>
        <v>0</v>
      </c>
      <c r="CH341" s="80">
        <f t="shared" si="159"/>
        <v>0</v>
      </c>
      <c r="CI341" s="84">
        <f t="shared" si="160"/>
        <v>0</v>
      </c>
      <c r="CJ341" s="80">
        <f t="shared" si="171"/>
        <v>0</v>
      </c>
      <c r="CN341" s="21" t="str">
        <f t="shared" si="161"/>
        <v/>
      </c>
      <c r="CO341" s="21" t="str">
        <f t="shared" si="162"/>
        <v/>
      </c>
      <c r="CP341" s="22" t="str">
        <f t="shared" si="172"/>
        <v/>
      </c>
      <c r="CQ341" s="22" t="str">
        <f t="shared" si="173"/>
        <v/>
      </c>
      <c r="CR341" s="22" t="str">
        <f t="shared" si="174"/>
        <v/>
      </c>
      <c r="CS341" s="22" t="str">
        <f t="shared" si="175"/>
        <v/>
      </c>
      <c r="CT341" s="22" t="str">
        <f t="shared" si="176"/>
        <v/>
      </c>
      <c r="CU341" s="173" t="str">
        <f t="shared" si="163"/>
        <v/>
      </c>
      <c r="CV341" s="173" t="str">
        <f t="shared" si="164"/>
        <v/>
      </c>
      <c r="CW341" s="22" t="str">
        <f t="shared" si="177"/>
        <v/>
      </c>
      <c r="CX341" s="22" t="str">
        <f t="shared" si="178"/>
        <v/>
      </c>
      <c r="CY341" s="23" t="str">
        <f t="shared" si="179"/>
        <v/>
      </c>
      <c r="CZ341" s="23" t="str">
        <f t="shared" si="180"/>
        <v/>
      </c>
      <c r="DA341" s="207" t="str">
        <f t="shared" si="184"/>
        <v/>
      </c>
      <c r="DB341" s="23">
        <f t="shared" si="165"/>
        <v>0</v>
      </c>
      <c r="DC341" s="16"/>
      <c r="DE341" s="192">
        <f t="shared" si="166"/>
        <v>0</v>
      </c>
      <c r="DF341" s="192">
        <f t="shared" si="167"/>
        <v>0</v>
      </c>
      <c r="DH341" s="192">
        <f t="shared" si="168"/>
        <v>0</v>
      </c>
      <c r="DI341" s="192">
        <f t="shared" si="169"/>
        <v>0</v>
      </c>
      <c r="DK341" s="203">
        <f>IF(Taula43[[#This Row],[Codi del contracte]]&lt;&gt;"",IF(Taula43[[#This Row],[Codi del contracte]]&gt;199,IF(Taula43[[#This Row],[Codi del contracte]]&lt;300,1,0),0),0)</f>
        <v>0</v>
      </c>
      <c r="DL341" s="203">
        <f>IF(Taula43[[#This Row],[Codi del contracte]]&lt;&gt;"",IF(Taula43[[#This Row],[Codi del contracte]]&gt;499,IF(Taula43[[#This Row],[Codi del contracte]]&lt;600,1,0),0),0)</f>
        <v>0</v>
      </c>
      <c r="DM341" s="203">
        <f t="shared" si="181"/>
        <v>0</v>
      </c>
      <c r="DN341" s="203">
        <f>IF(Taula43[[#This Row],[% Jornada (no posar símbol %)]]=100,IF(DM341=1,2,0),0)</f>
        <v>0</v>
      </c>
      <c r="DO341" s="203" t="str">
        <f t="shared" si="185"/>
        <v/>
      </c>
    </row>
    <row r="342" spans="1:119" ht="14.25" customHeight="1">
      <c r="A342" s="260"/>
      <c r="B342" s="83">
        <v>335</v>
      </c>
      <c r="C342" s="2"/>
      <c r="D342" s="158"/>
      <c r="E342" s="194"/>
      <c r="F342" s="153"/>
      <c r="G342" s="153"/>
      <c r="H342" s="2"/>
      <c r="I342" s="154"/>
      <c r="J342" s="210"/>
      <c r="K342" s="155"/>
      <c r="L342" s="156">
        <f t="shared" si="170"/>
        <v>0</v>
      </c>
      <c r="M342" s="340"/>
      <c r="N342" s="182" t="str">
        <f t="shared" si="182"/>
        <v/>
      </c>
      <c r="O342" s="127"/>
      <c r="P342" s="64"/>
      <c r="Q342" s="64"/>
      <c r="R342" s="64"/>
      <c r="CB342" s="78" t="str">
        <f t="shared" si="155"/>
        <v/>
      </c>
      <c r="CC342" s="79">
        <v>100</v>
      </c>
      <c r="CD342" s="79">
        <f t="shared" si="156"/>
        <v>0</v>
      </c>
      <c r="CE342" s="79">
        <f t="shared" si="157"/>
        <v>0</v>
      </c>
      <c r="CF342" s="79">
        <f t="shared" si="158"/>
        <v>0</v>
      </c>
      <c r="CG342" s="79">
        <f t="shared" si="183"/>
        <v>0</v>
      </c>
      <c r="CH342" s="80">
        <f t="shared" si="159"/>
        <v>0</v>
      </c>
      <c r="CI342" s="84">
        <f t="shared" si="160"/>
        <v>0</v>
      </c>
      <c r="CJ342" s="80">
        <f t="shared" si="171"/>
        <v>0</v>
      </c>
      <c r="CN342" s="21" t="str">
        <f t="shared" si="161"/>
        <v/>
      </c>
      <c r="CO342" s="21" t="str">
        <f t="shared" si="162"/>
        <v/>
      </c>
      <c r="CP342" s="22" t="str">
        <f t="shared" si="172"/>
        <v/>
      </c>
      <c r="CQ342" s="22" t="str">
        <f t="shared" si="173"/>
        <v/>
      </c>
      <c r="CR342" s="22" t="str">
        <f t="shared" si="174"/>
        <v/>
      </c>
      <c r="CS342" s="22" t="str">
        <f t="shared" si="175"/>
        <v/>
      </c>
      <c r="CT342" s="22" t="str">
        <f t="shared" si="176"/>
        <v/>
      </c>
      <c r="CU342" s="173" t="str">
        <f t="shared" si="163"/>
        <v/>
      </c>
      <c r="CV342" s="173" t="str">
        <f t="shared" si="164"/>
        <v/>
      </c>
      <c r="CW342" s="22" t="str">
        <f t="shared" si="177"/>
        <v/>
      </c>
      <c r="CX342" s="22" t="str">
        <f t="shared" si="178"/>
        <v/>
      </c>
      <c r="CY342" s="23" t="str">
        <f t="shared" si="179"/>
        <v/>
      </c>
      <c r="CZ342" s="23" t="str">
        <f t="shared" si="180"/>
        <v/>
      </c>
      <c r="DA342" s="207" t="str">
        <f t="shared" si="184"/>
        <v/>
      </c>
      <c r="DB342" s="23">
        <f t="shared" si="165"/>
        <v>0</v>
      </c>
      <c r="DC342" s="16"/>
      <c r="DE342" s="192">
        <f t="shared" si="166"/>
        <v>0</v>
      </c>
      <c r="DF342" s="192">
        <f t="shared" si="167"/>
        <v>0</v>
      </c>
      <c r="DH342" s="192">
        <f t="shared" si="168"/>
        <v>0</v>
      </c>
      <c r="DI342" s="192">
        <f t="shared" si="169"/>
        <v>0</v>
      </c>
      <c r="DK342" s="203">
        <f>IF(Taula43[[#This Row],[Codi del contracte]]&lt;&gt;"",IF(Taula43[[#This Row],[Codi del contracte]]&gt;199,IF(Taula43[[#This Row],[Codi del contracte]]&lt;300,1,0),0),0)</f>
        <v>0</v>
      </c>
      <c r="DL342" s="203">
        <f>IF(Taula43[[#This Row],[Codi del contracte]]&lt;&gt;"",IF(Taula43[[#This Row],[Codi del contracte]]&gt;499,IF(Taula43[[#This Row],[Codi del contracte]]&lt;600,1,0),0),0)</f>
        <v>0</v>
      </c>
      <c r="DM342" s="203">
        <f t="shared" si="181"/>
        <v>0</v>
      </c>
      <c r="DN342" s="203">
        <f>IF(Taula43[[#This Row],[% Jornada (no posar símbol %)]]=100,IF(DM342=1,2,0),0)</f>
        <v>0</v>
      </c>
      <c r="DO342" s="203" t="str">
        <f t="shared" si="185"/>
        <v/>
      </c>
    </row>
    <row r="343" spans="1:119" ht="14.25" customHeight="1">
      <c r="A343" s="260"/>
      <c r="B343" s="83">
        <v>336</v>
      </c>
      <c r="C343" s="2"/>
      <c r="D343" s="158"/>
      <c r="E343" s="194"/>
      <c r="F343" s="153"/>
      <c r="G343" s="153"/>
      <c r="H343" s="2"/>
      <c r="I343" s="154"/>
      <c r="J343" s="210"/>
      <c r="K343" s="155"/>
      <c r="L343" s="156">
        <f t="shared" si="170"/>
        <v>0</v>
      </c>
      <c r="M343" s="340"/>
      <c r="N343" s="182" t="str">
        <f t="shared" si="182"/>
        <v/>
      </c>
      <c r="O343" s="127"/>
      <c r="P343" s="64"/>
      <c r="Q343" s="64"/>
      <c r="R343" s="64"/>
      <c r="CB343" s="78" t="str">
        <f t="shared" si="155"/>
        <v/>
      </c>
      <c r="CC343" s="79">
        <v>100</v>
      </c>
      <c r="CD343" s="79">
        <f t="shared" si="156"/>
        <v>0</v>
      </c>
      <c r="CE343" s="79">
        <f t="shared" si="157"/>
        <v>0</v>
      </c>
      <c r="CF343" s="79">
        <f t="shared" si="158"/>
        <v>0</v>
      </c>
      <c r="CG343" s="79">
        <f t="shared" si="183"/>
        <v>0</v>
      </c>
      <c r="CH343" s="80">
        <f t="shared" si="159"/>
        <v>0</v>
      </c>
      <c r="CI343" s="84">
        <f t="shared" si="160"/>
        <v>0</v>
      </c>
      <c r="CJ343" s="80">
        <f t="shared" si="171"/>
        <v>0</v>
      </c>
      <c r="CN343" s="21" t="str">
        <f t="shared" si="161"/>
        <v/>
      </c>
      <c r="CO343" s="21" t="str">
        <f t="shared" si="162"/>
        <v/>
      </c>
      <c r="CP343" s="22" t="str">
        <f t="shared" si="172"/>
        <v/>
      </c>
      <c r="CQ343" s="22" t="str">
        <f t="shared" si="173"/>
        <v/>
      </c>
      <c r="CR343" s="22" t="str">
        <f t="shared" si="174"/>
        <v/>
      </c>
      <c r="CS343" s="22" t="str">
        <f t="shared" si="175"/>
        <v/>
      </c>
      <c r="CT343" s="22" t="str">
        <f t="shared" si="176"/>
        <v/>
      </c>
      <c r="CU343" s="173" t="str">
        <f t="shared" si="163"/>
        <v/>
      </c>
      <c r="CV343" s="173" t="str">
        <f t="shared" si="164"/>
        <v/>
      </c>
      <c r="CW343" s="22" t="str">
        <f t="shared" si="177"/>
        <v/>
      </c>
      <c r="CX343" s="22" t="str">
        <f t="shared" si="178"/>
        <v/>
      </c>
      <c r="CY343" s="23" t="str">
        <f t="shared" si="179"/>
        <v/>
      </c>
      <c r="CZ343" s="23" t="str">
        <f t="shared" si="180"/>
        <v/>
      </c>
      <c r="DA343" s="207" t="str">
        <f t="shared" si="184"/>
        <v/>
      </c>
      <c r="DB343" s="23">
        <f t="shared" si="165"/>
        <v>0</v>
      </c>
      <c r="DC343" s="16"/>
      <c r="DE343" s="192">
        <f t="shared" si="166"/>
        <v>0</v>
      </c>
      <c r="DF343" s="192">
        <f t="shared" si="167"/>
        <v>0</v>
      </c>
      <c r="DH343" s="192">
        <f t="shared" si="168"/>
        <v>0</v>
      </c>
      <c r="DI343" s="192">
        <f t="shared" si="169"/>
        <v>0</v>
      </c>
      <c r="DK343" s="203">
        <f>IF(Taula43[[#This Row],[Codi del contracte]]&lt;&gt;"",IF(Taula43[[#This Row],[Codi del contracte]]&gt;199,IF(Taula43[[#This Row],[Codi del contracte]]&lt;300,1,0),0),0)</f>
        <v>0</v>
      </c>
      <c r="DL343" s="203">
        <f>IF(Taula43[[#This Row],[Codi del contracte]]&lt;&gt;"",IF(Taula43[[#This Row],[Codi del contracte]]&gt;499,IF(Taula43[[#This Row],[Codi del contracte]]&lt;600,1,0),0),0)</f>
        <v>0</v>
      </c>
      <c r="DM343" s="203">
        <f t="shared" si="181"/>
        <v>0</v>
      </c>
      <c r="DN343" s="203">
        <f>IF(Taula43[[#This Row],[% Jornada (no posar símbol %)]]=100,IF(DM343=1,2,0),0)</f>
        <v>0</v>
      </c>
      <c r="DO343" s="203" t="str">
        <f t="shared" si="185"/>
        <v/>
      </c>
    </row>
    <row r="344" spans="1:119" ht="14.25" customHeight="1">
      <c r="A344" s="260"/>
      <c r="B344" s="83">
        <v>337</v>
      </c>
      <c r="C344" s="2"/>
      <c r="D344" s="158"/>
      <c r="E344" s="194"/>
      <c r="F344" s="153"/>
      <c r="G344" s="153"/>
      <c r="H344" s="2"/>
      <c r="I344" s="154"/>
      <c r="J344" s="210"/>
      <c r="K344" s="155"/>
      <c r="L344" s="156">
        <f t="shared" si="170"/>
        <v>0</v>
      </c>
      <c r="M344" s="340"/>
      <c r="N344" s="182" t="str">
        <f t="shared" si="182"/>
        <v/>
      </c>
      <c r="O344" s="127"/>
      <c r="P344" s="64"/>
      <c r="Q344" s="64"/>
      <c r="R344" s="64"/>
      <c r="CB344" s="78" t="str">
        <f t="shared" si="155"/>
        <v/>
      </c>
      <c r="CC344" s="79">
        <v>100</v>
      </c>
      <c r="CD344" s="79">
        <f t="shared" si="156"/>
        <v>0</v>
      </c>
      <c r="CE344" s="79">
        <f t="shared" si="157"/>
        <v>0</v>
      </c>
      <c r="CF344" s="79">
        <f t="shared" si="158"/>
        <v>0</v>
      </c>
      <c r="CG344" s="79">
        <f t="shared" si="183"/>
        <v>0</v>
      </c>
      <c r="CH344" s="80">
        <f t="shared" si="159"/>
        <v>0</v>
      </c>
      <c r="CI344" s="84">
        <f t="shared" si="160"/>
        <v>0</v>
      </c>
      <c r="CJ344" s="80">
        <f t="shared" si="171"/>
        <v>0</v>
      </c>
      <c r="CN344" s="21" t="str">
        <f t="shared" si="161"/>
        <v/>
      </c>
      <c r="CO344" s="21" t="str">
        <f t="shared" si="162"/>
        <v/>
      </c>
      <c r="CP344" s="22" t="str">
        <f t="shared" si="172"/>
        <v/>
      </c>
      <c r="CQ344" s="22" t="str">
        <f t="shared" si="173"/>
        <v/>
      </c>
      <c r="CR344" s="22" t="str">
        <f t="shared" si="174"/>
        <v/>
      </c>
      <c r="CS344" s="22" t="str">
        <f t="shared" si="175"/>
        <v/>
      </c>
      <c r="CT344" s="22" t="str">
        <f t="shared" si="176"/>
        <v/>
      </c>
      <c r="CU344" s="173" t="str">
        <f t="shared" si="163"/>
        <v/>
      </c>
      <c r="CV344" s="173" t="str">
        <f t="shared" si="164"/>
        <v/>
      </c>
      <c r="CW344" s="22" t="str">
        <f t="shared" si="177"/>
        <v/>
      </c>
      <c r="CX344" s="22" t="str">
        <f t="shared" si="178"/>
        <v/>
      </c>
      <c r="CY344" s="23" t="str">
        <f t="shared" si="179"/>
        <v/>
      </c>
      <c r="CZ344" s="23" t="str">
        <f t="shared" si="180"/>
        <v/>
      </c>
      <c r="DA344" s="207" t="str">
        <f t="shared" si="184"/>
        <v/>
      </c>
      <c r="DB344" s="23">
        <f t="shared" si="165"/>
        <v>0</v>
      </c>
      <c r="DC344" s="16"/>
      <c r="DE344" s="192">
        <f t="shared" si="166"/>
        <v>0</v>
      </c>
      <c r="DF344" s="192">
        <f t="shared" si="167"/>
        <v>0</v>
      </c>
      <c r="DH344" s="192">
        <f t="shared" si="168"/>
        <v>0</v>
      </c>
      <c r="DI344" s="192">
        <f t="shared" si="169"/>
        <v>0</v>
      </c>
      <c r="DK344" s="203">
        <f>IF(Taula43[[#This Row],[Codi del contracte]]&lt;&gt;"",IF(Taula43[[#This Row],[Codi del contracte]]&gt;199,IF(Taula43[[#This Row],[Codi del contracte]]&lt;300,1,0),0),0)</f>
        <v>0</v>
      </c>
      <c r="DL344" s="203">
        <f>IF(Taula43[[#This Row],[Codi del contracte]]&lt;&gt;"",IF(Taula43[[#This Row],[Codi del contracte]]&gt;499,IF(Taula43[[#This Row],[Codi del contracte]]&lt;600,1,0),0),0)</f>
        <v>0</v>
      </c>
      <c r="DM344" s="203">
        <f t="shared" si="181"/>
        <v>0</v>
      </c>
      <c r="DN344" s="203">
        <f>IF(Taula43[[#This Row],[% Jornada (no posar símbol %)]]=100,IF(DM344=1,2,0),0)</f>
        <v>0</v>
      </c>
      <c r="DO344" s="203" t="str">
        <f t="shared" si="185"/>
        <v/>
      </c>
    </row>
    <row r="345" spans="1:119" ht="14.25" customHeight="1">
      <c r="A345" s="260"/>
      <c r="B345" s="83">
        <v>338</v>
      </c>
      <c r="C345" s="2"/>
      <c r="D345" s="158"/>
      <c r="E345" s="194"/>
      <c r="F345" s="153"/>
      <c r="G345" s="153"/>
      <c r="H345" s="2"/>
      <c r="I345" s="154"/>
      <c r="J345" s="210"/>
      <c r="K345" s="155"/>
      <c r="L345" s="156">
        <f t="shared" si="170"/>
        <v>0</v>
      </c>
      <c r="M345" s="340"/>
      <c r="N345" s="182" t="str">
        <f t="shared" si="182"/>
        <v/>
      </c>
      <c r="O345" s="127"/>
      <c r="P345" s="64"/>
      <c r="Q345" s="64"/>
      <c r="R345" s="64"/>
      <c r="CB345" s="78" t="str">
        <f t="shared" si="155"/>
        <v/>
      </c>
      <c r="CC345" s="79">
        <v>100</v>
      </c>
      <c r="CD345" s="79">
        <f t="shared" si="156"/>
        <v>0</v>
      </c>
      <c r="CE345" s="79">
        <f t="shared" si="157"/>
        <v>0</v>
      </c>
      <c r="CF345" s="79">
        <f t="shared" si="158"/>
        <v>0</v>
      </c>
      <c r="CG345" s="79">
        <f t="shared" si="183"/>
        <v>0</v>
      </c>
      <c r="CH345" s="80">
        <f t="shared" si="159"/>
        <v>0</v>
      </c>
      <c r="CI345" s="84">
        <f t="shared" si="160"/>
        <v>0</v>
      </c>
      <c r="CJ345" s="80">
        <f t="shared" si="171"/>
        <v>0</v>
      </c>
      <c r="CN345" s="21" t="str">
        <f t="shared" si="161"/>
        <v/>
      </c>
      <c r="CO345" s="21" t="str">
        <f t="shared" si="162"/>
        <v/>
      </c>
      <c r="CP345" s="22" t="str">
        <f t="shared" si="172"/>
        <v/>
      </c>
      <c r="CQ345" s="22" t="str">
        <f t="shared" si="173"/>
        <v/>
      </c>
      <c r="CR345" s="22" t="str">
        <f t="shared" si="174"/>
        <v/>
      </c>
      <c r="CS345" s="22" t="str">
        <f t="shared" si="175"/>
        <v/>
      </c>
      <c r="CT345" s="22" t="str">
        <f t="shared" si="176"/>
        <v/>
      </c>
      <c r="CU345" s="173" t="str">
        <f t="shared" si="163"/>
        <v/>
      </c>
      <c r="CV345" s="173" t="str">
        <f t="shared" si="164"/>
        <v/>
      </c>
      <c r="CW345" s="22" t="str">
        <f t="shared" si="177"/>
        <v/>
      </c>
      <c r="CX345" s="22" t="str">
        <f t="shared" si="178"/>
        <v/>
      </c>
      <c r="CY345" s="23" t="str">
        <f t="shared" si="179"/>
        <v/>
      </c>
      <c r="CZ345" s="23" t="str">
        <f t="shared" si="180"/>
        <v/>
      </c>
      <c r="DA345" s="207" t="str">
        <f t="shared" si="184"/>
        <v/>
      </c>
      <c r="DB345" s="23">
        <f t="shared" si="165"/>
        <v>0</v>
      </c>
      <c r="DC345" s="16"/>
      <c r="DE345" s="192">
        <f t="shared" si="166"/>
        <v>0</v>
      </c>
      <c r="DF345" s="192">
        <f t="shared" si="167"/>
        <v>0</v>
      </c>
      <c r="DH345" s="192">
        <f t="shared" si="168"/>
        <v>0</v>
      </c>
      <c r="DI345" s="192">
        <f t="shared" si="169"/>
        <v>0</v>
      </c>
      <c r="DK345" s="203">
        <f>IF(Taula43[[#This Row],[Codi del contracte]]&lt;&gt;"",IF(Taula43[[#This Row],[Codi del contracte]]&gt;199,IF(Taula43[[#This Row],[Codi del contracte]]&lt;300,1,0),0),0)</f>
        <v>0</v>
      </c>
      <c r="DL345" s="203">
        <f>IF(Taula43[[#This Row],[Codi del contracte]]&lt;&gt;"",IF(Taula43[[#This Row],[Codi del contracte]]&gt;499,IF(Taula43[[#This Row],[Codi del contracte]]&lt;600,1,0),0),0)</f>
        <v>0</v>
      </c>
      <c r="DM345" s="203">
        <f t="shared" si="181"/>
        <v>0</v>
      </c>
      <c r="DN345" s="203">
        <f>IF(Taula43[[#This Row],[% Jornada (no posar símbol %)]]=100,IF(DM345=1,2,0),0)</f>
        <v>0</v>
      </c>
      <c r="DO345" s="203" t="str">
        <f t="shared" si="185"/>
        <v/>
      </c>
    </row>
    <row r="346" spans="1:119" ht="14.25" customHeight="1">
      <c r="A346" s="260"/>
      <c r="B346" s="83">
        <v>339</v>
      </c>
      <c r="C346" s="2"/>
      <c r="D346" s="158"/>
      <c r="E346" s="194"/>
      <c r="F346" s="153"/>
      <c r="G346" s="153"/>
      <c r="H346" s="2"/>
      <c r="I346" s="154"/>
      <c r="J346" s="210"/>
      <c r="K346" s="155"/>
      <c r="L346" s="156">
        <f t="shared" si="170"/>
        <v>0</v>
      </c>
      <c r="M346" s="340"/>
      <c r="N346" s="182" t="str">
        <f t="shared" si="182"/>
        <v/>
      </c>
      <c r="O346" s="127"/>
      <c r="P346" s="64"/>
      <c r="Q346" s="64"/>
      <c r="R346" s="64"/>
      <c r="CB346" s="78" t="str">
        <f t="shared" si="155"/>
        <v/>
      </c>
      <c r="CC346" s="79">
        <v>100</v>
      </c>
      <c r="CD346" s="79">
        <f t="shared" si="156"/>
        <v>0</v>
      </c>
      <c r="CE346" s="79">
        <f t="shared" si="157"/>
        <v>0</v>
      </c>
      <c r="CF346" s="79">
        <f t="shared" si="158"/>
        <v>0</v>
      </c>
      <c r="CG346" s="79">
        <f t="shared" si="183"/>
        <v>0</v>
      </c>
      <c r="CH346" s="80">
        <f t="shared" si="159"/>
        <v>0</v>
      </c>
      <c r="CI346" s="84">
        <f t="shared" si="160"/>
        <v>0</v>
      </c>
      <c r="CJ346" s="80">
        <f t="shared" si="171"/>
        <v>0</v>
      </c>
      <c r="CN346" s="21" t="str">
        <f t="shared" si="161"/>
        <v/>
      </c>
      <c r="CO346" s="21" t="str">
        <f t="shared" si="162"/>
        <v/>
      </c>
      <c r="CP346" s="22" t="str">
        <f t="shared" si="172"/>
        <v/>
      </c>
      <c r="CQ346" s="22" t="str">
        <f t="shared" si="173"/>
        <v/>
      </c>
      <c r="CR346" s="22" t="str">
        <f t="shared" si="174"/>
        <v/>
      </c>
      <c r="CS346" s="22" t="str">
        <f t="shared" si="175"/>
        <v/>
      </c>
      <c r="CT346" s="22" t="str">
        <f t="shared" si="176"/>
        <v/>
      </c>
      <c r="CU346" s="173" t="str">
        <f t="shared" si="163"/>
        <v/>
      </c>
      <c r="CV346" s="173" t="str">
        <f t="shared" si="164"/>
        <v/>
      </c>
      <c r="CW346" s="22" t="str">
        <f t="shared" si="177"/>
        <v/>
      </c>
      <c r="CX346" s="22" t="str">
        <f t="shared" si="178"/>
        <v/>
      </c>
      <c r="CY346" s="23" t="str">
        <f t="shared" si="179"/>
        <v/>
      </c>
      <c r="CZ346" s="23" t="str">
        <f t="shared" si="180"/>
        <v/>
      </c>
      <c r="DA346" s="207" t="str">
        <f t="shared" si="184"/>
        <v/>
      </c>
      <c r="DB346" s="23">
        <f t="shared" si="165"/>
        <v>0</v>
      </c>
      <c r="DC346" s="16"/>
      <c r="DE346" s="192">
        <f t="shared" si="166"/>
        <v>0</v>
      </c>
      <c r="DF346" s="192">
        <f t="shared" si="167"/>
        <v>0</v>
      </c>
      <c r="DH346" s="192">
        <f t="shared" si="168"/>
        <v>0</v>
      </c>
      <c r="DI346" s="192">
        <f t="shared" si="169"/>
        <v>0</v>
      </c>
      <c r="DK346" s="203">
        <f>IF(Taula43[[#This Row],[Codi del contracte]]&lt;&gt;"",IF(Taula43[[#This Row],[Codi del contracte]]&gt;199,IF(Taula43[[#This Row],[Codi del contracte]]&lt;300,1,0),0),0)</f>
        <v>0</v>
      </c>
      <c r="DL346" s="203">
        <f>IF(Taula43[[#This Row],[Codi del contracte]]&lt;&gt;"",IF(Taula43[[#This Row],[Codi del contracte]]&gt;499,IF(Taula43[[#This Row],[Codi del contracte]]&lt;600,1,0),0),0)</f>
        <v>0</v>
      </c>
      <c r="DM346" s="203">
        <f t="shared" si="181"/>
        <v>0</v>
      </c>
      <c r="DN346" s="203">
        <f>IF(Taula43[[#This Row],[% Jornada (no posar símbol %)]]=100,IF(DM346=1,2,0),0)</f>
        <v>0</v>
      </c>
      <c r="DO346" s="203" t="str">
        <f t="shared" si="185"/>
        <v/>
      </c>
    </row>
    <row r="347" spans="1:119" ht="14.25" customHeight="1">
      <c r="A347" s="260"/>
      <c r="B347" s="83">
        <v>340</v>
      </c>
      <c r="C347" s="2"/>
      <c r="D347" s="158"/>
      <c r="E347" s="194"/>
      <c r="F347" s="153"/>
      <c r="G347" s="153"/>
      <c r="H347" s="2"/>
      <c r="I347" s="154"/>
      <c r="J347" s="210"/>
      <c r="K347" s="155"/>
      <c r="L347" s="156">
        <f t="shared" si="170"/>
        <v>0</v>
      </c>
      <c r="M347" s="340"/>
      <c r="N347" s="182" t="str">
        <f t="shared" si="182"/>
        <v/>
      </c>
      <c r="O347" s="127"/>
      <c r="P347" s="64"/>
      <c r="Q347" s="64"/>
      <c r="R347" s="64"/>
      <c r="CB347" s="78" t="str">
        <f t="shared" si="155"/>
        <v/>
      </c>
      <c r="CC347" s="79">
        <v>100</v>
      </c>
      <c r="CD347" s="79">
        <f t="shared" si="156"/>
        <v>0</v>
      </c>
      <c r="CE347" s="79">
        <f t="shared" si="157"/>
        <v>0</v>
      </c>
      <c r="CF347" s="79">
        <f t="shared" si="158"/>
        <v>0</v>
      </c>
      <c r="CG347" s="79">
        <f t="shared" si="183"/>
        <v>0</v>
      </c>
      <c r="CH347" s="80">
        <f t="shared" si="159"/>
        <v>0</v>
      </c>
      <c r="CI347" s="84">
        <f t="shared" si="160"/>
        <v>0</v>
      </c>
      <c r="CJ347" s="80">
        <f t="shared" si="171"/>
        <v>0</v>
      </c>
      <c r="CN347" s="21" t="str">
        <f t="shared" si="161"/>
        <v/>
      </c>
      <c r="CO347" s="21" t="str">
        <f t="shared" si="162"/>
        <v/>
      </c>
      <c r="CP347" s="22" t="str">
        <f t="shared" si="172"/>
        <v/>
      </c>
      <c r="CQ347" s="22" t="str">
        <f t="shared" si="173"/>
        <v/>
      </c>
      <c r="CR347" s="22" t="str">
        <f t="shared" si="174"/>
        <v/>
      </c>
      <c r="CS347" s="22" t="str">
        <f t="shared" si="175"/>
        <v/>
      </c>
      <c r="CT347" s="22" t="str">
        <f t="shared" si="176"/>
        <v/>
      </c>
      <c r="CU347" s="173" t="str">
        <f t="shared" si="163"/>
        <v/>
      </c>
      <c r="CV347" s="173" t="str">
        <f t="shared" si="164"/>
        <v/>
      </c>
      <c r="CW347" s="22" t="str">
        <f t="shared" si="177"/>
        <v/>
      </c>
      <c r="CX347" s="22" t="str">
        <f t="shared" si="178"/>
        <v/>
      </c>
      <c r="CY347" s="23" t="str">
        <f t="shared" si="179"/>
        <v/>
      </c>
      <c r="CZ347" s="23" t="str">
        <f t="shared" si="180"/>
        <v/>
      </c>
      <c r="DA347" s="207" t="str">
        <f t="shared" si="184"/>
        <v/>
      </c>
      <c r="DB347" s="23">
        <f t="shared" si="165"/>
        <v>0</v>
      </c>
      <c r="DC347" s="16"/>
      <c r="DE347" s="192">
        <f t="shared" si="166"/>
        <v>0</v>
      </c>
      <c r="DF347" s="192">
        <f t="shared" si="167"/>
        <v>0</v>
      </c>
      <c r="DH347" s="192">
        <f t="shared" si="168"/>
        <v>0</v>
      </c>
      <c r="DI347" s="192">
        <f t="shared" si="169"/>
        <v>0</v>
      </c>
      <c r="DK347" s="203">
        <f>IF(Taula43[[#This Row],[Codi del contracte]]&lt;&gt;"",IF(Taula43[[#This Row],[Codi del contracte]]&gt;199,IF(Taula43[[#This Row],[Codi del contracte]]&lt;300,1,0),0),0)</f>
        <v>0</v>
      </c>
      <c r="DL347" s="203">
        <f>IF(Taula43[[#This Row],[Codi del contracte]]&lt;&gt;"",IF(Taula43[[#This Row],[Codi del contracte]]&gt;499,IF(Taula43[[#This Row],[Codi del contracte]]&lt;600,1,0),0),0)</f>
        <v>0</v>
      </c>
      <c r="DM347" s="203">
        <f t="shared" si="181"/>
        <v>0</v>
      </c>
      <c r="DN347" s="203">
        <f>IF(Taula43[[#This Row],[% Jornada (no posar símbol %)]]=100,IF(DM347=1,2,0),0)</f>
        <v>0</v>
      </c>
      <c r="DO347" s="203" t="str">
        <f t="shared" si="185"/>
        <v/>
      </c>
    </row>
    <row r="348" spans="1:119" ht="14.25" customHeight="1">
      <c r="A348" s="260"/>
      <c r="B348" s="83">
        <v>341</v>
      </c>
      <c r="C348" s="2"/>
      <c r="D348" s="158"/>
      <c r="E348" s="194"/>
      <c r="F348" s="153"/>
      <c r="G348" s="153"/>
      <c r="H348" s="2"/>
      <c r="I348" s="154"/>
      <c r="J348" s="210"/>
      <c r="K348" s="155"/>
      <c r="L348" s="156">
        <f t="shared" si="170"/>
        <v>0</v>
      </c>
      <c r="M348" s="340"/>
      <c r="N348" s="182" t="str">
        <f t="shared" si="182"/>
        <v/>
      </c>
      <c r="O348" s="127"/>
      <c r="P348" s="64"/>
      <c r="Q348" s="64"/>
      <c r="R348" s="64"/>
      <c r="CB348" s="78" t="str">
        <f t="shared" si="155"/>
        <v/>
      </c>
      <c r="CC348" s="79">
        <v>100</v>
      </c>
      <c r="CD348" s="79">
        <f t="shared" si="156"/>
        <v>0</v>
      </c>
      <c r="CE348" s="79">
        <f t="shared" si="157"/>
        <v>0</v>
      </c>
      <c r="CF348" s="79">
        <f t="shared" si="158"/>
        <v>0</v>
      </c>
      <c r="CG348" s="79">
        <f t="shared" si="183"/>
        <v>0</v>
      </c>
      <c r="CH348" s="80">
        <f t="shared" si="159"/>
        <v>0</v>
      </c>
      <c r="CI348" s="84">
        <f t="shared" si="160"/>
        <v>0</v>
      </c>
      <c r="CJ348" s="80">
        <f t="shared" si="171"/>
        <v>0</v>
      </c>
      <c r="CN348" s="21" t="str">
        <f t="shared" si="161"/>
        <v/>
      </c>
      <c r="CO348" s="21" t="str">
        <f t="shared" si="162"/>
        <v/>
      </c>
      <c r="CP348" s="22" t="str">
        <f t="shared" si="172"/>
        <v/>
      </c>
      <c r="CQ348" s="22" t="str">
        <f t="shared" si="173"/>
        <v/>
      </c>
      <c r="CR348" s="22" t="str">
        <f t="shared" si="174"/>
        <v/>
      </c>
      <c r="CS348" s="22" t="str">
        <f t="shared" si="175"/>
        <v/>
      </c>
      <c r="CT348" s="22" t="str">
        <f t="shared" si="176"/>
        <v/>
      </c>
      <c r="CU348" s="173" t="str">
        <f t="shared" si="163"/>
        <v/>
      </c>
      <c r="CV348" s="173" t="str">
        <f t="shared" si="164"/>
        <v/>
      </c>
      <c r="CW348" s="22" t="str">
        <f t="shared" si="177"/>
        <v/>
      </c>
      <c r="CX348" s="22" t="str">
        <f t="shared" si="178"/>
        <v/>
      </c>
      <c r="CY348" s="23" t="str">
        <f t="shared" si="179"/>
        <v/>
      </c>
      <c r="CZ348" s="23" t="str">
        <f t="shared" si="180"/>
        <v/>
      </c>
      <c r="DA348" s="207" t="str">
        <f t="shared" si="184"/>
        <v/>
      </c>
      <c r="DB348" s="23">
        <f t="shared" si="165"/>
        <v>0</v>
      </c>
      <c r="DC348" s="16"/>
      <c r="DE348" s="192">
        <f t="shared" si="166"/>
        <v>0</v>
      </c>
      <c r="DF348" s="192">
        <f t="shared" si="167"/>
        <v>0</v>
      </c>
      <c r="DH348" s="192">
        <f t="shared" si="168"/>
        <v>0</v>
      </c>
      <c r="DI348" s="192">
        <f t="shared" si="169"/>
        <v>0</v>
      </c>
      <c r="DK348" s="203">
        <f>IF(Taula43[[#This Row],[Codi del contracte]]&lt;&gt;"",IF(Taula43[[#This Row],[Codi del contracte]]&gt;199,IF(Taula43[[#This Row],[Codi del contracte]]&lt;300,1,0),0),0)</f>
        <v>0</v>
      </c>
      <c r="DL348" s="203">
        <f>IF(Taula43[[#This Row],[Codi del contracte]]&lt;&gt;"",IF(Taula43[[#This Row],[Codi del contracte]]&gt;499,IF(Taula43[[#This Row],[Codi del contracte]]&lt;600,1,0),0),0)</f>
        <v>0</v>
      </c>
      <c r="DM348" s="203">
        <f t="shared" si="181"/>
        <v>0</v>
      </c>
      <c r="DN348" s="203">
        <f>IF(Taula43[[#This Row],[% Jornada (no posar símbol %)]]=100,IF(DM348=1,2,0),0)</f>
        <v>0</v>
      </c>
      <c r="DO348" s="203" t="str">
        <f t="shared" si="185"/>
        <v/>
      </c>
    </row>
    <row r="349" spans="1:119" ht="14.25" customHeight="1">
      <c r="A349" s="260"/>
      <c r="B349" s="83">
        <v>342</v>
      </c>
      <c r="C349" s="2"/>
      <c r="D349" s="158"/>
      <c r="E349" s="194"/>
      <c r="F349" s="153"/>
      <c r="G349" s="153"/>
      <c r="H349" s="2"/>
      <c r="I349" s="154"/>
      <c r="J349" s="210"/>
      <c r="K349" s="155"/>
      <c r="L349" s="156">
        <f t="shared" si="170"/>
        <v>0</v>
      </c>
      <c r="M349" s="340"/>
      <c r="N349" s="182" t="str">
        <f t="shared" si="182"/>
        <v/>
      </c>
      <c r="O349" s="127"/>
      <c r="P349" s="64"/>
      <c r="Q349" s="64"/>
      <c r="R349" s="64"/>
      <c r="CB349" s="78" t="str">
        <f t="shared" si="155"/>
        <v/>
      </c>
      <c r="CC349" s="79">
        <v>100</v>
      </c>
      <c r="CD349" s="79">
        <f t="shared" si="156"/>
        <v>0</v>
      </c>
      <c r="CE349" s="79">
        <f t="shared" si="157"/>
        <v>0</v>
      </c>
      <c r="CF349" s="79">
        <f t="shared" si="158"/>
        <v>0</v>
      </c>
      <c r="CG349" s="79">
        <f t="shared" si="183"/>
        <v>0</v>
      </c>
      <c r="CH349" s="80">
        <f t="shared" si="159"/>
        <v>0</v>
      </c>
      <c r="CI349" s="84">
        <f t="shared" si="160"/>
        <v>0</v>
      </c>
      <c r="CJ349" s="80">
        <f t="shared" si="171"/>
        <v>0</v>
      </c>
      <c r="CN349" s="21" t="str">
        <f t="shared" si="161"/>
        <v/>
      </c>
      <c r="CO349" s="21" t="str">
        <f t="shared" si="162"/>
        <v/>
      </c>
      <c r="CP349" s="22" t="str">
        <f t="shared" si="172"/>
        <v/>
      </c>
      <c r="CQ349" s="22" t="str">
        <f t="shared" si="173"/>
        <v/>
      </c>
      <c r="CR349" s="22" t="str">
        <f t="shared" si="174"/>
        <v/>
      </c>
      <c r="CS349" s="22" t="str">
        <f t="shared" si="175"/>
        <v/>
      </c>
      <c r="CT349" s="22" t="str">
        <f t="shared" si="176"/>
        <v/>
      </c>
      <c r="CU349" s="173" t="str">
        <f t="shared" si="163"/>
        <v/>
      </c>
      <c r="CV349" s="173" t="str">
        <f t="shared" si="164"/>
        <v/>
      </c>
      <c r="CW349" s="22" t="str">
        <f t="shared" si="177"/>
        <v/>
      </c>
      <c r="CX349" s="22" t="str">
        <f t="shared" si="178"/>
        <v/>
      </c>
      <c r="CY349" s="23" t="str">
        <f t="shared" si="179"/>
        <v/>
      </c>
      <c r="CZ349" s="23" t="str">
        <f t="shared" si="180"/>
        <v/>
      </c>
      <c r="DA349" s="207" t="str">
        <f t="shared" si="184"/>
        <v/>
      </c>
      <c r="DB349" s="23">
        <f t="shared" si="165"/>
        <v>0</v>
      </c>
      <c r="DC349" s="16"/>
      <c r="DE349" s="192">
        <f t="shared" si="166"/>
        <v>0</v>
      </c>
      <c r="DF349" s="192">
        <f t="shared" si="167"/>
        <v>0</v>
      </c>
      <c r="DH349" s="192">
        <f t="shared" si="168"/>
        <v>0</v>
      </c>
      <c r="DI349" s="192">
        <f t="shared" si="169"/>
        <v>0</v>
      </c>
      <c r="DK349" s="203">
        <f>IF(Taula43[[#This Row],[Codi del contracte]]&lt;&gt;"",IF(Taula43[[#This Row],[Codi del contracte]]&gt;199,IF(Taula43[[#This Row],[Codi del contracte]]&lt;300,1,0),0),0)</f>
        <v>0</v>
      </c>
      <c r="DL349" s="203">
        <f>IF(Taula43[[#This Row],[Codi del contracte]]&lt;&gt;"",IF(Taula43[[#This Row],[Codi del contracte]]&gt;499,IF(Taula43[[#This Row],[Codi del contracte]]&lt;600,1,0),0),0)</f>
        <v>0</v>
      </c>
      <c r="DM349" s="203">
        <f t="shared" si="181"/>
        <v>0</v>
      </c>
      <c r="DN349" s="203">
        <f>IF(Taula43[[#This Row],[% Jornada (no posar símbol %)]]=100,IF(DM349=1,2,0),0)</f>
        <v>0</v>
      </c>
      <c r="DO349" s="203" t="str">
        <f t="shared" si="185"/>
        <v/>
      </c>
    </row>
    <row r="350" spans="1:119" ht="14.25" customHeight="1">
      <c r="A350" s="260"/>
      <c r="B350" s="83">
        <v>343</v>
      </c>
      <c r="C350" s="2"/>
      <c r="D350" s="158"/>
      <c r="E350" s="194"/>
      <c r="F350" s="153"/>
      <c r="G350" s="153"/>
      <c r="H350" s="2"/>
      <c r="I350" s="154"/>
      <c r="J350" s="210"/>
      <c r="K350" s="155"/>
      <c r="L350" s="156">
        <f t="shared" si="170"/>
        <v>0</v>
      </c>
      <c r="M350" s="340"/>
      <c r="N350" s="182" t="str">
        <f t="shared" si="182"/>
        <v/>
      </c>
      <c r="O350" s="127"/>
      <c r="P350" s="64"/>
      <c r="Q350" s="64"/>
      <c r="R350" s="64"/>
      <c r="CB350" s="78" t="str">
        <f t="shared" si="155"/>
        <v/>
      </c>
      <c r="CC350" s="79">
        <v>100</v>
      </c>
      <c r="CD350" s="79">
        <f t="shared" si="156"/>
        <v>0</v>
      </c>
      <c r="CE350" s="79">
        <f t="shared" si="157"/>
        <v>0</v>
      </c>
      <c r="CF350" s="79">
        <f t="shared" si="158"/>
        <v>0</v>
      </c>
      <c r="CG350" s="79">
        <f t="shared" si="183"/>
        <v>0</v>
      </c>
      <c r="CH350" s="80">
        <f t="shared" si="159"/>
        <v>0</v>
      </c>
      <c r="CI350" s="84">
        <f t="shared" si="160"/>
        <v>0</v>
      </c>
      <c r="CJ350" s="80">
        <f t="shared" si="171"/>
        <v>0</v>
      </c>
      <c r="CN350" s="21" t="str">
        <f t="shared" si="161"/>
        <v/>
      </c>
      <c r="CO350" s="21" t="str">
        <f t="shared" si="162"/>
        <v/>
      </c>
      <c r="CP350" s="22" t="str">
        <f t="shared" si="172"/>
        <v/>
      </c>
      <c r="CQ350" s="22" t="str">
        <f t="shared" si="173"/>
        <v/>
      </c>
      <c r="CR350" s="22" t="str">
        <f t="shared" si="174"/>
        <v/>
      </c>
      <c r="CS350" s="22" t="str">
        <f t="shared" si="175"/>
        <v/>
      </c>
      <c r="CT350" s="22" t="str">
        <f t="shared" si="176"/>
        <v/>
      </c>
      <c r="CU350" s="173" t="str">
        <f t="shared" si="163"/>
        <v/>
      </c>
      <c r="CV350" s="173" t="str">
        <f t="shared" si="164"/>
        <v/>
      </c>
      <c r="CW350" s="22" t="str">
        <f t="shared" si="177"/>
        <v/>
      </c>
      <c r="CX350" s="22" t="str">
        <f t="shared" si="178"/>
        <v/>
      </c>
      <c r="CY350" s="23" t="str">
        <f t="shared" si="179"/>
        <v/>
      </c>
      <c r="CZ350" s="23" t="str">
        <f t="shared" si="180"/>
        <v/>
      </c>
      <c r="DA350" s="207" t="str">
        <f t="shared" si="184"/>
        <v/>
      </c>
      <c r="DB350" s="23">
        <f t="shared" si="165"/>
        <v>0</v>
      </c>
      <c r="DC350" s="16"/>
      <c r="DE350" s="192">
        <f t="shared" si="166"/>
        <v>0</v>
      </c>
      <c r="DF350" s="192">
        <f t="shared" si="167"/>
        <v>0</v>
      </c>
      <c r="DH350" s="192">
        <f t="shared" si="168"/>
        <v>0</v>
      </c>
      <c r="DI350" s="192">
        <f t="shared" si="169"/>
        <v>0</v>
      </c>
      <c r="DK350" s="203">
        <f>IF(Taula43[[#This Row],[Codi del contracte]]&lt;&gt;"",IF(Taula43[[#This Row],[Codi del contracte]]&gt;199,IF(Taula43[[#This Row],[Codi del contracte]]&lt;300,1,0),0),0)</f>
        <v>0</v>
      </c>
      <c r="DL350" s="203">
        <f>IF(Taula43[[#This Row],[Codi del contracte]]&lt;&gt;"",IF(Taula43[[#This Row],[Codi del contracte]]&gt;499,IF(Taula43[[#This Row],[Codi del contracte]]&lt;600,1,0),0),0)</f>
        <v>0</v>
      </c>
      <c r="DM350" s="203">
        <f t="shared" si="181"/>
        <v>0</v>
      </c>
      <c r="DN350" s="203">
        <f>IF(Taula43[[#This Row],[% Jornada (no posar símbol %)]]=100,IF(DM350=1,2,0),0)</f>
        <v>0</v>
      </c>
      <c r="DO350" s="203" t="str">
        <f t="shared" si="185"/>
        <v/>
      </c>
    </row>
    <row r="351" spans="1:119" ht="14.25" customHeight="1">
      <c r="A351" s="260"/>
      <c r="B351" s="83">
        <v>344</v>
      </c>
      <c r="C351" s="2"/>
      <c r="D351" s="158"/>
      <c r="E351" s="194"/>
      <c r="F351" s="153"/>
      <c r="G351" s="153"/>
      <c r="H351" s="2"/>
      <c r="I351" s="154"/>
      <c r="J351" s="210"/>
      <c r="K351" s="155"/>
      <c r="L351" s="156">
        <f t="shared" si="170"/>
        <v>0</v>
      </c>
      <c r="M351" s="340"/>
      <c r="N351" s="182" t="str">
        <f t="shared" si="182"/>
        <v/>
      </c>
      <c r="O351" s="127"/>
      <c r="P351" s="64"/>
      <c r="Q351" s="64"/>
      <c r="R351" s="64"/>
      <c r="CB351" s="78" t="str">
        <f t="shared" si="155"/>
        <v/>
      </c>
      <c r="CC351" s="79">
        <v>100</v>
      </c>
      <c r="CD351" s="79">
        <f t="shared" si="156"/>
        <v>0</v>
      </c>
      <c r="CE351" s="79">
        <f t="shared" si="157"/>
        <v>0</v>
      </c>
      <c r="CF351" s="79">
        <f t="shared" si="158"/>
        <v>0</v>
      </c>
      <c r="CG351" s="79">
        <f t="shared" si="183"/>
        <v>0</v>
      </c>
      <c r="CH351" s="80">
        <f t="shared" si="159"/>
        <v>0</v>
      </c>
      <c r="CI351" s="84">
        <f t="shared" si="160"/>
        <v>0</v>
      </c>
      <c r="CJ351" s="80">
        <f t="shared" si="171"/>
        <v>0</v>
      </c>
      <c r="CN351" s="21" t="str">
        <f t="shared" si="161"/>
        <v/>
      </c>
      <c r="CO351" s="21" t="str">
        <f t="shared" si="162"/>
        <v/>
      </c>
      <c r="CP351" s="22" t="str">
        <f t="shared" si="172"/>
        <v/>
      </c>
      <c r="CQ351" s="22" t="str">
        <f t="shared" si="173"/>
        <v/>
      </c>
      <c r="CR351" s="22" t="str">
        <f t="shared" si="174"/>
        <v/>
      </c>
      <c r="CS351" s="22" t="str">
        <f t="shared" si="175"/>
        <v/>
      </c>
      <c r="CT351" s="22" t="str">
        <f t="shared" si="176"/>
        <v/>
      </c>
      <c r="CU351" s="173" t="str">
        <f t="shared" si="163"/>
        <v/>
      </c>
      <c r="CV351" s="173" t="str">
        <f t="shared" si="164"/>
        <v/>
      </c>
      <c r="CW351" s="22" t="str">
        <f t="shared" si="177"/>
        <v/>
      </c>
      <c r="CX351" s="22" t="str">
        <f t="shared" si="178"/>
        <v/>
      </c>
      <c r="CY351" s="23" t="str">
        <f t="shared" si="179"/>
        <v/>
      </c>
      <c r="CZ351" s="23" t="str">
        <f t="shared" si="180"/>
        <v/>
      </c>
      <c r="DA351" s="207" t="str">
        <f t="shared" si="184"/>
        <v/>
      </c>
      <c r="DB351" s="23">
        <f t="shared" si="165"/>
        <v>0</v>
      </c>
      <c r="DC351" s="16"/>
      <c r="DE351" s="192">
        <f t="shared" si="166"/>
        <v>0</v>
      </c>
      <c r="DF351" s="192">
        <f t="shared" si="167"/>
        <v>0</v>
      </c>
      <c r="DH351" s="192">
        <f t="shared" si="168"/>
        <v>0</v>
      </c>
      <c r="DI351" s="192">
        <f t="shared" si="169"/>
        <v>0</v>
      </c>
      <c r="DK351" s="203">
        <f>IF(Taula43[[#This Row],[Codi del contracte]]&lt;&gt;"",IF(Taula43[[#This Row],[Codi del contracte]]&gt;199,IF(Taula43[[#This Row],[Codi del contracte]]&lt;300,1,0),0),0)</f>
        <v>0</v>
      </c>
      <c r="DL351" s="203">
        <f>IF(Taula43[[#This Row],[Codi del contracte]]&lt;&gt;"",IF(Taula43[[#This Row],[Codi del contracte]]&gt;499,IF(Taula43[[#This Row],[Codi del contracte]]&lt;600,1,0),0),0)</f>
        <v>0</v>
      </c>
      <c r="DM351" s="203">
        <f t="shared" si="181"/>
        <v>0</v>
      </c>
      <c r="DN351" s="203">
        <f>IF(Taula43[[#This Row],[% Jornada (no posar símbol %)]]=100,IF(DM351=1,2,0),0)</f>
        <v>0</v>
      </c>
      <c r="DO351" s="203" t="str">
        <f t="shared" si="185"/>
        <v/>
      </c>
    </row>
    <row r="352" spans="1:119" ht="14.25" customHeight="1">
      <c r="A352" s="260"/>
      <c r="B352" s="83">
        <v>345</v>
      </c>
      <c r="C352" s="2"/>
      <c r="D352" s="158"/>
      <c r="E352" s="194"/>
      <c r="F352" s="153"/>
      <c r="G352" s="153"/>
      <c r="H352" s="2"/>
      <c r="I352" s="154"/>
      <c r="J352" s="210"/>
      <c r="K352" s="155"/>
      <c r="L352" s="156">
        <f t="shared" si="170"/>
        <v>0</v>
      </c>
      <c r="M352" s="340"/>
      <c r="N352" s="182" t="str">
        <f t="shared" si="182"/>
        <v/>
      </c>
      <c r="O352" s="127"/>
      <c r="P352" s="64"/>
      <c r="Q352" s="64"/>
      <c r="R352" s="64"/>
      <c r="CB352" s="78" t="str">
        <f t="shared" si="155"/>
        <v/>
      </c>
      <c r="CC352" s="79">
        <v>100</v>
      </c>
      <c r="CD352" s="79">
        <f t="shared" si="156"/>
        <v>0</v>
      </c>
      <c r="CE352" s="79">
        <f t="shared" si="157"/>
        <v>0</v>
      </c>
      <c r="CF352" s="79">
        <f t="shared" si="158"/>
        <v>0</v>
      </c>
      <c r="CG352" s="79">
        <f t="shared" si="183"/>
        <v>0</v>
      </c>
      <c r="CH352" s="80">
        <f t="shared" si="159"/>
        <v>0</v>
      </c>
      <c r="CI352" s="84">
        <f t="shared" si="160"/>
        <v>0</v>
      </c>
      <c r="CJ352" s="80">
        <f t="shared" si="171"/>
        <v>0</v>
      </c>
      <c r="CN352" s="21" t="str">
        <f t="shared" si="161"/>
        <v/>
      </c>
      <c r="CO352" s="21" t="str">
        <f t="shared" si="162"/>
        <v/>
      </c>
      <c r="CP352" s="22" t="str">
        <f t="shared" si="172"/>
        <v/>
      </c>
      <c r="CQ352" s="22" t="str">
        <f t="shared" si="173"/>
        <v/>
      </c>
      <c r="CR352" s="22" t="str">
        <f t="shared" si="174"/>
        <v/>
      </c>
      <c r="CS352" s="22" t="str">
        <f t="shared" si="175"/>
        <v/>
      </c>
      <c r="CT352" s="22" t="str">
        <f t="shared" si="176"/>
        <v/>
      </c>
      <c r="CU352" s="173" t="str">
        <f t="shared" si="163"/>
        <v/>
      </c>
      <c r="CV352" s="173" t="str">
        <f t="shared" si="164"/>
        <v/>
      </c>
      <c r="CW352" s="22" t="str">
        <f t="shared" si="177"/>
        <v/>
      </c>
      <c r="CX352" s="22" t="str">
        <f t="shared" si="178"/>
        <v/>
      </c>
      <c r="CY352" s="23" t="str">
        <f t="shared" si="179"/>
        <v/>
      </c>
      <c r="CZ352" s="23" t="str">
        <f t="shared" si="180"/>
        <v/>
      </c>
      <c r="DA352" s="207" t="str">
        <f t="shared" si="184"/>
        <v/>
      </c>
      <c r="DB352" s="23">
        <f t="shared" si="165"/>
        <v>0</v>
      </c>
      <c r="DC352" s="16"/>
      <c r="DE352" s="192">
        <f t="shared" si="166"/>
        <v>0</v>
      </c>
      <c r="DF352" s="192">
        <f t="shared" si="167"/>
        <v>0</v>
      </c>
      <c r="DH352" s="192">
        <f t="shared" si="168"/>
        <v>0</v>
      </c>
      <c r="DI352" s="192">
        <f t="shared" si="169"/>
        <v>0</v>
      </c>
      <c r="DK352" s="203">
        <f>IF(Taula43[[#This Row],[Codi del contracte]]&lt;&gt;"",IF(Taula43[[#This Row],[Codi del contracte]]&gt;199,IF(Taula43[[#This Row],[Codi del contracte]]&lt;300,1,0),0),0)</f>
        <v>0</v>
      </c>
      <c r="DL352" s="203">
        <f>IF(Taula43[[#This Row],[Codi del contracte]]&lt;&gt;"",IF(Taula43[[#This Row],[Codi del contracte]]&gt;499,IF(Taula43[[#This Row],[Codi del contracte]]&lt;600,1,0),0),0)</f>
        <v>0</v>
      </c>
      <c r="DM352" s="203">
        <f t="shared" si="181"/>
        <v>0</v>
      </c>
      <c r="DN352" s="203">
        <f>IF(Taula43[[#This Row],[% Jornada (no posar símbol %)]]=100,IF(DM352=1,2,0),0)</f>
        <v>0</v>
      </c>
      <c r="DO352" s="203" t="str">
        <f t="shared" si="185"/>
        <v/>
      </c>
    </row>
    <row r="353" spans="1:119" ht="14.25" customHeight="1">
      <c r="A353" s="260"/>
      <c r="B353" s="83">
        <v>346</v>
      </c>
      <c r="C353" s="2"/>
      <c r="D353" s="158"/>
      <c r="E353" s="194"/>
      <c r="F353" s="153"/>
      <c r="G353" s="153"/>
      <c r="H353" s="2"/>
      <c r="I353" s="154"/>
      <c r="J353" s="210"/>
      <c r="K353" s="155"/>
      <c r="L353" s="156">
        <f t="shared" si="170"/>
        <v>0</v>
      </c>
      <c r="M353" s="340"/>
      <c r="N353" s="182" t="str">
        <f t="shared" si="182"/>
        <v/>
      </c>
      <c r="O353" s="127"/>
      <c r="P353" s="64"/>
      <c r="Q353" s="64"/>
      <c r="R353" s="64"/>
      <c r="CB353" s="78" t="str">
        <f t="shared" si="155"/>
        <v/>
      </c>
      <c r="CC353" s="79">
        <v>100</v>
      </c>
      <c r="CD353" s="79">
        <f t="shared" si="156"/>
        <v>0</v>
      </c>
      <c r="CE353" s="79">
        <f t="shared" si="157"/>
        <v>0</v>
      </c>
      <c r="CF353" s="79">
        <f t="shared" si="158"/>
        <v>0</v>
      </c>
      <c r="CG353" s="79">
        <f t="shared" si="183"/>
        <v>0</v>
      </c>
      <c r="CH353" s="80">
        <f t="shared" si="159"/>
        <v>0</v>
      </c>
      <c r="CI353" s="84">
        <f t="shared" si="160"/>
        <v>0</v>
      </c>
      <c r="CJ353" s="80">
        <f t="shared" si="171"/>
        <v>0</v>
      </c>
      <c r="CN353" s="21" t="str">
        <f t="shared" si="161"/>
        <v/>
      </c>
      <c r="CO353" s="21" t="str">
        <f t="shared" si="162"/>
        <v/>
      </c>
      <c r="CP353" s="22" t="str">
        <f t="shared" si="172"/>
        <v/>
      </c>
      <c r="CQ353" s="22" t="str">
        <f t="shared" si="173"/>
        <v/>
      </c>
      <c r="CR353" s="22" t="str">
        <f t="shared" si="174"/>
        <v/>
      </c>
      <c r="CS353" s="22" t="str">
        <f t="shared" si="175"/>
        <v/>
      </c>
      <c r="CT353" s="22" t="str">
        <f t="shared" si="176"/>
        <v/>
      </c>
      <c r="CU353" s="173" t="str">
        <f t="shared" si="163"/>
        <v/>
      </c>
      <c r="CV353" s="173" t="str">
        <f t="shared" si="164"/>
        <v/>
      </c>
      <c r="CW353" s="22" t="str">
        <f t="shared" si="177"/>
        <v/>
      </c>
      <c r="CX353" s="22" t="str">
        <f t="shared" si="178"/>
        <v/>
      </c>
      <c r="CY353" s="23" t="str">
        <f t="shared" si="179"/>
        <v/>
      </c>
      <c r="CZ353" s="23" t="str">
        <f t="shared" si="180"/>
        <v/>
      </c>
      <c r="DA353" s="207" t="str">
        <f t="shared" si="184"/>
        <v/>
      </c>
      <c r="DB353" s="23">
        <f t="shared" si="165"/>
        <v>0</v>
      </c>
      <c r="DC353" s="16"/>
      <c r="DE353" s="192">
        <f t="shared" si="166"/>
        <v>0</v>
      </c>
      <c r="DF353" s="192">
        <f t="shared" si="167"/>
        <v>0</v>
      </c>
      <c r="DH353" s="192">
        <f t="shared" si="168"/>
        <v>0</v>
      </c>
      <c r="DI353" s="192">
        <f t="shared" si="169"/>
        <v>0</v>
      </c>
      <c r="DK353" s="203">
        <f>IF(Taula43[[#This Row],[Codi del contracte]]&lt;&gt;"",IF(Taula43[[#This Row],[Codi del contracte]]&gt;199,IF(Taula43[[#This Row],[Codi del contracte]]&lt;300,1,0),0),0)</f>
        <v>0</v>
      </c>
      <c r="DL353" s="203">
        <f>IF(Taula43[[#This Row],[Codi del contracte]]&lt;&gt;"",IF(Taula43[[#This Row],[Codi del contracte]]&gt;499,IF(Taula43[[#This Row],[Codi del contracte]]&lt;600,1,0),0),0)</f>
        <v>0</v>
      </c>
      <c r="DM353" s="203">
        <f t="shared" si="181"/>
        <v>0</v>
      </c>
      <c r="DN353" s="203">
        <f>IF(Taula43[[#This Row],[% Jornada (no posar símbol %)]]=100,IF(DM353=1,2,0),0)</f>
        <v>0</v>
      </c>
      <c r="DO353" s="203" t="str">
        <f t="shared" si="185"/>
        <v/>
      </c>
    </row>
    <row r="354" spans="1:119" ht="14.25" customHeight="1">
      <c r="A354" s="260"/>
      <c r="B354" s="83">
        <v>347</v>
      </c>
      <c r="C354" s="2"/>
      <c r="D354" s="158"/>
      <c r="E354" s="194"/>
      <c r="F354" s="153"/>
      <c r="G354" s="153"/>
      <c r="H354" s="2"/>
      <c r="I354" s="154"/>
      <c r="J354" s="210"/>
      <c r="K354" s="155"/>
      <c r="L354" s="156">
        <f t="shared" si="170"/>
        <v>0</v>
      </c>
      <c r="M354" s="340"/>
      <c r="N354" s="182" t="str">
        <f t="shared" si="182"/>
        <v/>
      </c>
      <c r="O354" s="127"/>
      <c r="P354" s="64"/>
      <c r="Q354" s="64"/>
      <c r="R354" s="64"/>
      <c r="CB354" s="78" t="str">
        <f t="shared" si="155"/>
        <v/>
      </c>
      <c r="CC354" s="79">
        <v>100</v>
      </c>
      <c r="CD354" s="79">
        <f t="shared" si="156"/>
        <v>0</v>
      </c>
      <c r="CE354" s="79">
        <f t="shared" si="157"/>
        <v>0</v>
      </c>
      <c r="CF354" s="79">
        <f t="shared" si="158"/>
        <v>0</v>
      </c>
      <c r="CG354" s="79">
        <f t="shared" si="183"/>
        <v>0</v>
      </c>
      <c r="CH354" s="80">
        <f t="shared" si="159"/>
        <v>0</v>
      </c>
      <c r="CI354" s="84">
        <f t="shared" si="160"/>
        <v>0</v>
      </c>
      <c r="CJ354" s="80">
        <f t="shared" si="171"/>
        <v>0</v>
      </c>
      <c r="CN354" s="21" t="str">
        <f t="shared" si="161"/>
        <v/>
      </c>
      <c r="CO354" s="21" t="str">
        <f t="shared" si="162"/>
        <v/>
      </c>
      <c r="CP354" s="22" t="str">
        <f t="shared" si="172"/>
        <v/>
      </c>
      <c r="CQ354" s="22" t="str">
        <f t="shared" si="173"/>
        <v/>
      </c>
      <c r="CR354" s="22" t="str">
        <f t="shared" si="174"/>
        <v/>
      </c>
      <c r="CS354" s="22" t="str">
        <f t="shared" si="175"/>
        <v/>
      </c>
      <c r="CT354" s="22" t="str">
        <f t="shared" si="176"/>
        <v/>
      </c>
      <c r="CU354" s="173" t="str">
        <f t="shared" si="163"/>
        <v/>
      </c>
      <c r="CV354" s="173" t="str">
        <f t="shared" si="164"/>
        <v/>
      </c>
      <c r="CW354" s="22" t="str">
        <f t="shared" si="177"/>
        <v/>
      </c>
      <c r="CX354" s="22" t="str">
        <f t="shared" si="178"/>
        <v/>
      </c>
      <c r="CY354" s="23" t="str">
        <f t="shared" si="179"/>
        <v/>
      </c>
      <c r="CZ354" s="23" t="str">
        <f t="shared" si="180"/>
        <v/>
      </c>
      <c r="DA354" s="207" t="str">
        <f t="shared" si="184"/>
        <v/>
      </c>
      <c r="DB354" s="23">
        <f t="shared" si="165"/>
        <v>0</v>
      </c>
      <c r="DC354" s="16"/>
      <c r="DE354" s="192">
        <f t="shared" si="166"/>
        <v>0</v>
      </c>
      <c r="DF354" s="192">
        <f t="shared" si="167"/>
        <v>0</v>
      </c>
      <c r="DH354" s="192">
        <f t="shared" si="168"/>
        <v>0</v>
      </c>
      <c r="DI354" s="192">
        <f t="shared" si="169"/>
        <v>0</v>
      </c>
      <c r="DK354" s="203">
        <f>IF(Taula43[[#This Row],[Codi del contracte]]&lt;&gt;"",IF(Taula43[[#This Row],[Codi del contracte]]&gt;199,IF(Taula43[[#This Row],[Codi del contracte]]&lt;300,1,0),0),0)</f>
        <v>0</v>
      </c>
      <c r="DL354" s="203">
        <f>IF(Taula43[[#This Row],[Codi del contracte]]&lt;&gt;"",IF(Taula43[[#This Row],[Codi del contracte]]&gt;499,IF(Taula43[[#This Row],[Codi del contracte]]&lt;600,1,0),0),0)</f>
        <v>0</v>
      </c>
      <c r="DM354" s="203">
        <f t="shared" si="181"/>
        <v>0</v>
      </c>
      <c r="DN354" s="203">
        <f>IF(Taula43[[#This Row],[% Jornada (no posar símbol %)]]=100,IF(DM354=1,2,0),0)</f>
        <v>0</v>
      </c>
      <c r="DO354" s="203" t="str">
        <f t="shared" si="185"/>
        <v/>
      </c>
    </row>
    <row r="355" spans="1:119" ht="14.25" customHeight="1">
      <c r="A355" s="260"/>
      <c r="B355" s="83">
        <v>348</v>
      </c>
      <c r="C355" s="2"/>
      <c r="D355" s="158"/>
      <c r="E355" s="194"/>
      <c r="F355" s="153"/>
      <c r="G355" s="153"/>
      <c r="H355" s="2"/>
      <c r="I355" s="154"/>
      <c r="J355" s="210"/>
      <c r="K355" s="155"/>
      <c r="L355" s="156">
        <f t="shared" si="170"/>
        <v>0</v>
      </c>
      <c r="M355" s="340"/>
      <c r="N355" s="182" t="str">
        <f t="shared" si="182"/>
        <v/>
      </c>
      <c r="O355" s="127"/>
      <c r="P355" s="64"/>
      <c r="Q355" s="64"/>
      <c r="R355" s="64"/>
      <c r="CB355" s="78" t="str">
        <f t="shared" si="155"/>
        <v/>
      </c>
      <c r="CC355" s="79">
        <v>100</v>
      </c>
      <c r="CD355" s="79">
        <f t="shared" si="156"/>
        <v>0</v>
      </c>
      <c r="CE355" s="79">
        <f t="shared" si="157"/>
        <v>0</v>
      </c>
      <c r="CF355" s="79">
        <f t="shared" si="158"/>
        <v>0</v>
      </c>
      <c r="CG355" s="79">
        <f t="shared" si="183"/>
        <v>0</v>
      </c>
      <c r="CH355" s="80">
        <f t="shared" si="159"/>
        <v>0</v>
      </c>
      <c r="CI355" s="84">
        <f t="shared" si="160"/>
        <v>0</v>
      </c>
      <c r="CJ355" s="80">
        <f t="shared" si="171"/>
        <v>0</v>
      </c>
      <c r="CN355" s="21" t="str">
        <f t="shared" si="161"/>
        <v/>
      </c>
      <c r="CO355" s="21" t="str">
        <f t="shared" si="162"/>
        <v/>
      </c>
      <c r="CP355" s="22" t="str">
        <f t="shared" si="172"/>
        <v/>
      </c>
      <c r="CQ355" s="22" t="str">
        <f t="shared" si="173"/>
        <v/>
      </c>
      <c r="CR355" s="22" t="str">
        <f t="shared" si="174"/>
        <v/>
      </c>
      <c r="CS355" s="22" t="str">
        <f t="shared" si="175"/>
        <v/>
      </c>
      <c r="CT355" s="22" t="str">
        <f t="shared" si="176"/>
        <v/>
      </c>
      <c r="CU355" s="173" t="str">
        <f t="shared" si="163"/>
        <v/>
      </c>
      <c r="CV355" s="173" t="str">
        <f t="shared" si="164"/>
        <v/>
      </c>
      <c r="CW355" s="22" t="str">
        <f t="shared" si="177"/>
        <v/>
      </c>
      <c r="CX355" s="22" t="str">
        <f t="shared" si="178"/>
        <v/>
      </c>
      <c r="CY355" s="23" t="str">
        <f t="shared" si="179"/>
        <v/>
      </c>
      <c r="CZ355" s="23" t="str">
        <f t="shared" si="180"/>
        <v/>
      </c>
      <c r="DA355" s="207" t="str">
        <f t="shared" si="184"/>
        <v/>
      </c>
      <c r="DB355" s="23">
        <f t="shared" si="165"/>
        <v>0</v>
      </c>
      <c r="DC355" s="16"/>
      <c r="DE355" s="192">
        <f t="shared" si="166"/>
        <v>0</v>
      </c>
      <c r="DF355" s="192">
        <f t="shared" si="167"/>
        <v>0</v>
      </c>
      <c r="DH355" s="192">
        <f t="shared" si="168"/>
        <v>0</v>
      </c>
      <c r="DI355" s="192">
        <f t="shared" si="169"/>
        <v>0</v>
      </c>
      <c r="DK355" s="203">
        <f>IF(Taula43[[#This Row],[Codi del contracte]]&lt;&gt;"",IF(Taula43[[#This Row],[Codi del contracte]]&gt;199,IF(Taula43[[#This Row],[Codi del contracte]]&lt;300,1,0),0),0)</f>
        <v>0</v>
      </c>
      <c r="DL355" s="203">
        <f>IF(Taula43[[#This Row],[Codi del contracte]]&lt;&gt;"",IF(Taula43[[#This Row],[Codi del contracte]]&gt;499,IF(Taula43[[#This Row],[Codi del contracte]]&lt;600,1,0),0),0)</f>
        <v>0</v>
      </c>
      <c r="DM355" s="203">
        <f t="shared" si="181"/>
        <v>0</v>
      </c>
      <c r="DN355" s="203">
        <f>IF(Taula43[[#This Row],[% Jornada (no posar símbol %)]]=100,IF(DM355=1,2,0),0)</f>
        <v>0</v>
      </c>
      <c r="DO355" s="203" t="str">
        <f t="shared" si="185"/>
        <v/>
      </c>
    </row>
    <row r="356" spans="1:119" ht="14.25" customHeight="1">
      <c r="A356" s="260"/>
      <c r="B356" s="83">
        <v>349</v>
      </c>
      <c r="C356" s="2"/>
      <c r="D356" s="158"/>
      <c r="E356" s="194"/>
      <c r="F356" s="153"/>
      <c r="G356" s="153"/>
      <c r="H356" s="2"/>
      <c r="I356" s="154"/>
      <c r="J356" s="210"/>
      <c r="K356" s="155"/>
      <c r="L356" s="156">
        <f t="shared" si="170"/>
        <v>0</v>
      </c>
      <c r="M356" s="340"/>
      <c r="N356" s="182" t="str">
        <f t="shared" si="182"/>
        <v/>
      </c>
      <c r="O356" s="127"/>
      <c r="P356" s="64"/>
      <c r="Q356" s="64"/>
      <c r="R356" s="64"/>
      <c r="CB356" s="78" t="str">
        <f t="shared" si="155"/>
        <v/>
      </c>
      <c r="CC356" s="79">
        <v>100</v>
      </c>
      <c r="CD356" s="79">
        <f t="shared" si="156"/>
        <v>0</v>
      </c>
      <c r="CE356" s="79">
        <f t="shared" si="157"/>
        <v>0</v>
      </c>
      <c r="CF356" s="79">
        <f t="shared" si="158"/>
        <v>0</v>
      </c>
      <c r="CG356" s="79">
        <f t="shared" si="183"/>
        <v>0</v>
      </c>
      <c r="CH356" s="80">
        <f t="shared" si="159"/>
        <v>0</v>
      </c>
      <c r="CI356" s="84">
        <f t="shared" si="160"/>
        <v>0</v>
      </c>
      <c r="CJ356" s="80">
        <f t="shared" si="171"/>
        <v>0</v>
      </c>
      <c r="CN356" s="21" t="str">
        <f t="shared" si="161"/>
        <v/>
      </c>
      <c r="CO356" s="21" t="str">
        <f t="shared" si="162"/>
        <v/>
      </c>
      <c r="CP356" s="22" t="str">
        <f t="shared" si="172"/>
        <v/>
      </c>
      <c r="CQ356" s="22" t="str">
        <f t="shared" si="173"/>
        <v/>
      </c>
      <c r="CR356" s="22" t="str">
        <f t="shared" si="174"/>
        <v/>
      </c>
      <c r="CS356" s="22" t="str">
        <f t="shared" si="175"/>
        <v/>
      </c>
      <c r="CT356" s="22" t="str">
        <f t="shared" si="176"/>
        <v/>
      </c>
      <c r="CU356" s="173" t="str">
        <f t="shared" si="163"/>
        <v/>
      </c>
      <c r="CV356" s="173" t="str">
        <f t="shared" si="164"/>
        <v/>
      </c>
      <c r="CW356" s="22" t="str">
        <f t="shared" si="177"/>
        <v/>
      </c>
      <c r="CX356" s="22" t="str">
        <f t="shared" si="178"/>
        <v/>
      </c>
      <c r="CY356" s="23" t="str">
        <f t="shared" si="179"/>
        <v/>
      </c>
      <c r="CZ356" s="23" t="str">
        <f t="shared" si="180"/>
        <v/>
      </c>
      <c r="DA356" s="207" t="str">
        <f t="shared" si="184"/>
        <v/>
      </c>
      <c r="DB356" s="23">
        <f t="shared" si="165"/>
        <v>0</v>
      </c>
      <c r="DC356" s="16"/>
      <c r="DE356" s="192">
        <f t="shared" si="166"/>
        <v>0</v>
      </c>
      <c r="DF356" s="192">
        <f t="shared" si="167"/>
        <v>0</v>
      </c>
      <c r="DH356" s="192">
        <f t="shared" si="168"/>
        <v>0</v>
      </c>
      <c r="DI356" s="192">
        <f t="shared" si="169"/>
        <v>0</v>
      </c>
      <c r="DK356" s="203">
        <f>IF(Taula43[[#This Row],[Codi del contracte]]&lt;&gt;"",IF(Taula43[[#This Row],[Codi del contracte]]&gt;199,IF(Taula43[[#This Row],[Codi del contracte]]&lt;300,1,0),0),0)</f>
        <v>0</v>
      </c>
      <c r="DL356" s="203">
        <f>IF(Taula43[[#This Row],[Codi del contracte]]&lt;&gt;"",IF(Taula43[[#This Row],[Codi del contracte]]&gt;499,IF(Taula43[[#This Row],[Codi del contracte]]&lt;600,1,0),0),0)</f>
        <v>0</v>
      </c>
      <c r="DM356" s="203">
        <f t="shared" si="181"/>
        <v>0</v>
      </c>
      <c r="DN356" s="203">
        <f>IF(Taula43[[#This Row],[% Jornada (no posar símbol %)]]=100,IF(DM356=1,2,0),0)</f>
        <v>0</v>
      </c>
      <c r="DO356" s="203" t="str">
        <f t="shared" si="185"/>
        <v/>
      </c>
    </row>
    <row r="357" spans="1:119" ht="14.25" customHeight="1">
      <c r="A357" s="260"/>
      <c r="B357" s="83">
        <v>350</v>
      </c>
      <c r="C357" s="2"/>
      <c r="D357" s="158"/>
      <c r="E357" s="194"/>
      <c r="F357" s="153"/>
      <c r="G357" s="153"/>
      <c r="H357" s="2"/>
      <c r="I357" s="154"/>
      <c r="J357" s="210"/>
      <c r="K357" s="155"/>
      <c r="L357" s="156">
        <f t="shared" si="170"/>
        <v>0</v>
      </c>
      <c r="M357" s="340"/>
      <c r="N357" s="182" t="str">
        <f t="shared" si="182"/>
        <v/>
      </c>
      <c r="O357" s="127"/>
      <c r="P357" s="64"/>
      <c r="Q357" s="64"/>
      <c r="R357" s="64"/>
      <c r="CB357" s="78" t="str">
        <f t="shared" si="155"/>
        <v/>
      </c>
      <c r="CC357" s="79">
        <v>100</v>
      </c>
      <c r="CD357" s="79">
        <f t="shared" si="156"/>
        <v>0</v>
      </c>
      <c r="CE357" s="79">
        <f t="shared" si="157"/>
        <v>0</v>
      </c>
      <c r="CF357" s="79">
        <f t="shared" si="158"/>
        <v>0</v>
      </c>
      <c r="CG357" s="79">
        <f t="shared" si="183"/>
        <v>0</v>
      </c>
      <c r="CH357" s="80">
        <f t="shared" si="159"/>
        <v>0</v>
      </c>
      <c r="CI357" s="84">
        <f t="shared" si="160"/>
        <v>0</v>
      </c>
      <c r="CJ357" s="80">
        <f t="shared" si="171"/>
        <v>0</v>
      </c>
      <c r="CN357" s="21" t="str">
        <f t="shared" si="161"/>
        <v/>
      </c>
      <c r="CO357" s="21" t="str">
        <f t="shared" si="162"/>
        <v/>
      </c>
      <c r="CP357" s="22" t="str">
        <f t="shared" si="172"/>
        <v/>
      </c>
      <c r="CQ357" s="22" t="str">
        <f t="shared" si="173"/>
        <v/>
      </c>
      <c r="CR357" s="22" t="str">
        <f t="shared" si="174"/>
        <v/>
      </c>
      <c r="CS357" s="22" t="str">
        <f t="shared" si="175"/>
        <v/>
      </c>
      <c r="CT357" s="22" t="str">
        <f t="shared" si="176"/>
        <v/>
      </c>
      <c r="CU357" s="173" t="str">
        <f t="shared" si="163"/>
        <v/>
      </c>
      <c r="CV357" s="173" t="str">
        <f t="shared" si="164"/>
        <v/>
      </c>
      <c r="CW357" s="22" t="str">
        <f t="shared" si="177"/>
        <v/>
      </c>
      <c r="CX357" s="22" t="str">
        <f t="shared" si="178"/>
        <v/>
      </c>
      <c r="CY357" s="23" t="str">
        <f t="shared" si="179"/>
        <v/>
      </c>
      <c r="CZ357" s="23" t="str">
        <f t="shared" si="180"/>
        <v/>
      </c>
      <c r="DA357" s="207" t="str">
        <f t="shared" si="184"/>
        <v/>
      </c>
      <c r="DB357" s="23">
        <f t="shared" si="165"/>
        <v>0</v>
      </c>
      <c r="DC357" s="16"/>
      <c r="DE357" s="192">
        <f t="shared" si="166"/>
        <v>0</v>
      </c>
      <c r="DF357" s="192">
        <f t="shared" si="167"/>
        <v>0</v>
      </c>
      <c r="DH357" s="192">
        <f t="shared" si="168"/>
        <v>0</v>
      </c>
      <c r="DI357" s="192">
        <f t="shared" si="169"/>
        <v>0</v>
      </c>
      <c r="DK357" s="203">
        <f>IF(Taula43[[#This Row],[Codi del contracte]]&lt;&gt;"",IF(Taula43[[#This Row],[Codi del contracte]]&gt;199,IF(Taula43[[#This Row],[Codi del contracte]]&lt;300,1,0),0),0)</f>
        <v>0</v>
      </c>
      <c r="DL357" s="203">
        <f>IF(Taula43[[#This Row],[Codi del contracte]]&lt;&gt;"",IF(Taula43[[#This Row],[Codi del contracte]]&gt;499,IF(Taula43[[#This Row],[Codi del contracte]]&lt;600,1,0),0),0)</f>
        <v>0</v>
      </c>
      <c r="DM357" s="203">
        <f t="shared" si="181"/>
        <v>0</v>
      </c>
      <c r="DN357" s="203">
        <f>IF(Taula43[[#This Row],[% Jornada (no posar símbol %)]]=100,IF(DM357=1,2,0),0)</f>
        <v>0</v>
      </c>
      <c r="DO357" s="203" t="str">
        <f t="shared" si="185"/>
        <v/>
      </c>
    </row>
    <row r="358" spans="1:119" ht="14.25" customHeight="1">
      <c r="A358" s="260"/>
      <c r="B358" s="83">
        <v>351</v>
      </c>
      <c r="C358" s="2"/>
      <c r="D358" s="158"/>
      <c r="E358" s="194"/>
      <c r="F358" s="153"/>
      <c r="G358" s="153"/>
      <c r="H358" s="2"/>
      <c r="I358" s="154"/>
      <c r="J358" s="210"/>
      <c r="K358" s="155"/>
      <c r="L358" s="156">
        <f t="shared" si="170"/>
        <v>0</v>
      </c>
      <c r="M358" s="340"/>
      <c r="N358" s="182" t="str">
        <f t="shared" si="182"/>
        <v/>
      </c>
      <c r="O358" s="127"/>
      <c r="P358" s="64"/>
      <c r="Q358" s="64"/>
      <c r="R358" s="64"/>
      <c r="CB358" s="78" t="str">
        <f t="shared" si="155"/>
        <v/>
      </c>
      <c r="CC358" s="79">
        <v>100</v>
      </c>
      <c r="CD358" s="79">
        <f t="shared" si="156"/>
        <v>0</v>
      </c>
      <c r="CE358" s="79">
        <f t="shared" si="157"/>
        <v>0</v>
      </c>
      <c r="CF358" s="79">
        <f t="shared" si="158"/>
        <v>0</v>
      </c>
      <c r="CG358" s="79">
        <f t="shared" si="183"/>
        <v>0</v>
      </c>
      <c r="CH358" s="80">
        <f t="shared" si="159"/>
        <v>0</v>
      </c>
      <c r="CI358" s="84">
        <f t="shared" si="160"/>
        <v>0</v>
      </c>
      <c r="CJ358" s="80">
        <f t="shared" si="171"/>
        <v>0</v>
      </c>
      <c r="CN358" s="21" t="str">
        <f t="shared" si="161"/>
        <v/>
      </c>
      <c r="CO358" s="21" t="str">
        <f t="shared" si="162"/>
        <v/>
      </c>
      <c r="CP358" s="22" t="str">
        <f t="shared" si="172"/>
        <v/>
      </c>
      <c r="CQ358" s="22" t="str">
        <f t="shared" si="173"/>
        <v/>
      </c>
      <c r="CR358" s="22" t="str">
        <f t="shared" si="174"/>
        <v/>
      </c>
      <c r="CS358" s="22" t="str">
        <f t="shared" si="175"/>
        <v/>
      </c>
      <c r="CT358" s="22" t="str">
        <f t="shared" si="176"/>
        <v/>
      </c>
      <c r="CU358" s="173" t="str">
        <f t="shared" si="163"/>
        <v/>
      </c>
      <c r="CV358" s="173" t="str">
        <f t="shared" si="164"/>
        <v/>
      </c>
      <c r="CW358" s="22" t="str">
        <f t="shared" si="177"/>
        <v/>
      </c>
      <c r="CX358" s="22" t="str">
        <f t="shared" si="178"/>
        <v/>
      </c>
      <c r="CY358" s="23" t="str">
        <f t="shared" si="179"/>
        <v/>
      </c>
      <c r="CZ358" s="23" t="str">
        <f t="shared" si="180"/>
        <v/>
      </c>
      <c r="DA358" s="207" t="str">
        <f t="shared" si="184"/>
        <v/>
      </c>
      <c r="DB358" s="23">
        <f t="shared" si="165"/>
        <v>0</v>
      </c>
      <c r="DC358" s="16"/>
      <c r="DE358" s="192">
        <f t="shared" si="166"/>
        <v>0</v>
      </c>
      <c r="DF358" s="192">
        <f t="shared" si="167"/>
        <v>0</v>
      </c>
      <c r="DH358" s="192">
        <f t="shared" si="168"/>
        <v>0</v>
      </c>
      <c r="DI358" s="192">
        <f t="shared" si="169"/>
        <v>0</v>
      </c>
      <c r="DK358" s="203">
        <f>IF(Taula43[[#This Row],[Codi del contracte]]&lt;&gt;"",IF(Taula43[[#This Row],[Codi del contracte]]&gt;199,IF(Taula43[[#This Row],[Codi del contracte]]&lt;300,1,0),0),0)</f>
        <v>0</v>
      </c>
      <c r="DL358" s="203">
        <f>IF(Taula43[[#This Row],[Codi del contracte]]&lt;&gt;"",IF(Taula43[[#This Row],[Codi del contracte]]&gt;499,IF(Taula43[[#This Row],[Codi del contracte]]&lt;600,1,0),0),0)</f>
        <v>0</v>
      </c>
      <c r="DM358" s="203">
        <f t="shared" si="181"/>
        <v>0</v>
      </c>
      <c r="DN358" s="203">
        <f>IF(Taula43[[#This Row],[% Jornada (no posar símbol %)]]=100,IF(DM358=1,2,0),0)</f>
        <v>0</v>
      </c>
      <c r="DO358" s="203" t="str">
        <f t="shared" si="185"/>
        <v/>
      </c>
    </row>
    <row r="359" spans="1:119" ht="14.25" customHeight="1">
      <c r="A359" s="260"/>
      <c r="B359" s="83">
        <v>352</v>
      </c>
      <c r="C359" s="2"/>
      <c r="D359" s="158"/>
      <c r="E359" s="194"/>
      <c r="F359" s="153"/>
      <c r="G359" s="153"/>
      <c r="H359" s="2"/>
      <c r="I359" s="154"/>
      <c r="J359" s="210"/>
      <c r="K359" s="155"/>
      <c r="L359" s="156">
        <f t="shared" si="170"/>
        <v>0</v>
      </c>
      <c r="M359" s="340"/>
      <c r="N359" s="182" t="str">
        <f t="shared" si="182"/>
        <v/>
      </c>
      <c r="O359" s="127"/>
      <c r="P359" s="64"/>
      <c r="Q359" s="64"/>
      <c r="R359" s="64"/>
      <c r="CB359" s="78" t="str">
        <f t="shared" si="155"/>
        <v/>
      </c>
      <c r="CC359" s="79">
        <v>100</v>
      </c>
      <c r="CD359" s="79">
        <f t="shared" si="156"/>
        <v>0</v>
      </c>
      <c r="CE359" s="79">
        <f t="shared" si="157"/>
        <v>0</v>
      </c>
      <c r="CF359" s="79">
        <f t="shared" si="158"/>
        <v>0</v>
      </c>
      <c r="CG359" s="79">
        <f t="shared" si="183"/>
        <v>0</v>
      </c>
      <c r="CH359" s="80">
        <f t="shared" si="159"/>
        <v>0</v>
      </c>
      <c r="CI359" s="84">
        <f t="shared" si="160"/>
        <v>0</v>
      </c>
      <c r="CJ359" s="80">
        <f t="shared" si="171"/>
        <v>0</v>
      </c>
      <c r="CN359" s="21" t="str">
        <f t="shared" si="161"/>
        <v/>
      </c>
      <c r="CO359" s="21" t="str">
        <f t="shared" si="162"/>
        <v/>
      </c>
      <c r="CP359" s="22" t="str">
        <f t="shared" si="172"/>
        <v/>
      </c>
      <c r="CQ359" s="22" t="str">
        <f t="shared" si="173"/>
        <v/>
      </c>
      <c r="CR359" s="22" t="str">
        <f t="shared" si="174"/>
        <v/>
      </c>
      <c r="CS359" s="22" t="str">
        <f t="shared" si="175"/>
        <v/>
      </c>
      <c r="CT359" s="22" t="str">
        <f t="shared" si="176"/>
        <v/>
      </c>
      <c r="CU359" s="173" t="str">
        <f t="shared" si="163"/>
        <v/>
      </c>
      <c r="CV359" s="173" t="str">
        <f t="shared" si="164"/>
        <v/>
      </c>
      <c r="CW359" s="22" t="str">
        <f t="shared" si="177"/>
        <v/>
      </c>
      <c r="CX359" s="22" t="str">
        <f t="shared" si="178"/>
        <v/>
      </c>
      <c r="CY359" s="23" t="str">
        <f t="shared" si="179"/>
        <v/>
      </c>
      <c r="CZ359" s="23" t="str">
        <f t="shared" si="180"/>
        <v/>
      </c>
      <c r="DA359" s="207" t="str">
        <f t="shared" si="184"/>
        <v/>
      </c>
      <c r="DB359" s="23">
        <f t="shared" si="165"/>
        <v>0</v>
      </c>
      <c r="DC359" s="16"/>
      <c r="DE359" s="192">
        <f t="shared" si="166"/>
        <v>0</v>
      </c>
      <c r="DF359" s="192">
        <f t="shared" si="167"/>
        <v>0</v>
      </c>
      <c r="DH359" s="192">
        <f t="shared" si="168"/>
        <v>0</v>
      </c>
      <c r="DI359" s="192">
        <f t="shared" si="169"/>
        <v>0</v>
      </c>
      <c r="DK359" s="203">
        <f>IF(Taula43[[#This Row],[Codi del contracte]]&lt;&gt;"",IF(Taula43[[#This Row],[Codi del contracte]]&gt;199,IF(Taula43[[#This Row],[Codi del contracte]]&lt;300,1,0),0),0)</f>
        <v>0</v>
      </c>
      <c r="DL359" s="203">
        <f>IF(Taula43[[#This Row],[Codi del contracte]]&lt;&gt;"",IF(Taula43[[#This Row],[Codi del contracte]]&gt;499,IF(Taula43[[#This Row],[Codi del contracte]]&lt;600,1,0),0),0)</f>
        <v>0</v>
      </c>
      <c r="DM359" s="203">
        <f t="shared" si="181"/>
        <v>0</v>
      </c>
      <c r="DN359" s="203">
        <f>IF(Taula43[[#This Row],[% Jornada (no posar símbol %)]]=100,IF(DM359=1,2,0),0)</f>
        <v>0</v>
      </c>
      <c r="DO359" s="203" t="str">
        <f t="shared" si="185"/>
        <v/>
      </c>
    </row>
    <row r="360" spans="1:119" ht="14.25" customHeight="1">
      <c r="A360" s="260"/>
      <c r="B360" s="83">
        <v>353</v>
      </c>
      <c r="C360" s="2"/>
      <c r="D360" s="158"/>
      <c r="E360" s="194"/>
      <c r="F360" s="153"/>
      <c r="G360" s="153"/>
      <c r="H360" s="2"/>
      <c r="I360" s="154"/>
      <c r="J360" s="210"/>
      <c r="K360" s="155"/>
      <c r="L360" s="156">
        <f t="shared" si="170"/>
        <v>0</v>
      </c>
      <c r="M360" s="340"/>
      <c r="N360" s="182" t="str">
        <f t="shared" si="182"/>
        <v/>
      </c>
      <c r="O360" s="127"/>
      <c r="P360" s="64"/>
      <c r="Q360" s="64"/>
      <c r="R360" s="64"/>
      <c r="CB360" s="78" t="str">
        <f t="shared" si="155"/>
        <v/>
      </c>
      <c r="CC360" s="79">
        <v>100</v>
      </c>
      <c r="CD360" s="79">
        <f t="shared" si="156"/>
        <v>0</v>
      </c>
      <c r="CE360" s="79">
        <f t="shared" si="157"/>
        <v>0</v>
      </c>
      <c r="CF360" s="79">
        <f t="shared" si="158"/>
        <v>0</v>
      </c>
      <c r="CG360" s="79">
        <f t="shared" si="183"/>
        <v>0</v>
      </c>
      <c r="CH360" s="80">
        <f t="shared" si="159"/>
        <v>0</v>
      </c>
      <c r="CI360" s="84">
        <f t="shared" si="160"/>
        <v>0</v>
      </c>
      <c r="CJ360" s="80">
        <f t="shared" si="171"/>
        <v>0</v>
      </c>
      <c r="CN360" s="21" t="str">
        <f t="shared" si="161"/>
        <v/>
      </c>
      <c r="CO360" s="21" t="str">
        <f t="shared" si="162"/>
        <v/>
      </c>
      <c r="CP360" s="22" t="str">
        <f t="shared" si="172"/>
        <v/>
      </c>
      <c r="CQ360" s="22" t="str">
        <f t="shared" si="173"/>
        <v/>
      </c>
      <c r="CR360" s="22" t="str">
        <f t="shared" si="174"/>
        <v/>
      </c>
      <c r="CS360" s="22" t="str">
        <f t="shared" si="175"/>
        <v/>
      </c>
      <c r="CT360" s="22" t="str">
        <f t="shared" si="176"/>
        <v/>
      </c>
      <c r="CU360" s="173" t="str">
        <f t="shared" si="163"/>
        <v/>
      </c>
      <c r="CV360" s="173" t="str">
        <f t="shared" si="164"/>
        <v/>
      </c>
      <c r="CW360" s="22" t="str">
        <f t="shared" si="177"/>
        <v/>
      </c>
      <c r="CX360" s="22" t="str">
        <f t="shared" si="178"/>
        <v/>
      </c>
      <c r="CY360" s="23" t="str">
        <f t="shared" si="179"/>
        <v/>
      </c>
      <c r="CZ360" s="23" t="str">
        <f t="shared" si="180"/>
        <v/>
      </c>
      <c r="DA360" s="207" t="str">
        <f t="shared" si="184"/>
        <v/>
      </c>
      <c r="DB360" s="23">
        <f t="shared" si="165"/>
        <v>0</v>
      </c>
      <c r="DC360" s="16"/>
      <c r="DE360" s="192">
        <f t="shared" si="166"/>
        <v>0</v>
      </c>
      <c r="DF360" s="192">
        <f t="shared" si="167"/>
        <v>0</v>
      </c>
      <c r="DH360" s="192">
        <f t="shared" si="168"/>
        <v>0</v>
      </c>
      <c r="DI360" s="192">
        <f t="shared" si="169"/>
        <v>0</v>
      </c>
      <c r="DK360" s="203">
        <f>IF(Taula43[[#This Row],[Codi del contracte]]&lt;&gt;"",IF(Taula43[[#This Row],[Codi del contracte]]&gt;199,IF(Taula43[[#This Row],[Codi del contracte]]&lt;300,1,0),0),0)</f>
        <v>0</v>
      </c>
      <c r="DL360" s="203">
        <f>IF(Taula43[[#This Row],[Codi del contracte]]&lt;&gt;"",IF(Taula43[[#This Row],[Codi del contracte]]&gt;499,IF(Taula43[[#This Row],[Codi del contracte]]&lt;600,1,0),0),0)</f>
        <v>0</v>
      </c>
      <c r="DM360" s="203">
        <f t="shared" si="181"/>
        <v>0</v>
      </c>
      <c r="DN360" s="203">
        <f>IF(Taula43[[#This Row],[% Jornada (no posar símbol %)]]=100,IF(DM360=1,2,0),0)</f>
        <v>0</v>
      </c>
      <c r="DO360" s="203" t="str">
        <f t="shared" si="185"/>
        <v/>
      </c>
    </row>
    <row r="361" spans="1:119" ht="14.25" customHeight="1">
      <c r="A361" s="260"/>
      <c r="B361" s="83">
        <v>354</v>
      </c>
      <c r="C361" s="2"/>
      <c r="D361" s="158"/>
      <c r="E361" s="194"/>
      <c r="F361" s="153"/>
      <c r="G361" s="153"/>
      <c r="H361" s="2"/>
      <c r="I361" s="154"/>
      <c r="J361" s="210"/>
      <c r="K361" s="155"/>
      <c r="L361" s="156">
        <f t="shared" si="170"/>
        <v>0</v>
      </c>
      <c r="M361" s="340"/>
      <c r="N361" s="182" t="str">
        <f t="shared" si="182"/>
        <v/>
      </c>
      <c r="O361" s="127"/>
      <c r="P361" s="64"/>
      <c r="Q361" s="64"/>
      <c r="R361" s="64"/>
      <c r="CB361" s="78" t="str">
        <f t="shared" si="155"/>
        <v/>
      </c>
      <c r="CC361" s="79">
        <v>100</v>
      </c>
      <c r="CD361" s="79">
        <f t="shared" si="156"/>
        <v>0</v>
      </c>
      <c r="CE361" s="79">
        <f t="shared" si="157"/>
        <v>0</v>
      </c>
      <c r="CF361" s="79">
        <f t="shared" si="158"/>
        <v>0</v>
      </c>
      <c r="CG361" s="79">
        <f t="shared" si="183"/>
        <v>0</v>
      </c>
      <c r="CH361" s="80">
        <f t="shared" si="159"/>
        <v>0</v>
      </c>
      <c r="CI361" s="84">
        <f t="shared" si="160"/>
        <v>0</v>
      </c>
      <c r="CJ361" s="80">
        <f t="shared" si="171"/>
        <v>0</v>
      </c>
      <c r="CN361" s="21" t="str">
        <f t="shared" si="161"/>
        <v/>
      </c>
      <c r="CO361" s="21" t="str">
        <f t="shared" si="162"/>
        <v/>
      </c>
      <c r="CP361" s="22" t="str">
        <f t="shared" si="172"/>
        <v/>
      </c>
      <c r="CQ361" s="22" t="str">
        <f t="shared" si="173"/>
        <v/>
      </c>
      <c r="CR361" s="22" t="str">
        <f t="shared" si="174"/>
        <v/>
      </c>
      <c r="CS361" s="22" t="str">
        <f t="shared" si="175"/>
        <v/>
      </c>
      <c r="CT361" s="22" t="str">
        <f t="shared" si="176"/>
        <v/>
      </c>
      <c r="CU361" s="173" t="str">
        <f t="shared" si="163"/>
        <v/>
      </c>
      <c r="CV361" s="173" t="str">
        <f t="shared" si="164"/>
        <v/>
      </c>
      <c r="CW361" s="22" t="str">
        <f t="shared" si="177"/>
        <v/>
      </c>
      <c r="CX361" s="22" t="str">
        <f t="shared" si="178"/>
        <v/>
      </c>
      <c r="CY361" s="23" t="str">
        <f t="shared" si="179"/>
        <v/>
      </c>
      <c r="CZ361" s="23" t="str">
        <f t="shared" si="180"/>
        <v/>
      </c>
      <c r="DA361" s="207" t="str">
        <f t="shared" si="184"/>
        <v/>
      </c>
      <c r="DB361" s="23">
        <f t="shared" si="165"/>
        <v>0</v>
      </c>
      <c r="DC361" s="16"/>
      <c r="DE361" s="192">
        <f t="shared" si="166"/>
        <v>0</v>
      </c>
      <c r="DF361" s="192">
        <f t="shared" si="167"/>
        <v>0</v>
      </c>
      <c r="DH361" s="192">
        <f t="shared" si="168"/>
        <v>0</v>
      </c>
      <c r="DI361" s="192">
        <f t="shared" si="169"/>
        <v>0</v>
      </c>
      <c r="DK361" s="203">
        <f>IF(Taula43[[#This Row],[Codi del contracte]]&lt;&gt;"",IF(Taula43[[#This Row],[Codi del contracte]]&gt;199,IF(Taula43[[#This Row],[Codi del contracte]]&lt;300,1,0),0),0)</f>
        <v>0</v>
      </c>
      <c r="DL361" s="203">
        <f>IF(Taula43[[#This Row],[Codi del contracte]]&lt;&gt;"",IF(Taula43[[#This Row],[Codi del contracte]]&gt;499,IF(Taula43[[#This Row],[Codi del contracte]]&lt;600,1,0),0),0)</f>
        <v>0</v>
      </c>
      <c r="DM361" s="203">
        <f t="shared" si="181"/>
        <v>0</v>
      </c>
      <c r="DN361" s="203">
        <f>IF(Taula43[[#This Row],[% Jornada (no posar símbol %)]]=100,IF(DM361=1,2,0),0)</f>
        <v>0</v>
      </c>
      <c r="DO361" s="203" t="str">
        <f t="shared" si="185"/>
        <v/>
      </c>
    </row>
    <row r="362" spans="1:119" ht="14.25" customHeight="1">
      <c r="A362" s="260"/>
      <c r="B362" s="83">
        <v>355</v>
      </c>
      <c r="C362" s="2"/>
      <c r="D362" s="158"/>
      <c r="E362" s="194"/>
      <c r="F362" s="153"/>
      <c r="G362" s="153"/>
      <c r="H362" s="2"/>
      <c r="I362" s="154"/>
      <c r="J362" s="210"/>
      <c r="K362" s="155"/>
      <c r="L362" s="156">
        <f t="shared" si="170"/>
        <v>0</v>
      </c>
      <c r="M362" s="340"/>
      <c r="N362" s="182" t="str">
        <f t="shared" si="182"/>
        <v/>
      </c>
      <c r="O362" s="127"/>
      <c r="P362" s="64"/>
      <c r="Q362" s="64"/>
      <c r="R362" s="64"/>
      <c r="CB362" s="78" t="str">
        <f t="shared" si="155"/>
        <v/>
      </c>
      <c r="CC362" s="79">
        <v>100</v>
      </c>
      <c r="CD362" s="79">
        <f t="shared" si="156"/>
        <v>0</v>
      </c>
      <c r="CE362" s="79">
        <f t="shared" si="157"/>
        <v>0</v>
      </c>
      <c r="CF362" s="79">
        <f t="shared" si="158"/>
        <v>0</v>
      </c>
      <c r="CG362" s="79">
        <f t="shared" si="183"/>
        <v>0</v>
      </c>
      <c r="CH362" s="80">
        <f t="shared" si="159"/>
        <v>0</v>
      </c>
      <c r="CI362" s="84">
        <f t="shared" si="160"/>
        <v>0</v>
      </c>
      <c r="CJ362" s="80">
        <f t="shared" si="171"/>
        <v>0</v>
      </c>
      <c r="CN362" s="21" t="str">
        <f t="shared" si="161"/>
        <v/>
      </c>
      <c r="CO362" s="21" t="str">
        <f t="shared" si="162"/>
        <v/>
      </c>
      <c r="CP362" s="22" t="str">
        <f t="shared" si="172"/>
        <v/>
      </c>
      <c r="CQ362" s="22" t="str">
        <f t="shared" si="173"/>
        <v/>
      </c>
      <c r="CR362" s="22" t="str">
        <f t="shared" si="174"/>
        <v/>
      </c>
      <c r="CS362" s="22" t="str">
        <f t="shared" si="175"/>
        <v/>
      </c>
      <c r="CT362" s="22" t="str">
        <f t="shared" si="176"/>
        <v/>
      </c>
      <c r="CU362" s="173" t="str">
        <f t="shared" si="163"/>
        <v/>
      </c>
      <c r="CV362" s="173" t="str">
        <f t="shared" si="164"/>
        <v/>
      </c>
      <c r="CW362" s="22" t="str">
        <f t="shared" si="177"/>
        <v/>
      </c>
      <c r="CX362" s="22" t="str">
        <f t="shared" si="178"/>
        <v/>
      </c>
      <c r="CY362" s="23" t="str">
        <f t="shared" si="179"/>
        <v/>
      </c>
      <c r="CZ362" s="23" t="str">
        <f t="shared" si="180"/>
        <v/>
      </c>
      <c r="DA362" s="207" t="str">
        <f t="shared" si="184"/>
        <v/>
      </c>
      <c r="DB362" s="23">
        <f t="shared" si="165"/>
        <v>0</v>
      </c>
      <c r="DC362" s="16"/>
      <c r="DE362" s="192">
        <f t="shared" si="166"/>
        <v>0</v>
      </c>
      <c r="DF362" s="192">
        <f t="shared" si="167"/>
        <v>0</v>
      </c>
      <c r="DH362" s="192">
        <f t="shared" si="168"/>
        <v>0</v>
      </c>
      <c r="DI362" s="192">
        <f t="shared" si="169"/>
        <v>0</v>
      </c>
      <c r="DK362" s="203">
        <f>IF(Taula43[[#This Row],[Codi del contracte]]&lt;&gt;"",IF(Taula43[[#This Row],[Codi del contracte]]&gt;199,IF(Taula43[[#This Row],[Codi del contracte]]&lt;300,1,0),0),0)</f>
        <v>0</v>
      </c>
      <c r="DL362" s="203">
        <f>IF(Taula43[[#This Row],[Codi del contracte]]&lt;&gt;"",IF(Taula43[[#This Row],[Codi del contracte]]&gt;499,IF(Taula43[[#This Row],[Codi del contracte]]&lt;600,1,0),0),0)</f>
        <v>0</v>
      </c>
      <c r="DM362" s="203">
        <f t="shared" si="181"/>
        <v>0</v>
      </c>
      <c r="DN362" s="203">
        <f>IF(Taula43[[#This Row],[% Jornada (no posar símbol %)]]=100,IF(DM362=1,2,0),0)</f>
        <v>0</v>
      </c>
      <c r="DO362" s="203" t="str">
        <f t="shared" si="185"/>
        <v/>
      </c>
    </row>
    <row r="363" spans="1:119" ht="14.25" customHeight="1">
      <c r="A363" s="260"/>
      <c r="B363" s="83">
        <v>356</v>
      </c>
      <c r="C363" s="2"/>
      <c r="D363" s="158"/>
      <c r="E363" s="194"/>
      <c r="F363" s="153"/>
      <c r="G363" s="153"/>
      <c r="H363" s="2"/>
      <c r="I363" s="154"/>
      <c r="J363" s="210"/>
      <c r="K363" s="155"/>
      <c r="L363" s="156">
        <f t="shared" si="170"/>
        <v>0</v>
      </c>
      <c r="M363" s="340"/>
      <c r="N363" s="182" t="str">
        <f t="shared" si="182"/>
        <v/>
      </c>
      <c r="O363" s="127"/>
      <c r="P363" s="64"/>
      <c r="Q363" s="64"/>
      <c r="R363" s="64"/>
      <c r="CB363" s="78" t="str">
        <f t="shared" si="155"/>
        <v/>
      </c>
      <c r="CC363" s="79">
        <v>100</v>
      </c>
      <c r="CD363" s="79">
        <f t="shared" si="156"/>
        <v>0</v>
      </c>
      <c r="CE363" s="79">
        <f t="shared" si="157"/>
        <v>0</v>
      </c>
      <c r="CF363" s="79">
        <f t="shared" si="158"/>
        <v>0</v>
      </c>
      <c r="CG363" s="79">
        <f t="shared" si="183"/>
        <v>0</v>
      </c>
      <c r="CH363" s="80">
        <f t="shared" si="159"/>
        <v>0</v>
      </c>
      <c r="CI363" s="84">
        <f t="shared" si="160"/>
        <v>0</v>
      </c>
      <c r="CJ363" s="80">
        <f t="shared" si="171"/>
        <v>0</v>
      </c>
      <c r="CN363" s="21" t="str">
        <f t="shared" si="161"/>
        <v/>
      </c>
      <c r="CO363" s="21" t="str">
        <f t="shared" si="162"/>
        <v/>
      </c>
      <c r="CP363" s="22" t="str">
        <f t="shared" si="172"/>
        <v/>
      </c>
      <c r="CQ363" s="22" t="str">
        <f t="shared" si="173"/>
        <v/>
      </c>
      <c r="CR363" s="22" t="str">
        <f t="shared" si="174"/>
        <v/>
      </c>
      <c r="CS363" s="22" t="str">
        <f t="shared" si="175"/>
        <v/>
      </c>
      <c r="CT363" s="22" t="str">
        <f t="shared" si="176"/>
        <v/>
      </c>
      <c r="CU363" s="173" t="str">
        <f t="shared" si="163"/>
        <v/>
      </c>
      <c r="CV363" s="173" t="str">
        <f t="shared" si="164"/>
        <v/>
      </c>
      <c r="CW363" s="22" t="str">
        <f t="shared" si="177"/>
        <v/>
      </c>
      <c r="CX363" s="22" t="str">
        <f t="shared" si="178"/>
        <v/>
      </c>
      <c r="CY363" s="23" t="str">
        <f t="shared" si="179"/>
        <v/>
      </c>
      <c r="CZ363" s="23" t="str">
        <f t="shared" si="180"/>
        <v/>
      </c>
      <c r="DA363" s="207" t="str">
        <f t="shared" si="184"/>
        <v/>
      </c>
      <c r="DB363" s="23">
        <f t="shared" si="165"/>
        <v>0</v>
      </c>
      <c r="DC363" s="16"/>
      <c r="DE363" s="192">
        <f t="shared" si="166"/>
        <v>0</v>
      </c>
      <c r="DF363" s="192">
        <f t="shared" si="167"/>
        <v>0</v>
      </c>
      <c r="DH363" s="192">
        <f t="shared" si="168"/>
        <v>0</v>
      </c>
      <c r="DI363" s="192">
        <f t="shared" si="169"/>
        <v>0</v>
      </c>
      <c r="DK363" s="203">
        <f>IF(Taula43[[#This Row],[Codi del contracte]]&lt;&gt;"",IF(Taula43[[#This Row],[Codi del contracte]]&gt;199,IF(Taula43[[#This Row],[Codi del contracte]]&lt;300,1,0),0),0)</f>
        <v>0</v>
      </c>
      <c r="DL363" s="203">
        <f>IF(Taula43[[#This Row],[Codi del contracte]]&lt;&gt;"",IF(Taula43[[#This Row],[Codi del contracte]]&gt;499,IF(Taula43[[#This Row],[Codi del contracte]]&lt;600,1,0),0),0)</f>
        <v>0</v>
      </c>
      <c r="DM363" s="203">
        <f t="shared" si="181"/>
        <v>0</v>
      </c>
      <c r="DN363" s="203">
        <f>IF(Taula43[[#This Row],[% Jornada (no posar símbol %)]]=100,IF(DM363=1,2,0),0)</f>
        <v>0</v>
      </c>
      <c r="DO363" s="203" t="str">
        <f t="shared" si="185"/>
        <v/>
      </c>
    </row>
    <row r="364" spans="1:119" ht="14.25" customHeight="1">
      <c r="A364" s="260"/>
      <c r="B364" s="83">
        <v>357</v>
      </c>
      <c r="C364" s="2"/>
      <c r="D364" s="158"/>
      <c r="E364" s="194"/>
      <c r="F364" s="153"/>
      <c r="G364" s="153"/>
      <c r="H364" s="2"/>
      <c r="I364" s="154"/>
      <c r="J364" s="210"/>
      <c r="K364" s="155"/>
      <c r="L364" s="156">
        <f t="shared" si="170"/>
        <v>0</v>
      </c>
      <c r="M364" s="340"/>
      <c r="N364" s="182" t="str">
        <f t="shared" si="182"/>
        <v/>
      </c>
      <c r="O364" s="127"/>
      <c r="P364" s="64"/>
      <c r="Q364" s="64"/>
      <c r="R364" s="64"/>
      <c r="CB364" s="78" t="str">
        <f t="shared" si="155"/>
        <v/>
      </c>
      <c r="CC364" s="79">
        <v>100</v>
      </c>
      <c r="CD364" s="79">
        <f t="shared" si="156"/>
        <v>0</v>
      </c>
      <c r="CE364" s="79">
        <f t="shared" si="157"/>
        <v>0</v>
      </c>
      <c r="CF364" s="79">
        <f t="shared" si="158"/>
        <v>0</v>
      </c>
      <c r="CG364" s="79">
        <f t="shared" si="183"/>
        <v>0</v>
      </c>
      <c r="CH364" s="80">
        <f t="shared" si="159"/>
        <v>0</v>
      </c>
      <c r="CI364" s="84">
        <f t="shared" si="160"/>
        <v>0</v>
      </c>
      <c r="CJ364" s="80">
        <f t="shared" si="171"/>
        <v>0</v>
      </c>
      <c r="CN364" s="21" t="str">
        <f t="shared" si="161"/>
        <v/>
      </c>
      <c r="CO364" s="21" t="str">
        <f t="shared" si="162"/>
        <v/>
      </c>
      <c r="CP364" s="22" t="str">
        <f t="shared" si="172"/>
        <v/>
      </c>
      <c r="CQ364" s="22" t="str">
        <f t="shared" si="173"/>
        <v/>
      </c>
      <c r="CR364" s="22" t="str">
        <f t="shared" si="174"/>
        <v/>
      </c>
      <c r="CS364" s="22" t="str">
        <f t="shared" si="175"/>
        <v/>
      </c>
      <c r="CT364" s="22" t="str">
        <f t="shared" si="176"/>
        <v/>
      </c>
      <c r="CU364" s="173" t="str">
        <f t="shared" si="163"/>
        <v/>
      </c>
      <c r="CV364" s="173" t="str">
        <f t="shared" si="164"/>
        <v/>
      </c>
      <c r="CW364" s="22" t="str">
        <f t="shared" si="177"/>
        <v/>
      </c>
      <c r="CX364" s="22" t="str">
        <f t="shared" si="178"/>
        <v/>
      </c>
      <c r="CY364" s="23" t="str">
        <f t="shared" si="179"/>
        <v/>
      </c>
      <c r="CZ364" s="23" t="str">
        <f t="shared" si="180"/>
        <v/>
      </c>
      <c r="DA364" s="207" t="str">
        <f t="shared" si="184"/>
        <v/>
      </c>
      <c r="DB364" s="23">
        <f t="shared" si="165"/>
        <v>0</v>
      </c>
      <c r="DC364" s="16"/>
      <c r="DE364" s="192">
        <f t="shared" si="166"/>
        <v>0</v>
      </c>
      <c r="DF364" s="192">
        <f t="shared" si="167"/>
        <v>0</v>
      </c>
      <c r="DH364" s="192">
        <f t="shared" si="168"/>
        <v>0</v>
      </c>
      <c r="DI364" s="192">
        <f t="shared" si="169"/>
        <v>0</v>
      </c>
      <c r="DK364" s="203">
        <f>IF(Taula43[[#This Row],[Codi del contracte]]&lt;&gt;"",IF(Taula43[[#This Row],[Codi del contracte]]&gt;199,IF(Taula43[[#This Row],[Codi del contracte]]&lt;300,1,0),0),0)</f>
        <v>0</v>
      </c>
      <c r="DL364" s="203">
        <f>IF(Taula43[[#This Row],[Codi del contracte]]&lt;&gt;"",IF(Taula43[[#This Row],[Codi del contracte]]&gt;499,IF(Taula43[[#This Row],[Codi del contracte]]&lt;600,1,0),0),0)</f>
        <v>0</v>
      </c>
      <c r="DM364" s="203">
        <f t="shared" si="181"/>
        <v>0</v>
      </c>
      <c r="DN364" s="203">
        <f>IF(Taula43[[#This Row],[% Jornada (no posar símbol %)]]=100,IF(DM364=1,2,0),0)</f>
        <v>0</v>
      </c>
      <c r="DO364" s="203" t="str">
        <f t="shared" si="185"/>
        <v/>
      </c>
    </row>
    <row r="365" spans="1:119" ht="14.25" customHeight="1">
      <c r="A365" s="260"/>
      <c r="B365" s="83">
        <v>358</v>
      </c>
      <c r="C365" s="2"/>
      <c r="D365" s="158"/>
      <c r="E365" s="194"/>
      <c r="F365" s="153"/>
      <c r="G365" s="153"/>
      <c r="H365" s="2"/>
      <c r="I365" s="154"/>
      <c r="J365" s="210"/>
      <c r="K365" s="155"/>
      <c r="L365" s="156">
        <f t="shared" si="170"/>
        <v>0</v>
      </c>
      <c r="M365" s="340"/>
      <c r="N365" s="182" t="str">
        <f t="shared" si="182"/>
        <v/>
      </c>
      <c r="O365" s="127"/>
      <c r="P365" s="64"/>
      <c r="Q365" s="64"/>
      <c r="R365" s="64"/>
      <c r="CB365" s="78" t="str">
        <f t="shared" si="155"/>
        <v/>
      </c>
      <c r="CC365" s="79">
        <v>100</v>
      </c>
      <c r="CD365" s="79">
        <f t="shared" si="156"/>
        <v>0</v>
      </c>
      <c r="CE365" s="79">
        <f t="shared" si="157"/>
        <v>0</v>
      </c>
      <c r="CF365" s="79">
        <f t="shared" si="158"/>
        <v>0</v>
      </c>
      <c r="CG365" s="79">
        <f t="shared" si="183"/>
        <v>0</v>
      </c>
      <c r="CH365" s="80">
        <f t="shared" si="159"/>
        <v>0</v>
      </c>
      <c r="CI365" s="84">
        <f t="shared" si="160"/>
        <v>0</v>
      </c>
      <c r="CJ365" s="80">
        <f t="shared" si="171"/>
        <v>0</v>
      </c>
      <c r="CN365" s="21" t="str">
        <f t="shared" si="161"/>
        <v/>
      </c>
      <c r="CO365" s="21" t="str">
        <f t="shared" si="162"/>
        <v/>
      </c>
      <c r="CP365" s="22" t="str">
        <f t="shared" si="172"/>
        <v/>
      </c>
      <c r="CQ365" s="22" t="str">
        <f t="shared" si="173"/>
        <v/>
      </c>
      <c r="CR365" s="22" t="str">
        <f t="shared" si="174"/>
        <v/>
      </c>
      <c r="CS365" s="22" t="str">
        <f t="shared" si="175"/>
        <v/>
      </c>
      <c r="CT365" s="22" t="str">
        <f t="shared" si="176"/>
        <v/>
      </c>
      <c r="CU365" s="173" t="str">
        <f t="shared" si="163"/>
        <v/>
      </c>
      <c r="CV365" s="173" t="str">
        <f t="shared" si="164"/>
        <v/>
      </c>
      <c r="CW365" s="22" t="str">
        <f t="shared" si="177"/>
        <v/>
      </c>
      <c r="CX365" s="22" t="str">
        <f t="shared" si="178"/>
        <v/>
      </c>
      <c r="CY365" s="23" t="str">
        <f t="shared" si="179"/>
        <v/>
      </c>
      <c r="CZ365" s="23" t="str">
        <f t="shared" si="180"/>
        <v/>
      </c>
      <c r="DA365" s="207" t="str">
        <f t="shared" si="184"/>
        <v/>
      </c>
      <c r="DB365" s="23">
        <f t="shared" si="165"/>
        <v>0</v>
      </c>
      <c r="DC365" s="16"/>
      <c r="DE365" s="192">
        <f t="shared" si="166"/>
        <v>0</v>
      </c>
      <c r="DF365" s="192">
        <f t="shared" si="167"/>
        <v>0</v>
      </c>
      <c r="DH365" s="192">
        <f t="shared" si="168"/>
        <v>0</v>
      </c>
      <c r="DI365" s="192">
        <f t="shared" si="169"/>
        <v>0</v>
      </c>
      <c r="DK365" s="203">
        <f>IF(Taula43[[#This Row],[Codi del contracte]]&lt;&gt;"",IF(Taula43[[#This Row],[Codi del contracte]]&gt;199,IF(Taula43[[#This Row],[Codi del contracte]]&lt;300,1,0),0),0)</f>
        <v>0</v>
      </c>
      <c r="DL365" s="203">
        <f>IF(Taula43[[#This Row],[Codi del contracte]]&lt;&gt;"",IF(Taula43[[#This Row],[Codi del contracte]]&gt;499,IF(Taula43[[#This Row],[Codi del contracte]]&lt;600,1,0),0),0)</f>
        <v>0</v>
      </c>
      <c r="DM365" s="203">
        <f t="shared" si="181"/>
        <v>0</v>
      </c>
      <c r="DN365" s="203">
        <f>IF(Taula43[[#This Row],[% Jornada (no posar símbol %)]]=100,IF(DM365=1,2,0),0)</f>
        <v>0</v>
      </c>
      <c r="DO365" s="203" t="str">
        <f t="shared" si="185"/>
        <v/>
      </c>
    </row>
    <row r="366" spans="1:119" ht="14.25" customHeight="1">
      <c r="A366" s="260"/>
      <c r="B366" s="83">
        <v>359</v>
      </c>
      <c r="C366" s="2"/>
      <c r="D366" s="158"/>
      <c r="E366" s="194"/>
      <c r="F366" s="153"/>
      <c r="G366" s="153"/>
      <c r="H366" s="2"/>
      <c r="I366" s="154"/>
      <c r="J366" s="210"/>
      <c r="K366" s="155"/>
      <c r="L366" s="156">
        <f t="shared" si="170"/>
        <v>0</v>
      </c>
      <c r="M366" s="340"/>
      <c r="N366" s="182" t="str">
        <f t="shared" si="182"/>
        <v/>
      </c>
      <c r="O366" s="127"/>
      <c r="P366" s="64"/>
      <c r="Q366" s="64"/>
      <c r="R366" s="64"/>
      <c r="CB366" s="78" t="str">
        <f t="shared" si="155"/>
        <v/>
      </c>
      <c r="CC366" s="79">
        <v>100</v>
      </c>
      <c r="CD366" s="79">
        <f t="shared" si="156"/>
        <v>0</v>
      </c>
      <c r="CE366" s="79">
        <f t="shared" si="157"/>
        <v>0</v>
      </c>
      <c r="CF366" s="79">
        <f t="shared" si="158"/>
        <v>0</v>
      </c>
      <c r="CG366" s="79">
        <f t="shared" si="183"/>
        <v>0</v>
      </c>
      <c r="CH366" s="80">
        <f t="shared" si="159"/>
        <v>0</v>
      </c>
      <c r="CI366" s="84">
        <f t="shared" si="160"/>
        <v>0</v>
      </c>
      <c r="CJ366" s="80">
        <f t="shared" si="171"/>
        <v>0</v>
      </c>
      <c r="CN366" s="21" t="str">
        <f t="shared" si="161"/>
        <v/>
      </c>
      <c r="CO366" s="21" t="str">
        <f t="shared" si="162"/>
        <v/>
      </c>
      <c r="CP366" s="22" t="str">
        <f t="shared" si="172"/>
        <v/>
      </c>
      <c r="CQ366" s="22" t="str">
        <f t="shared" si="173"/>
        <v/>
      </c>
      <c r="CR366" s="22" t="str">
        <f t="shared" si="174"/>
        <v/>
      </c>
      <c r="CS366" s="22" t="str">
        <f t="shared" si="175"/>
        <v/>
      </c>
      <c r="CT366" s="22" t="str">
        <f t="shared" si="176"/>
        <v/>
      </c>
      <c r="CU366" s="173" t="str">
        <f t="shared" si="163"/>
        <v/>
      </c>
      <c r="CV366" s="173" t="str">
        <f t="shared" si="164"/>
        <v/>
      </c>
      <c r="CW366" s="22" t="str">
        <f t="shared" si="177"/>
        <v/>
      </c>
      <c r="CX366" s="22" t="str">
        <f t="shared" si="178"/>
        <v/>
      </c>
      <c r="CY366" s="23" t="str">
        <f t="shared" si="179"/>
        <v/>
      </c>
      <c r="CZ366" s="23" t="str">
        <f t="shared" si="180"/>
        <v/>
      </c>
      <c r="DA366" s="207" t="str">
        <f t="shared" si="184"/>
        <v/>
      </c>
      <c r="DB366" s="23">
        <f t="shared" si="165"/>
        <v>0</v>
      </c>
      <c r="DC366" s="16"/>
      <c r="DE366" s="192">
        <f t="shared" si="166"/>
        <v>0</v>
      </c>
      <c r="DF366" s="192">
        <f t="shared" si="167"/>
        <v>0</v>
      </c>
      <c r="DH366" s="192">
        <f t="shared" si="168"/>
        <v>0</v>
      </c>
      <c r="DI366" s="192">
        <f t="shared" si="169"/>
        <v>0</v>
      </c>
      <c r="DK366" s="203">
        <f>IF(Taula43[[#This Row],[Codi del contracte]]&lt;&gt;"",IF(Taula43[[#This Row],[Codi del contracte]]&gt;199,IF(Taula43[[#This Row],[Codi del contracte]]&lt;300,1,0),0),0)</f>
        <v>0</v>
      </c>
      <c r="DL366" s="203">
        <f>IF(Taula43[[#This Row],[Codi del contracte]]&lt;&gt;"",IF(Taula43[[#This Row],[Codi del contracte]]&gt;499,IF(Taula43[[#This Row],[Codi del contracte]]&lt;600,1,0),0),0)</f>
        <v>0</v>
      </c>
      <c r="DM366" s="203">
        <f t="shared" si="181"/>
        <v>0</v>
      </c>
      <c r="DN366" s="203">
        <f>IF(Taula43[[#This Row],[% Jornada (no posar símbol %)]]=100,IF(DM366=1,2,0),0)</f>
        <v>0</v>
      </c>
      <c r="DO366" s="203" t="str">
        <f t="shared" si="185"/>
        <v/>
      </c>
    </row>
    <row r="367" spans="1:119" ht="14.25" customHeight="1">
      <c r="A367" s="260"/>
      <c r="B367" s="83">
        <v>360</v>
      </c>
      <c r="C367" s="2"/>
      <c r="D367" s="158"/>
      <c r="E367" s="194"/>
      <c r="F367" s="153"/>
      <c r="G367" s="153"/>
      <c r="H367" s="2"/>
      <c r="I367" s="154"/>
      <c r="J367" s="210"/>
      <c r="K367" s="155"/>
      <c r="L367" s="156">
        <f t="shared" si="170"/>
        <v>0</v>
      </c>
      <c r="M367" s="340"/>
      <c r="N367" s="182" t="str">
        <f t="shared" si="182"/>
        <v/>
      </c>
      <c r="O367" s="127"/>
      <c r="P367" s="64"/>
      <c r="Q367" s="64"/>
      <c r="R367" s="64"/>
      <c r="CB367" s="78" t="str">
        <f t="shared" si="155"/>
        <v/>
      </c>
      <c r="CC367" s="79">
        <v>100</v>
      </c>
      <c r="CD367" s="79">
        <f t="shared" si="156"/>
        <v>0</v>
      </c>
      <c r="CE367" s="79">
        <f t="shared" si="157"/>
        <v>0</v>
      </c>
      <c r="CF367" s="79">
        <f t="shared" si="158"/>
        <v>0</v>
      </c>
      <c r="CG367" s="79">
        <f t="shared" si="183"/>
        <v>0</v>
      </c>
      <c r="CH367" s="80">
        <f t="shared" si="159"/>
        <v>0</v>
      </c>
      <c r="CI367" s="84">
        <f t="shared" si="160"/>
        <v>0</v>
      </c>
      <c r="CJ367" s="80">
        <f t="shared" si="171"/>
        <v>0</v>
      </c>
      <c r="CN367" s="21" t="str">
        <f t="shared" si="161"/>
        <v/>
      </c>
      <c r="CO367" s="21" t="str">
        <f t="shared" si="162"/>
        <v/>
      </c>
      <c r="CP367" s="22" t="str">
        <f t="shared" si="172"/>
        <v/>
      </c>
      <c r="CQ367" s="22" t="str">
        <f t="shared" si="173"/>
        <v/>
      </c>
      <c r="CR367" s="22" t="str">
        <f t="shared" si="174"/>
        <v/>
      </c>
      <c r="CS367" s="22" t="str">
        <f t="shared" si="175"/>
        <v/>
      </c>
      <c r="CT367" s="22" t="str">
        <f t="shared" si="176"/>
        <v/>
      </c>
      <c r="CU367" s="173" t="str">
        <f t="shared" si="163"/>
        <v/>
      </c>
      <c r="CV367" s="173" t="str">
        <f t="shared" si="164"/>
        <v/>
      </c>
      <c r="CW367" s="22" t="str">
        <f t="shared" si="177"/>
        <v/>
      </c>
      <c r="CX367" s="22" t="str">
        <f t="shared" si="178"/>
        <v/>
      </c>
      <c r="CY367" s="23" t="str">
        <f t="shared" si="179"/>
        <v/>
      </c>
      <c r="CZ367" s="23" t="str">
        <f t="shared" si="180"/>
        <v/>
      </c>
      <c r="DA367" s="207" t="str">
        <f t="shared" si="184"/>
        <v/>
      </c>
      <c r="DB367" s="23">
        <f t="shared" si="165"/>
        <v>0</v>
      </c>
      <c r="DC367" s="16"/>
      <c r="DE367" s="192">
        <f t="shared" si="166"/>
        <v>0</v>
      </c>
      <c r="DF367" s="192">
        <f t="shared" si="167"/>
        <v>0</v>
      </c>
      <c r="DH367" s="192">
        <f t="shared" si="168"/>
        <v>0</v>
      </c>
      <c r="DI367" s="192">
        <f t="shared" si="169"/>
        <v>0</v>
      </c>
      <c r="DK367" s="203">
        <f>IF(Taula43[[#This Row],[Codi del contracte]]&lt;&gt;"",IF(Taula43[[#This Row],[Codi del contracte]]&gt;199,IF(Taula43[[#This Row],[Codi del contracte]]&lt;300,1,0),0),0)</f>
        <v>0</v>
      </c>
      <c r="DL367" s="203">
        <f>IF(Taula43[[#This Row],[Codi del contracte]]&lt;&gt;"",IF(Taula43[[#This Row],[Codi del contracte]]&gt;499,IF(Taula43[[#This Row],[Codi del contracte]]&lt;600,1,0),0),0)</f>
        <v>0</v>
      </c>
      <c r="DM367" s="203">
        <f t="shared" si="181"/>
        <v>0</v>
      </c>
      <c r="DN367" s="203">
        <f>IF(Taula43[[#This Row],[% Jornada (no posar símbol %)]]=100,IF(DM367=1,2,0),0)</f>
        <v>0</v>
      </c>
      <c r="DO367" s="203" t="str">
        <f t="shared" si="185"/>
        <v/>
      </c>
    </row>
    <row r="368" spans="1:119" ht="14.25" customHeight="1">
      <c r="A368" s="260"/>
      <c r="B368" s="83">
        <v>361</v>
      </c>
      <c r="C368" s="2"/>
      <c r="D368" s="158"/>
      <c r="E368" s="194"/>
      <c r="F368" s="153"/>
      <c r="G368" s="153"/>
      <c r="H368" s="2"/>
      <c r="I368" s="154"/>
      <c r="J368" s="210"/>
      <c r="K368" s="155"/>
      <c r="L368" s="156">
        <f t="shared" si="170"/>
        <v>0</v>
      </c>
      <c r="M368" s="340"/>
      <c r="N368" s="182" t="str">
        <f t="shared" si="182"/>
        <v/>
      </c>
      <c r="O368" s="127"/>
      <c r="P368" s="64"/>
      <c r="Q368" s="64"/>
      <c r="R368" s="64"/>
      <c r="CB368" s="78" t="str">
        <f t="shared" si="155"/>
        <v/>
      </c>
      <c r="CC368" s="79">
        <v>100</v>
      </c>
      <c r="CD368" s="79">
        <f t="shared" si="156"/>
        <v>0</v>
      </c>
      <c r="CE368" s="79">
        <f t="shared" si="157"/>
        <v>0</v>
      </c>
      <c r="CF368" s="79">
        <f t="shared" si="158"/>
        <v>0</v>
      </c>
      <c r="CG368" s="79">
        <f t="shared" si="183"/>
        <v>0</v>
      </c>
      <c r="CH368" s="80">
        <f t="shared" si="159"/>
        <v>0</v>
      </c>
      <c r="CI368" s="84">
        <f t="shared" si="160"/>
        <v>0</v>
      </c>
      <c r="CJ368" s="80">
        <f t="shared" si="171"/>
        <v>0</v>
      </c>
      <c r="CN368" s="21" t="str">
        <f t="shared" si="161"/>
        <v/>
      </c>
      <c r="CO368" s="21" t="str">
        <f t="shared" si="162"/>
        <v/>
      </c>
      <c r="CP368" s="22" t="str">
        <f t="shared" si="172"/>
        <v/>
      </c>
      <c r="CQ368" s="22" t="str">
        <f t="shared" si="173"/>
        <v/>
      </c>
      <c r="CR368" s="22" t="str">
        <f t="shared" si="174"/>
        <v/>
      </c>
      <c r="CS368" s="22" t="str">
        <f t="shared" si="175"/>
        <v/>
      </c>
      <c r="CT368" s="22" t="str">
        <f t="shared" si="176"/>
        <v/>
      </c>
      <c r="CU368" s="173" t="str">
        <f t="shared" si="163"/>
        <v/>
      </c>
      <c r="CV368" s="173" t="str">
        <f t="shared" si="164"/>
        <v/>
      </c>
      <c r="CW368" s="22" t="str">
        <f t="shared" si="177"/>
        <v/>
      </c>
      <c r="CX368" s="22" t="str">
        <f t="shared" si="178"/>
        <v/>
      </c>
      <c r="CY368" s="23" t="str">
        <f t="shared" si="179"/>
        <v/>
      </c>
      <c r="CZ368" s="23" t="str">
        <f t="shared" si="180"/>
        <v/>
      </c>
      <c r="DA368" s="207" t="str">
        <f t="shared" si="184"/>
        <v/>
      </c>
      <c r="DB368" s="23">
        <f t="shared" si="165"/>
        <v>0</v>
      </c>
      <c r="DC368" s="16"/>
      <c r="DE368" s="192">
        <f t="shared" si="166"/>
        <v>0</v>
      </c>
      <c r="DF368" s="192">
        <f t="shared" si="167"/>
        <v>0</v>
      </c>
      <c r="DH368" s="192">
        <f t="shared" si="168"/>
        <v>0</v>
      </c>
      <c r="DI368" s="192">
        <f t="shared" si="169"/>
        <v>0</v>
      </c>
      <c r="DK368" s="203">
        <f>IF(Taula43[[#This Row],[Codi del contracte]]&lt;&gt;"",IF(Taula43[[#This Row],[Codi del contracte]]&gt;199,IF(Taula43[[#This Row],[Codi del contracte]]&lt;300,1,0),0),0)</f>
        <v>0</v>
      </c>
      <c r="DL368" s="203">
        <f>IF(Taula43[[#This Row],[Codi del contracte]]&lt;&gt;"",IF(Taula43[[#This Row],[Codi del contracte]]&gt;499,IF(Taula43[[#This Row],[Codi del contracte]]&lt;600,1,0),0),0)</f>
        <v>0</v>
      </c>
      <c r="DM368" s="203">
        <f t="shared" si="181"/>
        <v>0</v>
      </c>
      <c r="DN368" s="203">
        <f>IF(Taula43[[#This Row],[% Jornada (no posar símbol %)]]=100,IF(DM368=1,2,0),0)</f>
        <v>0</v>
      </c>
      <c r="DO368" s="203" t="str">
        <f t="shared" si="185"/>
        <v/>
      </c>
    </row>
    <row r="369" spans="1:119" ht="14.25" customHeight="1">
      <c r="A369" s="260"/>
      <c r="B369" s="83">
        <v>362</v>
      </c>
      <c r="C369" s="2"/>
      <c r="D369" s="158"/>
      <c r="E369" s="194"/>
      <c r="F369" s="153"/>
      <c r="G369" s="153"/>
      <c r="H369" s="2"/>
      <c r="I369" s="154"/>
      <c r="J369" s="210"/>
      <c r="K369" s="155"/>
      <c r="L369" s="156">
        <f t="shared" si="170"/>
        <v>0</v>
      </c>
      <c r="M369" s="340"/>
      <c r="N369" s="182" t="str">
        <f t="shared" si="182"/>
        <v/>
      </c>
      <c r="O369" s="127"/>
      <c r="P369" s="64"/>
      <c r="Q369" s="64"/>
      <c r="R369" s="64"/>
      <c r="CB369" s="78" t="str">
        <f t="shared" si="155"/>
        <v/>
      </c>
      <c r="CC369" s="79">
        <v>100</v>
      </c>
      <c r="CD369" s="79">
        <f t="shared" si="156"/>
        <v>0</v>
      </c>
      <c r="CE369" s="79">
        <f t="shared" si="157"/>
        <v>0</v>
      </c>
      <c r="CF369" s="79">
        <f t="shared" si="158"/>
        <v>0</v>
      </c>
      <c r="CG369" s="79">
        <f t="shared" si="183"/>
        <v>0</v>
      </c>
      <c r="CH369" s="80">
        <f t="shared" si="159"/>
        <v>0</v>
      </c>
      <c r="CI369" s="84">
        <f t="shared" si="160"/>
        <v>0</v>
      </c>
      <c r="CJ369" s="80">
        <f t="shared" si="171"/>
        <v>0</v>
      </c>
      <c r="CN369" s="21" t="str">
        <f t="shared" si="161"/>
        <v/>
      </c>
      <c r="CO369" s="21" t="str">
        <f t="shared" si="162"/>
        <v/>
      </c>
      <c r="CP369" s="22" t="str">
        <f t="shared" si="172"/>
        <v/>
      </c>
      <c r="CQ369" s="22" t="str">
        <f t="shared" si="173"/>
        <v/>
      </c>
      <c r="CR369" s="22" t="str">
        <f t="shared" si="174"/>
        <v/>
      </c>
      <c r="CS369" s="22" t="str">
        <f t="shared" si="175"/>
        <v/>
      </c>
      <c r="CT369" s="22" t="str">
        <f t="shared" si="176"/>
        <v/>
      </c>
      <c r="CU369" s="173" t="str">
        <f t="shared" si="163"/>
        <v/>
      </c>
      <c r="CV369" s="173" t="str">
        <f t="shared" si="164"/>
        <v/>
      </c>
      <c r="CW369" s="22" t="str">
        <f t="shared" si="177"/>
        <v/>
      </c>
      <c r="CX369" s="22" t="str">
        <f t="shared" si="178"/>
        <v/>
      </c>
      <c r="CY369" s="23" t="str">
        <f t="shared" si="179"/>
        <v/>
      </c>
      <c r="CZ369" s="23" t="str">
        <f t="shared" si="180"/>
        <v/>
      </c>
      <c r="DA369" s="207" t="str">
        <f t="shared" si="184"/>
        <v/>
      </c>
      <c r="DB369" s="23">
        <f t="shared" si="165"/>
        <v>0</v>
      </c>
      <c r="DC369" s="16"/>
      <c r="DE369" s="192">
        <f t="shared" si="166"/>
        <v>0</v>
      </c>
      <c r="DF369" s="192">
        <f t="shared" si="167"/>
        <v>0</v>
      </c>
      <c r="DH369" s="192">
        <f t="shared" si="168"/>
        <v>0</v>
      </c>
      <c r="DI369" s="192">
        <f t="shared" si="169"/>
        <v>0</v>
      </c>
      <c r="DK369" s="203">
        <f>IF(Taula43[[#This Row],[Codi del contracte]]&lt;&gt;"",IF(Taula43[[#This Row],[Codi del contracte]]&gt;199,IF(Taula43[[#This Row],[Codi del contracte]]&lt;300,1,0),0),0)</f>
        <v>0</v>
      </c>
      <c r="DL369" s="203">
        <f>IF(Taula43[[#This Row],[Codi del contracte]]&lt;&gt;"",IF(Taula43[[#This Row],[Codi del contracte]]&gt;499,IF(Taula43[[#This Row],[Codi del contracte]]&lt;600,1,0),0),0)</f>
        <v>0</v>
      </c>
      <c r="DM369" s="203">
        <f t="shared" si="181"/>
        <v>0</v>
      </c>
      <c r="DN369" s="203">
        <f>IF(Taula43[[#This Row],[% Jornada (no posar símbol %)]]=100,IF(DM369=1,2,0),0)</f>
        <v>0</v>
      </c>
      <c r="DO369" s="203" t="str">
        <f t="shared" si="185"/>
        <v/>
      </c>
    </row>
    <row r="370" spans="1:119" ht="14.25" customHeight="1">
      <c r="A370" s="260"/>
      <c r="B370" s="83">
        <v>363</v>
      </c>
      <c r="C370" s="2"/>
      <c r="D370" s="158"/>
      <c r="E370" s="194"/>
      <c r="F370" s="153"/>
      <c r="G370" s="153"/>
      <c r="H370" s="2"/>
      <c r="I370" s="154"/>
      <c r="J370" s="210"/>
      <c r="K370" s="155"/>
      <c r="L370" s="156">
        <f t="shared" si="170"/>
        <v>0</v>
      </c>
      <c r="M370" s="340"/>
      <c r="N370" s="182" t="str">
        <f t="shared" si="182"/>
        <v/>
      </c>
      <c r="O370" s="127"/>
      <c r="P370" s="64"/>
      <c r="Q370" s="64"/>
      <c r="R370" s="64"/>
      <c r="CB370" s="78" t="str">
        <f t="shared" si="155"/>
        <v/>
      </c>
      <c r="CC370" s="79">
        <v>100</v>
      </c>
      <c r="CD370" s="79">
        <f t="shared" si="156"/>
        <v>0</v>
      </c>
      <c r="CE370" s="79">
        <f t="shared" si="157"/>
        <v>0</v>
      </c>
      <c r="CF370" s="79">
        <f t="shared" si="158"/>
        <v>0</v>
      </c>
      <c r="CG370" s="79">
        <f t="shared" si="183"/>
        <v>0</v>
      </c>
      <c r="CH370" s="80">
        <f t="shared" si="159"/>
        <v>0</v>
      </c>
      <c r="CI370" s="84">
        <f t="shared" si="160"/>
        <v>0</v>
      </c>
      <c r="CJ370" s="80">
        <f t="shared" si="171"/>
        <v>0</v>
      </c>
      <c r="CN370" s="21" t="str">
        <f t="shared" si="161"/>
        <v/>
      </c>
      <c r="CO370" s="21" t="str">
        <f t="shared" si="162"/>
        <v/>
      </c>
      <c r="CP370" s="22" t="str">
        <f t="shared" si="172"/>
        <v/>
      </c>
      <c r="CQ370" s="22" t="str">
        <f t="shared" si="173"/>
        <v/>
      </c>
      <c r="CR370" s="22" t="str">
        <f t="shared" si="174"/>
        <v/>
      </c>
      <c r="CS370" s="22" t="str">
        <f t="shared" si="175"/>
        <v/>
      </c>
      <c r="CT370" s="22" t="str">
        <f t="shared" si="176"/>
        <v/>
      </c>
      <c r="CU370" s="173" t="str">
        <f t="shared" si="163"/>
        <v/>
      </c>
      <c r="CV370" s="173" t="str">
        <f t="shared" si="164"/>
        <v/>
      </c>
      <c r="CW370" s="22" t="str">
        <f t="shared" si="177"/>
        <v/>
      </c>
      <c r="CX370" s="22" t="str">
        <f t="shared" si="178"/>
        <v/>
      </c>
      <c r="CY370" s="23" t="str">
        <f t="shared" si="179"/>
        <v/>
      </c>
      <c r="CZ370" s="23" t="str">
        <f t="shared" si="180"/>
        <v/>
      </c>
      <c r="DA370" s="207" t="str">
        <f t="shared" si="184"/>
        <v/>
      </c>
      <c r="DB370" s="23">
        <f t="shared" si="165"/>
        <v>0</v>
      </c>
      <c r="DC370" s="16"/>
      <c r="DE370" s="192">
        <f t="shared" si="166"/>
        <v>0</v>
      </c>
      <c r="DF370" s="192">
        <f t="shared" si="167"/>
        <v>0</v>
      </c>
      <c r="DH370" s="192">
        <f t="shared" si="168"/>
        <v>0</v>
      </c>
      <c r="DI370" s="192">
        <f t="shared" si="169"/>
        <v>0</v>
      </c>
      <c r="DK370" s="203">
        <f>IF(Taula43[[#This Row],[Codi del contracte]]&lt;&gt;"",IF(Taula43[[#This Row],[Codi del contracte]]&gt;199,IF(Taula43[[#This Row],[Codi del contracte]]&lt;300,1,0),0),0)</f>
        <v>0</v>
      </c>
      <c r="DL370" s="203">
        <f>IF(Taula43[[#This Row],[Codi del contracte]]&lt;&gt;"",IF(Taula43[[#This Row],[Codi del contracte]]&gt;499,IF(Taula43[[#This Row],[Codi del contracte]]&lt;600,1,0),0),0)</f>
        <v>0</v>
      </c>
      <c r="DM370" s="203">
        <f t="shared" si="181"/>
        <v>0</v>
      </c>
      <c r="DN370" s="203">
        <f>IF(Taula43[[#This Row],[% Jornada (no posar símbol %)]]=100,IF(DM370=1,2,0),0)</f>
        <v>0</v>
      </c>
      <c r="DO370" s="203" t="str">
        <f t="shared" si="185"/>
        <v/>
      </c>
    </row>
    <row r="371" spans="1:119" ht="14.25" customHeight="1">
      <c r="A371" s="260"/>
      <c r="B371" s="83">
        <v>364</v>
      </c>
      <c r="C371" s="2"/>
      <c r="D371" s="158"/>
      <c r="E371" s="194"/>
      <c r="F371" s="153"/>
      <c r="G371" s="153"/>
      <c r="H371" s="2"/>
      <c r="I371" s="154"/>
      <c r="J371" s="210"/>
      <c r="K371" s="155"/>
      <c r="L371" s="156">
        <f t="shared" si="170"/>
        <v>0</v>
      </c>
      <c r="M371" s="340"/>
      <c r="N371" s="182" t="str">
        <f t="shared" si="182"/>
        <v/>
      </c>
      <c r="O371" s="127"/>
      <c r="P371" s="64"/>
      <c r="Q371" s="64"/>
      <c r="R371" s="64"/>
      <c r="CB371" s="78" t="str">
        <f t="shared" si="155"/>
        <v/>
      </c>
      <c r="CC371" s="79">
        <v>100</v>
      </c>
      <c r="CD371" s="79">
        <f t="shared" si="156"/>
        <v>0</v>
      </c>
      <c r="CE371" s="79">
        <f t="shared" si="157"/>
        <v>0</v>
      </c>
      <c r="CF371" s="79">
        <f t="shared" si="158"/>
        <v>0</v>
      </c>
      <c r="CG371" s="79">
        <f t="shared" si="183"/>
        <v>0</v>
      </c>
      <c r="CH371" s="80">
        <f t="shared" si="159"/>
        <v>0</v>
      </c>
      <c r="CI371" s="84">
        <f t="shared" si="160"/>
        <v>0</v>
      </c>
      <c r="CJ371" s="80">
        <f t="shared" si="171"/>
        <v>0</v>
      </c>
      <c r="CN371" s="21" t="str">
        <f t="shared" si="161"/>
        <v/>
      </c>
      <c r="CO371" s="21" t="str">
        <f t="shared" si="162"/>
        <v/>
      </c>
      <c r="CP371" s="22" t="str">
        <f t="shared" si="172"/>
        <v/>
      </c>
      <c r="CQ371" s="22" t="str">
        <f t="shared" si="173"/>
        <v/>
      </c>
      <c r="CR371" s="22" t="str">
        <f t="shared" si="174"/>
        <v/>
      </c>
      <c r="CS371" s="22" t="str">
        <f t="shared" si="175"/>
        <v/>
      </c>
      <c r="CT371" s="22" t="str">
        <f t="shared" si="176"/>
        <v/>
      </c>
      <c r="CU371" s="173" t="str">
        <f t="shared" si="163"/>
        <v/>
      </c>
      <c r="CV371" s="173" t="str">
        <f t="shared" si="164"/>
        <v/>
      </c>
      <c r="CW371" s="22" t="str">
        <f t="shared" si="177"/>
        <v/>
      </c>
      <c r="CX371" s="22" t="str">
        <f t="shared" si="178"/>
        <v/>
      </c>
      <c r="CY371" s="23" t="str">
        <f t="shared" si="179"/>
        <v/>
      </c>
      <c r="CZ371" s="23" t="str">
        <f t="shared" si="180"/>
        <v/>
      </c>
      <c r="DA371" s="207" t="str">
        <f t="shared" si="184"/>
        <v/>
      </c>
      <c r="DB371" s="23">
        <f t="shared" si="165"/>
        <v>0</v>
      </c>
      <c r="DC371" s="16"/>
      <c r="DE371" s="192">
        <f t="shared" si="166"/>
        <v>0</v>
      </c>
      <c r="DF371" s="192">
        <f t="shared" si="167"/>
        <v>0</v>
      </c>
      <c r="DH371" s="192">
        <f t="shared" si="168"/>
        <v>0</v>
      </c>
      <c r="DI371" s="192">
        <f t="shared" si="169"/>
        <v>0</v>
      </c>
      <c r="DK371" s="203">
        <f>IF(Taula43[[#This Row],[Codi del contracte]]&lt;&gt;"",IF(Taula43[[#This Row],[Codi del contracte]]&gt;199,IF(Taula43[[#This Row],[Codi del contracte]]&lt;300,1,0),0),0)</f>
        <v>0</v>
      </c>
      <c r="DL371" s="203">
        <f>IF(Taula43[[#This Row],[Codi del contracte]]&lt;&gt;"",IF(Taula43[[#This Row],[Codi del contracte]]&gt;499,IF(Taula43[[#This Row],[Codi del contracte]]&lt;600,1,0),0),0)</f>
        <v>0</v>
      </c>
      <c r="DM371" s="203">
        <f t="shared" si="181"/>
        <v>0</v>
      </c>
      <c r="DN371" s="203">
        <f>IF(Taula43[[#This Row],[% Jornada (no posar símbol %)]]=100,IF(DM371=1,2,0),0)</f>
        <v>0</v>
      </c>
      <c r="DO371" s="203" t="str">
        <f t="shared" si="185"/>
        <v/>
      </c>
    </row>
    <row r="372" spans="1:119" ht="14.25" customHeight="1">
      <c r="A372" s="260"/>
      <c r="B372" s="83">
        <v>365</v>
      </c>
      <c r="C372" s="2"/>
      <c r="D372" s="158"/>
      <c r="E372" s="194"/>
      <c r="F372" s="153"/>
      <c r="G372" s="153"/>
      <c r="H372" s="2"/>
      <c r="I372" s="154"/>
      <c r="J372" s="210"/>
      <c r="K372" s="155"/>
      <c r="L372" s="156">
        <f t="shared" si="170"/>
        <v>0</v>
      </c>
      <c r="M372" s="340"/>
      <c r="N372" s="182" t="str">
        <f t="shared" si="182"/>
        <v/>
      </c>
      <c r="O372" s="127"/>
      <c r="P372" s="64"/>
      <c r="Q372" s="64"/>
      <c r="R372" s="64"/>
      <c r="CB372" s="78" t="str">
        <f t="shared" si="155"/>
        <v/>
      </c>
      <c r="CC372" s="79">
        <v>100</v>
      </c>
      <c r="CD372" s="79">
        <f t="shared" si="156"/>
        <v>0</v>
      </c>
      <c r="CE372" s="79">
        <f t="shared" si="157"/>
        <v>0</v>
      </c>
      <c r="CF372" s="79">
        <f t="shared" si="158"/>
        <v>0</v>
      </c>
      <c r="CG372" s="79">
        <f t="shared" si="183"/>
        <v>0</v>
      </c>
      <c r="CH372" s="80">
        <f t="shared" si="159"/>
        <v>0</v>
      </c>
      <c r="CI372" s="84">
        <f t="shared" si="160"/>
        <v>0</v>
      </c>
      <c r="CJ372" s="80">
        <f t="shared" si="171"/>
        <v>0</v>
      </c>
      <c r="CN372" s="21" t="str">
        <f t="shared" si="161"/>
        <v/>
      </c>
      <c r="CO372" s="21" t="str">
        <f t="shared" si="162"/>
        <v/>
      </c>
      <c r="CP372" s="22" t="str">
        <f t="shared" si="172"/>
        <v/>
      </c>
      <c r="CQ372" s="22" t="str">
        <f t="shared" si="173"/>
        <v/>
      </c>
      <c r="CR372" s="22" t="str">
        <f t="shared" si="174"/>
        <v/>
      </c>
      <c r="CS372" s="22" t="str">
        <f t="shared" si="175"/>
        <v/>
      </c>
      <c r="CT372" s="22" t="str">
        <f t="shared" si="176"/>
        <v/>
      </c>
      <c r="CU372" s="173" t="str">
        <f t="shared" si="163"/>
        <v/>
      </c>
      <c r="CV372" s="173" t="str">
        <f t="shared" si="164"/>
        <v/>
      </c>
      <c r="CW372" s="22" t="str">
        <f t="shared" si="177"/>
        <v/>
      </c>
      <c r="CX372" s="22" t="str">
        <f t="shared" si="178"/>
        <v/>
      </c>
      <c r="CY372" s="23" t="str">
        <f t="shared" si="179"/>
        <v/>
      </c>
      <c r="CZ372" s="23" t="str">
        <f t="shared" si="180"/>
        <v/>
      </c>
      <c r="DA372" s="207" t="str">
        <f t="shared" si="184"/>
        <v/>
      </c>
      <c r="DB372" s="23">
        <f t="shared" si="165"/>
        <v>0</v>
      </c>
      <c r="DC372" s="16"/>
      <c r="DE372" s="192">
        <f t="shared" si="166"/>
        <v>0</v>
      </c>
      <c r="DF372" s="192">
        <f t="shared" si="167"/>
        <v>0</v>
      </c>
      <c r="DH372" s="192">
        <f t="shared" si="168"/>
        <v>0</v>
      </c>
      <c r="DI372" s="192">
        <f t="shared" si="169"/>
        <v>0</v>
      </c>
      <c r="DK372" s="203">
        <f>IF(Taula43[[#This Row],[Codi del contracte]]&lt;&gt;"",IF(Taula43[[#This Row],[Codi del contracte]]&gt;199,IF(Taula43[[#This Row],[Codi del contracte]]&lt;300,1,0),0),0)</f>
        <v>0</v>
      </c>
      <c r="DL372" s="203">
        <f>IF(Taula43[[#This Row],[Codi del contracte]]&lt;&gt;"",IF(Taula43[[#This Row],[Codi del contracte]]&gt;499,IF(Taula43[[#This Row],[Codi del contracte]]&lt;600,1,0),0),0)</f>
        <v>0</v>
      </c>
      <c r="DM372" s="203">
        <f t="shared" si="181"/>
        <v>0</v>
      </c>
      <c r="DN372" s="203">
        <f>IF(Taula43[[#This Row],[% Jornada (no posar símbol %)]]=100,IF(DM372=1,2,0),0)</f>
        <v>0</v>
      </c>
      <c r="DO372" s="203" t="str">
        <f t="shared" si="185"/>
        <v/>
      </c>
    </row>
    <row r="373" spans="1:119" ht="14.25" customHeight="1">
      <c r="A373" s="260"/>
      <c r="B373" s="83">
        <v>366</v>
      </c>
      <c r="C373" s="2"/>
      <c r="D373" s="158"/>
      <c r="E373" s="194"/>
      <c r="F373" s="153"/>
      <c r="G373" s="153"/>
      <c r="H373" s="2"/>
      <c r="I373" s="154"/>
      <c r="J373" s="210"/>
      <c r="K373" s="155"/>
      <c r="L373" s="156">
        <f t="shared" si="170"/>
        <v>0</v>
      </c>
      <c r="M373" s="340"/>
      <c r="N373" s="182" t="str">
        <f t="shared" si="182"/>
        <v/>
      </c>
      <c r="O373" s="127"/>
      <c r="P373" s="64"/>
      <c r="Q373" s="64"/>
      <c r="R373" s="64"/>
      <c r="CB373" s="78" t="str">
        <f t="shared" si="155"/>
        <v/>
      </c>
      <c r="CC373" s="79">
        <v>100</v>
      </c>
      <c r="CD373" s="79">
        <f t="shared" si="156"/>
        <v>0</v>
      </c>
      <c r="CE373" s="79">
        <f t="shared" si="157"/>
        <v>0</v>
      </c>
      <c r="CF373" s="79">
        <f t="shared" si="158"/>
        <v>0</v>
      </c>
      <c r="CG373" s="79">
        <f t="shared" si="183"/>
        <v>0</v>
      </c>
      <c r="CH373" s="80">
        <f t="shared" si="159"/>
        <v>0</v>
      </c>
      <c r="CI373" s="84">
        <f t="shared" si="160"/>
        <v>0</v>
      </c>
      <c r="CJ373" s="80">
        <f t="shared" si="171"/>
        <v>0</v>
      </c>
      <c r="CN373" s="21" t="str">
        <f t="shared" si="161"/>
        <v/>
      </c>
      <c r="CO373" s="21" t="str">
        <f t="shared" si="162"/>
        <v/>
      </c>
      <c r="CP373" s="22" t="str">
        <f t="shared" si="172"/>
        <v/>
      </c>
      <c r="CQ373" s="22" t="str">
        <f t="shared" si="173"/>
        <v/>
      </c>
      <c r="CR373" s="22" t="str">
        <f t="shared" si="174"/>
        <v/>
      </c>
      <c r="CS373" s="22" t="str">
        <f t="shared" si="175"/>
        <v/>
      </c>
      <c r="CT373" s="22" t="str">
        <f t="shared" si="176"/>
        <v/>
      </c>
      <c r="CU373" s="173" t="str">
        <f t="shared" si="163"/>
        <v/>
      </c>
      <c r="CV373" s="173" t="str">
        <f t="shared" si="164"/>
        <v/>
      </c>
      <c r="CW373" s="22" t="str">
        <f t="shared" si="177"/>
        <v/>
      </c>
      <c r="CX373" s="22" t="str">
        <f t="shared" si="178"/>
        <v/>
      </c>
      <c r="CY373" s="23" t="str">
        <f t="shared" si="179"/>
        <v/>
      </c>
      <c r="CZ373" s="23" t="str">
        <f t="shared" si="180"/>
        <v/>
      </c>
      <c r="DA373" s="207" t="str">
        <f t="shared" si="184"/>
        <v/>
      </c>
      <c r="DB373" s="23">
        <f t="shared" si="165"/>
        <v>0</v>
      </c>
      <c r="DC373" s="16"/>
      <c r="DE373" s="192">
        <f t="shared" si="166"/>
        <v>0</v>
      </c>
      <c r="DF373" s="192">
        <f t="shared" si="167"/>
        <v>0</v>
      </c>
      <c r="DH373" s="192">
        <f t="shared" si="168"/>
        <v>0</v>
      </c>
      <c r="DI373" s="192">
        <f t="shared" si="169"/>
        <v>0</v>
      </c>
      <c r="DK373" s="203">
        <f>IF(Taula43[[#This Row],[Codi del contracte]]&lt;&gt;"",IF(Taula43[[#This Row],[Codi del contracte]]&gt;199,IF(Taula43[[#This Row],[Codi del contracte]]&lt;300,1,0),0),0)</f>
        <v>0</v>
      </c>
      <c r="DL373" s="203">
        <f>IF(Taula43[[#This Row],[Codi del contracte]]&lt;&gt;"",IF(Taula43[[#This Row],[Codi del contracte]]&gt;499,IF(Taula43[[#This Row],[Codi del contracte]]&lt;600,1,0),0),0)</f>
        <v>0</v>
      </c>
      <c r="DM373" s="203">
        <f t="shared" si="181"/>
        <v>0</v>
      </c>
      <c r="DN373" s="203">
        <f>IF(Taula43[[#This Row],[% Jornada (no posar símbol %)]]=100,IF(DM373=1,2,0),0)</f>
        <v>0</v>
      </c>
      <c r="DO373" s="203" t="str">
        <f t="shared" si="185"/>
        <v/>
      </c>
    </row>
    <row r="374" spans="1:119" ht="14.25" customHeight="1">
      <c r="A374" s="260"/>
      <c r="B374" s="83">
        <v>367</v>
      </c>
      <c r="C374" s="2"/>
      <c r="D374" s="158"/>
      <c r="E374" s="194"/>
      <c r="F374" s="153"/>
      <c r="G374" s="153"/>
      <c r="H374" s="2"/>
      <c r="I374" s="154"/>
      <c r="J374" s="210"/>
      <c r="K374" s="155"/>
      <c r="L374" s="156">
        <f t="shared" si="170"/>
        <v>0</v>
      </c>
      <c r="M374" s="340"/>
      <c r="N374" s="182" t="str">
        <f t="shared" si="182"/>
        <v/>
      </c>
      <c r="O374" s="127"/>
      <c r="P374" s="64"/>
      <c r="Q374" s="64"/>
      <c r="R374" s="64"/>
      <c r="CB374" s="78" t="str">
        <f t="shared" si="155"/>
        <v/>
      </c>
      <c r="CC374" s="79">
        <v>100</v>
      </c>
      <c r="CD374" s="79">
        <f t="shared" si="156"/>
        <v>0</v>
      </c>
      <c r="CE374" s="79">
        <f t="shared" si="157"/>
        <v>0</v>
      </c>
      <c r="CF374" s="79">
        <f t="shared" si="158"/>
        <v>0</v>
      </c>
      <c r="CG374" s="79">
        <f t="shared" si="183"/>
        <v>0</v>
      </c>
      <c r="CH374" s="80">
        <f t="shared" si="159"/>
        <v>0</v>
      </c>
      <c r="CI374" s="84">
        <f t="shared" si="160"/>
        <v>0</v>
      </c>
      <c r="CJ374" s="80">
        <f t="shared" si="171"/>
        <v>0</v>
      </c>
      <c r="CN374" s="21" t="str">
        <f t="shared" si="161"/>
        <v/>
      </c>
      <c r="CO374" s="21" t="str">
        <f t="shared" si="162"/>
        <v/>
      </c>
      <c r="CP374" s="22" t="str">
        <f t="shared" si="172"/>
        <v/>
      </c>
      <c r="CQ374" s="22" t="str">
        <f t="shared" si="173"/>
        <v/>
      </c>
      <c r="CR374" s="22" t="str">
        <f t="shared" si="174"/>
        <v/>
      </c>
      <c r="CS374" s="22" t="str">
        <f t="shared" si="175"/>
        <v/>
      </c>
      <c r="CT374" s="22" t="str">
        <f t="shared" si="176"/>
        <v/>
      </c>
      <c r="CU374" s="173" t="str">
        <f t="shared" si="163"/>
        <v/>
      </c>
      <c r="CV374" s="173" t="str">
        <f t="shared" si="164"/>
        <v/>
      </c>
      <c r="CW374" s="22" t="str">
        <f t="shared" si="177"/>
        <v/>
      </c>
      <c r="CX374" s="22" t="str">
        <f t="shared" si="178"/>
        <v/>
      </c>
      <c r="CY374" s="23" t="str">
        <f t="shared" si="179"/>
        <v/>
      </c>
      <c r="CZ374" s="23" t="str">
        <f t="shared" si="180"/>
        <v/>
      </c>
      <c r="DA374" s="207" t="str">
        <f t="shared" si="184"/>
        <v/>
      </c>
      <c r="DB374" s="23">
        <f t="shared" si="165"/>
        <v>0</v>
      </c>
      <c r="DC374" s="16"/>
      <c r="DE374" s="192">
        <f t="shared" si="166"/>
        <v>0</v>
      </c>
      <c r="DF374" s="192">
        <f t="shared" si="167"/>
        <v>0</v>
      </c>
      <c r="DH374" s="192">
        <f t="shared" si="168"/>
        <v>0</v>
      </c>
      <c r="DI374" s="192">
        <f t="shared" si="169"/>
        <v>0</v>
      </c>
      <c r="DK374" s="203">
        <f>IF(Taula43[[#This Row],[Codi del contracte]]&lt;&gt;"",IF(Taula43[[#This Row],[Codi del contracte]]&gt;199,IF(Taula43[[#This Row],[Codi del contracte]]&lt;300,1,0),0),0)</f>
        <v>0</v>
      </c>
      <c r="DL374" s="203">
        <f>IF(Taula43[[#This Row],[Codi del contracte]]&lt;&gt;"",IF(Taula43[[#This Row],[Codi del contracte]]&gt;499,IF(Taula43[[#This Row],[Codi del contracte]]&lt;600,1,0),0),0)</f>
        <v>0</v>
      </c>
      <c r="DM374" s="203">
        <f t="shared" si="181"/>
        <v>0</v>
      </c>
      <c r="DN374" s="203">
        <f>IF(Taula43[[#This Row],[% Jornada (no posar símbol %)]]=100,IF(DM374=1,2,0),0)</f>
        <v>0</v>
      </c>
      <c r="DO374" s="203" t="str">
        <f t="shared" si="185"/>
        <v/>
      </c>
    </row>
    <row r="375" spans="1:119" ht="14.25" customHeight="1">
      <c r="A375" s="260"/>
      <c r="B375" s="83">
        <v>368</v>
      </c>
      <c r="C375" s="2"/>
      <c r="D375" s="158"/>
      <c r="E375" s="194"/>
      <c r="F375" s="153"/>
      <c r="G375" s="153"/>
      <c r="H375" s="2"/>
      <c r="I375" s="154"/>
      <c r="J375" s="210"/>
      <c r="K375" s="155"/>
      <c r="L375" s="156">
        <f t="shared" si="170"/>
        <v>0</v>
      </c>
      <c r="M375" s="340"/>
      <c r="N375" s="182" t="str">
        <f t="shared" si="182"/>
        <v/>
      </c>
      <c r="O375" s="127"/>
      <c r="P375" s="64"/>
      <c r="Q375" s="64"/>
      <c r="R375" s="64"/>
      <c r="CB375" s="78" t="str">
        <f t="shared" si="155"/>
        <v/>
      </c>
      <c r="CC375" s="79">
        <v>100</v>
      </c>
      <c r="CD375" s="79">
        <f t="shared" si="156"/>
        <v>0</v>
      </c>
      <c r="CE375" s="79">
        <f t="shared" si="157"/>
        <v>0</v>
      </c>
      <c r="CF375" s="79">
        <f t="shared" si="158"/>
        <v>0</v>
      </c>
      <c r="CG375" s="79">
        <f t="shared" si="183"/>
        <v>0</v>
      </c>
      <c r="CH375" s="80">
        <f t="shared" si="159"/>
        <v>0</v>
      </c>
      <c r="CI375" s="84">
        <f t="shared" si="160"/>
        <v>0</v>
      </c>
      <c r="CJ375" s="80">
        <f t="shared" si="171"/>
        <v>0</v>
      </c>
      <c r="CN375" s="21" t="str">
        <f t="shared" si="161"/>
        <v/>
      </c>
      <c r="CO375" s="21" t="str">
        <f t="shared" si="162"/>
        <v/>
      </c>
      <c r="CP375" s="22" t="str">
        <f t="shared" si="172"/>
        <v/>
      </c>
      <c r="CQ375" s="22" t="str">
        <f t="shared" si="173"/>
        <v/>
      </c>
      <c r="CR375" s="22" t="str">
        <f t="shared" si="174"/>
        <v/>
      </c>
      <c r="CS375" s="22" t="str">
        <f t="shared" si="175"/>
        <v/>
      </c>
      <c r="CT375" s="22" t="str">
        <f t="shared" si="176"/>
        <v/>
      </c>
      <c r="CU375" s="173" t="str">
        <f t="shared" si="163"/>
        <v/>
      </c>
      <c r="CV375" s="173" t="str">
        <f t="shared" si="164"/>
        <v/>
      </c>
      <c r="CW375" s="22" t="str">
        <f t="shared" si="177"/>
        <v/>
      </c>
      <c r="CX375" s="22" t="str">
        <f t="shared" si="178"/>
        <v/>
      </c>
      <c r="CY375" s="23" t="str">
        <f t="shared" si="179"/>
        <v/>
      </c>
      <c r="CZ375" s="23" t="str">
        <f t="shared" si="180"/>
        <v/>
      </c>
      <c r="DA375" s="207" t="str">
        <f t="shared" si="184"/>
        <v/>
      </c>
      <c r="DB375" s="23">
        <f t="shared" si="165"/>
        <v>0</v>
      </c>
      <c r="DC375" s="16"/>
      <c r="DE375" s="192">
        <f t="shared" si="166"/>
        <v>0</v>
      </c>
      <c r="DF375" s="192">
        <f t="shared" si="167"/>
        <v>0</v>
      </c>
      <c r="DH375" s="192">
        <f t="shared" si="168"/>
        <v>0</v>
      </c>
      <c r="DI375" s="192">
        <f t="shared" si="169"/>
        <v>0</v>
      </c>
      <c r="DK375" s="203">
        <f>IF(Taula43[[#This Row],[Codi del contracte]]&lt;&gt;"",IF(Taula43[[#This Row],[Codi del contracte]]&gt;199,IF(Taula43[[#This Row],[Codi del contracte]]&lt;300,1,0),0),0)</f>
        <v>0</v>
      </c>
      <c r="DL375" s="203">
        <f>IF(Taula43[[#This Row],[Codi del contracte]]&lt;&gt;"",IF(Taula43[[#This Row],[Codi del contracte]]&gt;499,IF(Taula43[[#This Row],[Codi del contracte]]&lt;600,1,0),0),0)</f>
        <v>0</v>
      </c>
      <c r="DM375" s="203">
        <f t="shared" si="181"/>
        <v>0</v>
      </c>
      <c r="DN375" s="203">
        <f>IF(Taula43[[#This Row],[% Jornada (no posar símbol %)]]=100,IF(DM375=1,2,0),0)</f>
        <v>0</v>
      </c>
      <c r="DO375" s="203" t="str">
        <f t="shared" si="185"/>
        <v/>
      </c>
    </row>
    <row r="376" spans="1:119" ht="14.25" customHeight="1">
      <c r="A376" s="260"/>
      <c r="B376" s="83">
        <v>369</v>
      </c>
      <c r="C376" s="2"/>
      <c r="D376" s="158"/>
      <c r="E376" s="194"/>
      <c r="F376" s="153"/>
      <c r="G376" s="153"/>
      <c r="H376" s="2"/>
      <c r="I376" s="154"/>
      <c r="J376" s="210"/>
      <c r="K376" s="155"/>
      <c r="L376" s="156">
        <f t="shared" si="170"/>
        <v>0</v>
      </c>
      <c r="M376" s="340"/>
      <c r="N376" s="182" t="str">
        <f t="shared" si="182"/>
        <v/>
      </c>
      <c r="O376" s="127"/>
      <c r="P376" s="64"/>
      <c r="Q376" s="64"/>
      <c r="R376" s="64"/>
      <c r="CB376" s="78" t="str">
        <f t="shared" si="155"/>
        <v/>
      </c>
      <c r="CC376" s="79">
        <v>100</v>
      </c>
      <c r="CD376" s="79">
        <f t="shared" si="156"/>
        <v>0</v>
      </c>
      <c r="CE376" s="79">
        <f t="shared" si="157"/>
        <v>0</v>
      </c>
      <c r="CF376" s="79">
        <f t="shared" si="158"/>
        <v>0</v>
      </c>
      <c r="CG376" s="79">
        <f t="shared" si="183"/>
        <v>0</v>
      </c>
      <c r="CH376" s="80">
        <f t="shared" si="159"/>
        <v>0</v>
      </c>
      <c r="CI376" s="84">
        <f t="shared" si="160"/>
        <v>0</v>
      </c>
      <c r="CJ376" s="80">
        <f t="shared" si="171"/>
        <v>0</v>
      </c>
      <c r="CN376" s="21" t="str">
        <f t="shared" si="161"/>
        <v/>
      </c>
      <c r="CO376" s="21" t="str">
        <f t="shared" si="162"/>
        <v/>
      </c>
      <c r="CP376" s="22" t="str">
        <f t="shared" si="172"/>
        <v/>
      </c>
      <c r="CQ376" s="22" t="str">
        <f t="shared" si="173"/>
        <v/>
      </c>
      <c r="CR376" s="22" t="str">
        <f t="shared" si="174"/>
        <v/>
      </c>
      <c r="CS376" s="22" t="str">
        <f t="shared" si="175"/>
        <v/>
      </c>
      <c r="CT376" s="22" t="str">
        <f t="shared" si="176"/>
        <v/>
      </c>
      <c r="CU376" s="173" t="str">
        <f t="shared" si="163"/>
        <v/>
      </c>
      <c r="CV376" s="173" t="str">
        <f t="shared" si="164"/>
        <v/>
      </c>
      <c r="CW376" s="22" t="str">
        <f t="shared" si="177"/>
        <v/>
      </c>
      <c r="CX376" s="22" t="str">
        <f t="shared" si="178"/>
        <v/>
      </c>
      <c r="CY376" s="23" t="str">
        <f t="shared" si="179"/>
        <v/>
      </c>
      <c r="CZ376" s="23" t="str">
        <f t="shared" si="180"/>
        <v/>
      </c>
      <c r="DA376" s="207" t="str">
        <f t="shared" si="184"/>
        <v/>
      </c>
      <c r="DB376" s="23">
        <f t="shared" si="165"/>
        <v>0</v>
      </c>
      <c r="DC376" s="16"/>
      <c r="DE376" s="192">
        <f t="shared" si="166"/>
        <v>0</v>
      </c>
      <c r="DF376" s="192">
        <f t="shared" si="167"/>
        <v>0</v>
      </c>
      <c r="DH376" s="192">
        <f t="shared" si="168"/>
        <v>0</v>
      </c>
      <c r="DI376" s="192">
        <f t="shared" si="169"/>
        <v>0</v>
      </c>
      <c r="DK376" s="203">
        <f>IF(Taula43[[#This Row],[Codi del contracte]]&lt;&gt;"",IF(Taula43[[#This Row],[Codi del contracte]]&gt;199,IF(Taula43[[#This Row],[Codi del contracte]]&lt;300,1,0),0),0)</f>
        <v>0</v>
      </c>
      <c r="DL376" s="203">
        <f>IF(Taula43[[#This Row],[Codi del contracte]]&lt;&gt;"",IF(Taula43[[#This Row],[Codi del contracte]]&gt;499,IF(Taula43[[#This Row],[Codi del contracte]]&lt;600,1,0),0),0)</f>
        <v>0</v>
      </c>
      <c r="DM376" s="203">
        <f t="shared" si="181"/>
        <v>0</v>
      </c>
      <c r="DN376" s="203">
        <f>IF(Taula43[[#This Row],[% Jornada (no posar símbol %)]]=100,IF(DM376=1,2,0),0)</f>
        <v>0</v>
      </c>
      <c r="DO376" s="203" t="str">
        <f t="shared" si="185"/>
        <v/>
      </c>
    </row>
    <row r="377" spans="1:119" ht="14.25" customHeight="1">
      <c r="A377" s="260"/>
      <c r="B377" s="83">
        <v>370</v>
      </c>
      <c r="C377" s="2"/>
      <c r="D377" s="158"/>
      <c r="E377" s="194"/>
      <c r="F377" s="153"/>
      <c r="G377" s="153"/>
      <c r="H377" s="2"/>
      <c r="I377" s="154"/>
      <c r="J377" s="210"/>
      <c r="K377" s="155"/>
      <c r="L377" s="156">
        <f t="shared" si="170"/>
        <v>0</v>
      </c>
      <c r="M377" s="340"/>
      <c r="N377" s="182" t="str">
        <f t="shared" si="182"/>
        <v/>
      </c>
      <c r="O377" s="127"/>
      <c r="P377" s="64"/>
      <c r="Q377" s="64"/>
      <c r="R377" s="64"/>
      <c r="CB377" s="78" t="str">
        <f t="shared" si="155"/>
        <v/>
      </c>
      <c r="CC377" s="79">
        <v>100</v>
      </c>
      <c r="CD377" s="79">
        <f t="shared" si="156"/>
        <v>0</v>
      </c>
      <c r="CE377" s="79">
        <f t="shared" si="157"/>
        <v>0</v>
      </c>
      <c r="CF377" s="79">
        <f t="shared" si="158"/>
        <v>0</v>
      </c>
      <c r="CG377" s="79">
        <f t="shared" si="183"/>
        <v>0</v>
      </c>
      <c r="CH377" s="80">
        <f t="shared" si="159"/>
        <v>0</v>
      </c>
      <c r="CI377" s="84">
        <f t="shared" si="160"/>
        <v>0</v>
      </c>
      <c r="CJ377" s="80">
        <f t="shared" si="171"/>
        <v>0</v>
      </c>
      <c r="CN377" s="21" t="str">
        <f t="shared" si="161"/>
        <v/>
      </c>
      <c r="CO377" s="21" t="str">
        <f t="shared" si="162"/>
        <v/>
      </c>
      <c r="CP377" s="22" t="str">
        <f t="shared" si="172"/>
        <v/>
      </c>
      <c r="CQ377" s="22" t="str">
        <f t="shared" si="173"/>
        <v/>
      </c>
      <c r="CR377" s="22" t="str">
        <f t="shared" si="174"/>
        <v/>
      </c>
      <c r="CS377" s="22" t="str">
        <f t="shared" si="175"/>
        <v/>
      </c>
      <c r="CT377" s="22" t="str">
        <f t="shared" si="176"/>
        <v/>
      </c>
      <c r="CU377" s="173" t="str">
        <f t="shared" si="163"/>
        <v/>
      </c>
      <c r="CV377" s="173" t="str">
        <f t="shared" si="164"/>
        <v/>
      </c>
      <c r="CW377" s="22" t="str">
        <f t="shared" si="177"/>
        <v/>
      </c>
      <c r="CX377" s="22" t="str">
        <f t="shared" si="178"/>
        <v/>
      </c>
      <c r="CY377" s="23" t="str">
        <f t="shared" si="179"/>
        <v/>
      </c>
      <c r="CZ377" s="23" t="str">
        <f t="shared" si="180"/>
        <v/>
      </c>
      <c r="DA377" s="207" t="str">
        <f t="shared" si="184"/>
        <v/>
      </c>
      <c r="DB377" s="23">
        <f t="shared" si="165"/>
        <v>0</v>
      </c>
      <c r="DC377" s="16"/>
      <c r="DE377" s="192">
        <f t="shared" si="166"/>
        <v>0</v>
      </c>
      <c r="DF377" s="192">
        <f t="shared" si="167"/>
        <v>0</v>
      </c>
      <c r="DH377" s="192">
        <f t="shared" si="168"/>
        <v>0</v>
      </c>
      <c r="DI377" s="192">
        <f t="shared" si="169"/>
        <v>0</v>
      </c>
      <c r="DK377" s="203">
        <f>IF(Taula43[[#This Row],[Codi del contracte]]&lt;&gt;"",IF(Taula43[[#This Row],[Codi del contracte]]&gt;199,IF(Taula43[[#This Row],[Codi del contracte]]&lt;300,1,0),0),0)</f>
        <v>0</v>
      </c>
      <c r="DL377" s="203">
        <f>IF(Taula43[[#This Row],[Codi del contracte]]&lt;&gt;"",IF(Taula43[[#This Row],[Codi del contracte]]&gt;499,IF(Taula43[[#This Row],[Codi del contracte]]&lt;600,1,0),0),0)</f>
        <v>0</v>
      </c>
      <c r="DM377" s="203">
        <f t="shared" si="181"/>
        <v>0</v>
      </c>
      <c r="DN377" s="203">
        <f>IF(Taula43[[#This Row],[% Jornada (no posar símbol %)]]=100,IF(DM377=1,2,0),0)</f>
        <v>0</v>
      </c>
      <c r="DO377" s="203" t="str">
        <f t="shared" si="185"/>
        <v/>
      </c>
    </row>
    <row r="378" spans="1:119" ht="14.25" customHeight="1">
      <c r="A378" s="260"/>
      <c r="B378" s="83">
        <v>371</v>
      </c>
      <c r="C378" s="2"/>
      <c r="D378" s="158"/>
      <c r="E378" s="194"/>
      <c r="F378" s="153"/>
      <c r="G378" s="153"/>
      <c r="H378" s="2"/>
      <c r="I378" s="154"/>
      <c r="J378" s="210"/>
      <c r="K378" s="155"/>
      <c r="L378" s="156">
        <f t="shared" si="170"/>
        <v>0</v>
      </c>
      <c r="M378" s="340"/>
      <c r="N378" s="182" t="str">
        <f t="shared" si="182"/>
        <v/>
      </c>
      <c r="O378" s="127"/>
      <c r="P378" s="64"/>
      <c r="Q378" s="64"/>
      <c r="R378" s="64"/>
      <c r="CB378" s="78" t="str">
        <f t="shared" si="155"/>
        <v/>
      </c>
      <c r="CC378" s="79">
        <v>100</v>
      </c>
      <c r="CD378" s="79">
        <f t="shared" si="156"/>
        <v>0</v>
      </c>
      <c r="CE378" s="79">
        <f t="shared" si="157"/>
        <v>0</v>
      </c>
      <c r="CF378" s="79">
        <f t="shared" si="158"/>
        <v>0</v>
      </c>
      <c r="CG378" s="79">
        <f t="shared" si="183"/>
        <v>0</v>
      </c>
      <c r="CH378" s="80">
        <f t="shared" si="159"/>
        <v>0</v>
      </c>
      <c r="CI378" s="84">
        <f t="shared" si="160"/>
        <v>0</v>
      </c>
      <c r="CJ378" s="80">
        <f t="shared" si="171"/>
        <v>0</v>
      </c>
      <c r="CN378" s="21" t="str">
        <f t="shared" si="161"/>
        <v/>
      </c>
      <c r="CO378" s="21" t="str">
        <f t="shared" si="162"/>
        <v/>
      </c>
      <c r="CP378" s="22" t="str">
        <f t="shared" si="172"/>
        <v/>
      </c>
      <c r="CQ378" s="22" t="str">
        <f t="shared" si="173"/>
        <v/>
      </c>
      <c r="CR378" s="22" t="str">
        <f t="shared" si="174"/>
        <v/>
      </c>
      <c r="CS378" s="22" t="str">
        <f t="shared" si="175"/>
        <v/>
      </c>
      <c r="CT378" s="22" t="str">
        <f t="shared" si="176"/>
        <v/>
      </c>
      <c r="CU378" s="173" t="str">
        <f t="shared" si="163"/>
        <v/>
      </c>
      <c r="CV378" s="173" t="str">
        <f t="shared" si="164"/>
        <v/>
      </c>
      <c r="CW378" s="22" t="str">
        <f t="shared" si="177"/>
        <v/>
      </c>
      <c r="CX378" s="22" t="str">
        <f t="shared" si="178"/>
        <v/>
      </c>
      <c r="CY378" s="23" t="str">
        <f t="shared" si="179"/>
        <v/>
      </c>
      <c r="CZ378" s="23" t="str">
        <f t="shared" si="180"/>
        <v/>
      </c>
      <c r="DA378" s="207" t="str">
        <f t="shared" si="184"/>
        <v/>
      </c>
      <c r="DB378" s="23">
        <f t="shared" si="165"/>
        <v>0</v>
      </c>
      <c r="DC378" s="16"/>
      <c r="DE378" s="192">
        <f t="shared" si="166"/>
        <v>0</v>
      </c>
      <c r="DF378" s="192">
        <f t="shared" si="167"/>
        <v>0</v>
      </c>
      <c r="DH378" s="192">
        <f t="shared" si="168"/>
        <v>0</v>
      </c>
      <c r="DI378" s="192">
        <f t="shared" si="169"/>
        <v>0</v>
      </c>
      <c r="DK378" s="203">
        <f>IF(Taula43[[#This Row],[Codi del contracte]]&lt;&gt;"",IF(Taula43[[#This Row],[Codi del contracte]]&gt;199,IF(Taula43[[#This Row],[Codi del contracte]]&lt;300,1,0),0),0)</f>
        <v>0</v>
      </c>
      <c r="DL378" s="203">
        <f>IF(Taula43[[#This Row],[Codi del contracte]]&lt;&gt;"",IF(Taula43[[#This Row],[Codi del contracte]]&gt;499,IF(Taula43[[#This Row],[Codi del contracte]]&lt;600,1,0),0),0)</f>
        <v>0</v>
      </c>
      <c r="DM378" s="203">
        <f t="shared" si="181"/>
        <v>0</v>
      </c>
      <c r="DN378" s="203">
        <f>IF(Taula43[[#This Row],[% Jornada (no posar símbol %)]]=100,IF(DM378=1,2,0),0)</f>
        <v>0</v>
      </c>
      <c r="DO378" s="203" t="str">
        <f t="shared" si="185"/>
        <v/>
      </c>
    </row>
    <row r="379" spans="1:119" ht="14.25" customHeight="1">
      <c r="A379" s="260"/>
      <c r="B379" s="83">
        <v>372</v>
      </c>
      <c r="C379" s="2"/>
      <c r="D379" s="158"/>
      <c r="E379" s="194"/>
      <c r="F379" s="153"/>
      <c r="G379" s="153"/>
      <c r="H379" s="2"/>
      <c r="I379" s="154"/>
      <c r="J379" s="210"/>
      <c r="K379" s="155"/>
      <c r="L379" s="156">
        <f t="shared" si="170"/>
        <v>0</v>
      </c>
      <c r="M379" s="340"/>
      <c r="N379" s="182" t="str">
        <f t="shared" si="182"/>
        <v/>
      </c>
      <c r="O379" s="127"/>
      <c r="P379" s="64"/>
      <c r="Q379" s="64"/>
      <c r="R379" s="64"/>
      <c r="CB379" s="78" t="str">
        <f t="shared" si="155"/>
        <v/>
      </c>
      <c r="CC379" s="79">
        <v>100</v>
      </c>
      <c r="CD379" s="79">
        <f t="shared" si="156"/>
        <v>0</v>
      </c>
      <c r="CE379" s="79">
        <f t="shared" si="157"/>
        <v>0</v>
      </c>
      <c r="CF379" s="79">
        <f t="shared" si="158"/>
        <v>0</v>
      </c>
      <c r="CG379" s="79">
        <f t="shared" si="183"/>
        <v>0</v>
      </c>
      <c r="CH379" s="80">
        <f t="shared" si="159"/>
        <v>0</v>
      </c>
      <c r="CI379" s="84">
        <f t="shared" si="160"/>
        <v>0</v>
      </c>
      <c r="CJ379" s="80">
        <f t="shared" si="171"/>
        <v>0</v>
      </c>
      <c r="CN379" s="21" t="str">
        <f t="shared" si="161"/>
        <v/>
      </c>
      <c r="CO379" s="21" t="str">
        <f t="shared" si="162"/>
        <v/>
      </c>
      <c r="CP379" s="22" t="str">
        <f t="shared" si="172"/>
        <v/>
      </c>
      <c r="CQ379" s="22" t="str">
        <f t="shared" si="173"/>
        <v/>
      </c>
      <c r="CR379" s="22" t="str">
        <f t="shared" si="174"/>
        <v/>
      </c>
      <c r="CS379" s="22" t="str">
        <f t="shared" si="175"/>
        <v/>
      </c>
      <c r="CT379" s="22" t="str">
        <f t="shared" si="176"/>
        <v/>
      </c>
      <c r="CU379" s="173" t="str">
        <f t="shared" si="163"/>
        <v/>
      </c>
      <c r="CV379" s="173" t="str">
        <f t="shared" si="164"/>
        <v/>
      </c>
      <c r="CW379" s="22" t="str">
        <f t="shared" si="177"/>
        <v/>
      </c>
      <c r="CX379" s="22" t="str">
        <f t="shared" si="178"/>
        <v/>
      </c>
      <c r="CY379" s="23" t="str">
        <f t="shared" si="179"/>
        <v/>
      </c>
      <c r="CZ379" s="23" t="str">
        <f t="shared" si="180"/>
        <v/>
      </c>
      <c r="DA379" s="207" t="str">
        <f t="shared" si="184"/>
        <v/>
      </c>
      <c r="DB379" s="23">
        <f t="shared" si="165"/>
        <v>0</v>
      </c>
      <c r="DC379" s="16"/>
      <c r="DE379" s="192">
        <f t="shared" si="166"/>
        <v>0</v>
      </c>
      <c r="DF379" s="192">
        <f t="shared" si="167"/>
        <v>0</v>
      </c>
      <c r="DH379" s="192">
        <f t="shared" si="168"/>
        <v>0</v>
      </c>
      <c r="DI379" s="192">
        <f t="shared" si="169"/>
        <v>0</v>
      </c>
      <c r="DK379" s="203">
        <f>IF(Taula43[[#This Row],[Codi del contracte]]&lt;&gt;"",IF(Taula43[[#This Row],[Codi del contracte]]&gt;199,IF(Taula43[[#This Row],[Codi del contracte]]&lt;300,1,0),0),0)</f>
        <v>0</v>
      </c>
      <c r="DL379" s="203">
        <f>IF(Taula43[[#This Row],[Codi del contracte]]&lt;&gt;"",IF(Taula43[[#This Row],[Codi del contracte]]&gt;499,IF(Taula43[[#This Row],[Codi del contracte]]&lt;600,1,0),0),0)</f>
        <v>0</v>
      </c>
      <c r="DM379" s="203">
        <f t="shared" si="181"/>
        <v>0</v>
      </c>
      <c r="DN379" s="203">
        <f>IF(Taula43[[#This Row],[% Jornada (no posar símbol %)]]=100,IF(DM379=1,2,0),0)</f>
        <v>0</v>
      </c>
      <c r="DO379" s="203" t="str">
        <f t="shared" si="185"/>
        <v/>
      </c>
    </row>
    <row r="380" spans="1:119" ht="14.25" customHeight="1">
      <c r="A380" s="260"/>
      <c r="B380" s="83">
        <v>373</v>
      </c>
      <c r="C380" s="2"/>
      <c r="D380" s="158"/>
      <c r="E380" s="194"/>
      <c r="F380" s="153"/>
      <c r="G380" s="153"/>
      <c r="H380" s="2"/>
      <c r="I380" s="154"/>
      <c r="J380" s="210"/>
      <c r="K380" s="155"/>
      <c r="L380" s="156">
        <f t="shared" si="170"/>
        <v>0</v>
      </c>
      <c r="M380" s="340"/>
      <c r="N380" s="182" t="str">
        <f t="shared" si="182"/>
        <v/>
      </c>
      <c r="O380" s="127"/>
      <c r="P380" s="64"/>
      <c r="Q380" s="64"/>
      <c r="R380" s="64"/>
      <c r="CB380" s="78" t="str">
        <f t="shared" si="155"/>
        <v/>
      </c>
      <c r="CC380" s="79">
        <v>100</v>
      </c>
      <c r="CD380" s="79">
        <f t="shared" si="156"/>
        <v>0</v>
      </c>
      <c r="CE380" s="79">
        <f t="shared" si="157"/>
        <v>0</v>
      </c>
      <c r="CF380" s="79">
        <f t="shared" si="158"/>
        <v>0</v>
      </c>
      <c r="CG380" s="79">
        <f t="shared" si="183"/>
        <v>0</v>
      </c>
      <c r="CH380" s="80">
        <f t="shared" si="159"/>
        <v>0</v>
      </c>
      <c r="CI380" s="84">
        <f t="shared" si="160"/>
        <v>0</v>
      </c>
      <c r="CJ380" s="80">
        <f t="shared" si="171"/>
        <v>0</v>
      </c>
      <c r="CN380" s="21" t="str">
        <f t="shared" si="161"/>
        <v/>
      </c>
      <c r="CO380" s="21" t="str">
        <f t="shared" si="162"/>
        <v/>
      </c>
      <c r="CP380" s="22" t="str">
        <f t="shared" si="172"/>
        <v/>
      </c>
      <c r="CQ380" s="22" t="str">
        <f t="shared" si="173"/>
        <v/>
      </c>
      <c r="CR380" s="22" t="str">
        <f t="shared" si="174"/>
        <v/>
      </c>
      <c r="CS380" s="22" t="str">
        <f t="shared" si="175"/>
        <v/>
      </c>
      <c r="CT380" s="22" t="str">
        <f t="shared" si="176"/>
        <v/>
      </c>
      <c r="CU380" s="173" t="str">
        <f t="shared" si="163"/>
        <v/>
      </c>
      <c r="CV380" s="173" t="str">
        <f t="shared" si="164"/>
        <v/>
      </c>
      <c r="CW380" s="22" t="str">
        <f t="shared" si="177"/>
        <v/>
      </c>
      <c r="CX380" s="22" t="str">
        <f t="shared" si="178"/>
        <v/>
      </c>
      <c r="CY380" s="23" t="str">
        <f t="shared" si="179"/>
        <v/>
      </c>
      <c r="CZ380" s="23" t="str">
        <f t="shared" si="180"/>
        <v/>
      </c>
      <c r="DA380" s="207" t="str">
        <f t="shared" si="184"/>
        <v/>
      </c>
      <c r="DB380" s="23">
        <f t="shared" si="165"/>
        <v>0</v>
      </c>
      <c r="DC380" s="16"/>
      <c r="DE380" s="192">
        <f t="shared" si="166"/>
        <v>0</v>
      </c>
      <c r="DF380" s="192">
        <f t="shared" si="167"/>
        <v>0</v>
      </c>
      <c r="DH380" s="192">
        <f t="shared" si="168"/>
        <v>0</v>
      </c>
      <c r="DI380" s="192">
        <f t="shared" si="169"/>
        <v>0</v>
      </c>
      <c r="DK380" s="203">
        <f>IF(Taula43[[#This Row],[Codi del contracte]]&lt;&gt;"",IF(Taula43[[#This Row],[Codi del contracte]]&gt;199,IF(Taula43[[#This Row],[Codi del contracte]]&lt;300,1,0),0),0)</f>
        <v>0</v>
      </c>
      <c r="DL380" s="203">
        <f>IF(Taula43[[#This Row],[Codi del contracte]]&lt;&gt;"",IF(Taula43[[#This Row],[Codi del contracte]]&gt;499,IF(Taula43[[#This Row],[Codi del contracte]]&lt;600,1,0),0),0)</f>
        <v>0</v>
      </c>
      <c r="DM380" s="203">
        <f t="shared" si="181"/>
        <v>0</v>
      </c>
      <c r="DN380" s="203">
        <f>IF(Taula43[[#This Row],[% Jornada (no posar símbol %)]]=100,IF(DM380=1,2,0),0)</f>
        <v>0</v>
      </c>
      <c r="DO380" s="203" t="str">
        <f t="shared" si="185"/>
        <v/>
      </c>
    </row>
    <row r="381" spans="1:119" ht="14.25" customHeight="1">
      <c r="A381" s="260"/>
      <c r="B381" s="83">
        <v>374</v>
      </c>
      <c r="C381" s="2"/>
      <c r="D381" s="158"/>
      <c r="E381" s="194"/>
      <c r="F381" s="153"/>
      <c r="G381" s="153"/>
      <c r="H381" s="2"/>
      <c r="I381" s="154"/>
      <c r="J381" s="210"/>
      <c r="K381" s="155"/>
      <c r="L381" s="156">
        <f t="shared" si="170"/>
        <v>0</v>
      </c>
      <c r="M381" s="340"/>
      <c r="N381" s="182" t="str">
        <f t="shared" si="182"/>
        <v/>
      </c>
      <c r="O381" s="127"/>
      <c r="P381" s="64"/>
      <c r="Q381" s="64"/>
      <c r="R381" s="64"/>
      <c r="CB381" s="78" t="str">
        <f t="shared" si="155"/>
        <v/>
      </c>
      <c r="CC381" s="79">
        <v>100</v>
      </c>
      <c r="CD381" s="79">
        <f t="shared" si="156"/>
        <v>0</v>
      </c>
      <c r="CE381" s="79">
        <f t="shared" si="157"/>
        <v>0</v>
      </c>
      <c r="CF381" s="79">
        <f t="shared" si="158"/>
        <v>0</v>
      </c>
      <c r="CG381" s="79">
        <f t="shared" si="183"/>
        <v>0</v>
      </c>
      <c r="CH381" s="80">
        <f t="shared" si="159"/>
        <v>0</v>
      </c>
      <c r="CI381" s="84">
        <f t="shared" si="160"/>
        <v>0</v>
      </c>
      <c r="CJ381" s="80">
        <f t="shared" si="171"/>
        <v>0</v>
      </c>
      <c r="CN381" s="21" t="str">
        <f t="shared" si="161"/>
        <v/>
      </c>
      <c r="CO381" s="21" t="str">
        <f t="shared" si="162"/>
        <v/>
      </c>
      <c r="CP381" s="22" t="str">
        <f t="shared" si="172"/>
        <v/>
      </c>
      <c r="CQ381" s="22" t="str">
        <f t="shared" si="173"/>
        <v/>
      </c>
      <c r="CR381" s="22" t="str">
        <f t="shared" si="174"/>
        <v/>
      </c>
      <c r="CS381" s="22" t="str">
        <f t="shared" si="175"/>
        <v/>
      </c>
      <c r="CT381" s="22" t="str">
        <f t="shared" si="176"/>
        <v/>
      </c>
      <c r="CU381" s="173" t="str">
        <f t="shared" si="163"/>
        <v/>
      </c>
      <c r="CV381" s="173" t="str">
        <f t="shared" si="164"/>
        <v/>
      </c>
      <c r="CW381" s="22" t="str">
        <f t="shared" si="177"/>
        <v/>
      </c>
      <c r="CX381" s="22" t="str">
        <f t="shared" si="178"/>
        <v/>
      </c>
      <c r="CY381" s="23" t="str">
        <f t="shared" si="179"/>
        <v/>
      </c>
      <c r="CZ381" s="23" t="str">
        <f t="shared" si="180"/>
        <v/>
      </c>
      <c r="DA381" s="207" t="str">
        <f t="shared" si="184"/>
        <v/>
      </c>
      <c r="DB381" s="23">
        <f t="shared" si="165"/>
        <v>0</v>
      </c>
      <c r="DC381" s="16"/>
      <c r="DE381" s="192">
        <f t="shared" si="166"/>
        <v>0</v>
      </c>
      <c r="DF381" s="192">
        <f t="shared" si="167"/>
        <v>0</v>
      </c>
      <c r="DH381" s="192">
        <f t="shared" si="168"/>
        <v>0</v>
      </c>
      <c r="DI381" s="192">
        <f t="shared" si="169"/>
        <v>0</v>
      </c>
      <c r="DK381" s="203">
        <f>IF(Taula43[[#This Row],[Codi del contracte]]&lt;&gt;"",IF(Taula43[[#This Row],[Codi del contracte]]&gt;199,IF(Taula43[[#This Row],[Codi del contracte]]&lt;300,1,0),0),0)</f>
        <v>0</v>
      </c>
      <c r="DL381" s="203">
        <f>IF(Taula43[[#This Row],[Codi del contracte]]&lt;&gt;"",IF(Taula43[[#This Row],[Codi del contracte]]&gt;499,IF(Taula43[[#This Row],[Codi del contracte]]&lt;600,1,0),0),0)</f>
        <v>0</v>
      </c>
      <c r="DM381" s="203">
        <f t="shared" si="181"/>
        <v>0</v>
      </c>
      <c r="DN381" s="203">
        <f>IF(Taula43[[#This Row],[% Jornada (no posar símbol %)]]=100,IF(DM381=1,2,0),0)</f>
        <v>0</v>
      </c>
      <c r="DO381" s="203" t="str">
        <f t="shared" si="185"/>
        <v/>
      </c>
    </row>
    <row r="382" spans="1:119" ht="14.25" customHeight="1">
      <c r="A382" s="260"/>
      <c r="B382" s="83">
        <v>375</v>
      </c>
      <c r="C382" s="2"/>
      <c r="D382" s="158"/>
      <c r="E382" s="194"/>
      <c r="F382" s="153"/>
      <c r="G382" s="153"/>
      <c r="H382" s="2"/>
      <c r="I382" s="154"/>
      <c r="J382" s="210"/>
      <c r="K382" s="155"/>
      <c r="L382" s="156">
        <f t="shared" si="170"/>
        <v>0</v>
      </c>
      <c r="M382" s="340"/>
      <c r="N382" s="182" t="str">
        <f t="shared" si="182"/>
        <v/>
      </c>
      <c r="O382" s="127"/>
      <c r="P382" s="64"/>
      <c r="Q382" s="64"/>
      <c r="R382" s="64"/>
      <c r="CB382" s="78" t="str">
        <f t="shared" si="155"/>
        <v/>
      </c>
      <c r="CC382" s="79">
        <v>100</v>
      </c>
      <c r="CD382" s="79">
        <f t="shared" si="156"/>
        <v>0</v>
      </c>
      <c r="CE382" s="79">
        <f t="shared" si="157"/>
        <v>0</v>
      </c>
      <c r="CF382" s="79">
        <f t="shared" si="158"/>
        <v>0</v>
      </c>
      <c r="CG382" s="79">
        <f t="shared" si="183"/>
        <v>0</v>
      </c>
      <c r="CH382" s="80">
        <f t="shared" si="159"/>
        <v>0</v>
      </c>
      <c r="CI382" s="84">
        <f t="shared" si="160"/>
        <v>0</v>
      </c>
      <c r="CJ382" s="80">
        <f t="shared" si="171"/>
        <v>0</v>
      </c>
      <c r="CN382" s="21" t="str">
        <f t="shared" si="161"/>
        <v/>
      </c>
      <c r="CO382" s="21" t="str">
        <f t="shared" si="162"/>
        <v/>
      </c>
      <c r="CP382" s="22" t="str">
        <f t="shared" si="172"/>
        <v/>
      </c>
      <c r="CQ382" s="22" t="str">
        <f t="shared" si="173"/>
        <v/>
      </c>
      <c r="CR382" s="22" t="str">
        <f t="shared" si="174"/>
        <v/>
      </c>
      <c r="CS382" s="22" t="str">
        <f t="shared" si="175"/>
        <v/>
      </c>
      <c r="CT382" s="22" t="str">
        <f t="shared" si="176"/>
        <v/>
      </c>
      <c r="CU382" s="173" t="str">
        <f t="shared" si="163"/>
        <v/>
      </c>
      <c r="CV382" s="173" t="str">
        <f t="shared" si="164"/>
        <v/>
      </c>
      <c r="CW382" s="22" t="str">
        <f t="shared" si="177"/>
        <v/>
      </c>
      <c r="CX382" s="22" t="str">
        <f t="shared" si="178"/>
        <v/>
      </c>
      <c r="CY382" s="23" t="str">
        <f t="shared" si="179"/>
        <v/>
      </c>
      <c r="CZ382" s="23" t="str">
        <f t="shared" si="180"/>
        <v/>
      </c>
      <c r="DA382" s="207" t="str">
        <f t="shared" si="184"/>
        <v/>
      </c>
      <c r="DB382" s="23">
        <f t="shared" si="165"/>
        <v>0</v>
      </c>
      <c r="DC382" s="16"/>
      <c r="DE382" s="192">
        <f t="shared" si="166"/>
        <v>0</v>
      </c>
      <c r="DF382" s="192">
        <f t="shared" si="167"/>
        <v>0</v>
      </c>
      <c r="DH382" s="192">
        <f t="shared" si="168"/>
        <v>0</v>
      </c>
      <c r="DI382" s="192">
        <f t="shared" si="169"/>
        <v>0</v>
      </c>
      <c r="DK382" s="203">
        <f>IF(Taula43[[#This Row],[Codi del contracte]]&lt;&gt;"",IF(Taula43[[#This Row],[Codi del contracte]]&gt;199,IF(Taula43[[#This Row],[Codi del contracte]]&lt;300,1,0),0),0)</f>
        <v>0</v>
      </c>
      <c r="DL382" s="203">
        <f>IF(Taula43[[#This Row],[Codi del contracte]]&lt;&gt;"",IF(Taula43[[#This Row],[Codi del contracte]]&gt;499,IF(Taula43[[#This Row],[Codi del contracte]]&lt;600,1,0),0),0)</f>
        <v>0</v>
      </c>
      <c r="DM382" s="203">
        <f t="shared" si="181"/>
        <v>0</v>
      </c>
      <c r="DN382" s="203">
        <f>IF(Taula43[[#This Row],[% Jornada (no posar símbol %)]]=100,IF(DM382=1,2,0),0)</f>
        <v>0</v>
      </c>
      <c r="DO382" s="203" t="str">
        <f t="shared" si="185"/>
        <v/>
      </c>
    </row>
    <row r="383" spans="1:119" ht="14.25" customHeight="1">
      <c r="A383" s="260"/>
      <c r="B383" s="83">
        <v>376</v>
      </c>
      <c r="C383" s="2"/>
      <c r="D383" s="158"/>
      <c r="E383" s="194"/>
      <c r="F383" s="153"/>
      <c r="G383" s="153"/>
      <c r="H383" s="2"/>
      <c r="I383" s="154"/>
      <c r="J383" s="210"/>
      <c r="K383" s="155"/>
      <c r="L383" s="156">
        <f t="shared" si="170"/>
        <v>0</v>
      </c>
      <c r="M383" s="340"/>
      <c r="N383" s="182" t="str">
        <f t="shared" si="182"/>
        <v/>
      </c>
      <c r="O383" s="127"/>
      <c r="P383" s="64"/>
      <c r="Q383" s="64"/>
      <c r="R383" s="64"/>
      <c r="CB383" s="78" t="str">
        <f t="shared" si="155"/>
        <v/>
      </c>
      <c r="CC383" s="79">
        <v>100</v>
      </c>
      <c r="CD383" s="79">
        <f t="shared" si="156"/>
        <v>0</v>
      </c>
      <c r="CE383" s="79">
        <f t="shared" si="157"/>
        <v>0</v>
      </c>
      <c r="CF383" s="79">
        <f t="shared" si="158"/>
        <v>0</v>
      </c>
      <c r="CG383" s="79">
        <f t="shared" si="183"/>
        <v>0</v>
      </c>
      <c r="CH383" s="80">
        <f t="shared" si="159"/>
        <v>0</v>
      </c>
      <c r="CI383" s="84">
        <f t="shared" si="160"/>
        <v>0</v>
      </c>
      <c r="CJ383" s="80">
        <f t="shared" si="171"/>
        <v>0</v>
      </c>
      <c r="CN383" s="21" t="str">
        <f t="shared" si="161"/>
        <v/>
      </c>
      <c r="CO383" s="21" t="str">
        <f t="shared" si="162"/>
        <v/>
      </c>
      <c r="CP383" s="22" t="str">
        <f t="shared" si="172"/>
        <v/>
      </c>
      <c r="CQ383" s="22" t="str">
        <f t="shared" si="173"/>
        <v/>
      </c>
      <c r="CR383" s="22" t="str">
        <f t="shared" si="174"/>
        <v/>
      </c>
      <c r="CS383" s="22" t="str">
        <f t="shared" si="175"/>
        <v/>
      </c>
      <c r="CT383" s="22" t="str">
        <f t="shared" si="176"/>
        <v/>
      </c>
      <c r="CU383" s="173" t="str">
        <f t="shared" si="163"/>
        <v/>
      </c>
      <c r="CV383" s="173" t="str">
        <f t="shared" si="164"/>
        <v/>
      </c>
      <c r="CW383" s="22" t="str">
        <f t="shared" si="177"/>
        <v/>
      </c>
      <c r="CX383" s="22" t="str">
        <f t="shared" si="178"/>
        <v/>
      </c>
      <c r="CY383" s="23" t="str">
        <f t="shared" si="179"/>
        <v/>
      </c>
      <c r="CZ383" s="23" t="str">
        <f t="shared" si="180"/>
        <v/>
      </c>
      <c r="DA383" s="207" t="str">
        <f t="shared" si="184"/>
        <v/>
      </c>
      <c r="DB383" s="23">
        <f t="shared" si="165"/>
        <v>0</v>
      </c>
      <c r="DC383" s="16"/>
      <c r="DE383" s="192">
        <f t="shared" si="166"/>
        <v>0</v>
      </c>
      <c r="DF383" s="192">
        <f t="shared" si="167"/>
        <v>0</v>
      </c>
      <c r="DH383" s="192">
        <f t="shared" si="168"/>
        <v>0</v>
      </c>
      <c r="DI383" s="192">
        <f t="shared" si="169"/>
        <v>0</v>
      </c>
      <c r="DK383" s="203">
        <f>IF(Taula43[[#This Row],[Codi del contracte]]&lt;&gt;"",IF(Taula43[[#This Row],[Codi del contracte]]&gt;199,IF(Taula43[[#This Row],[Codi del contracte]]&lt;300,1,0),0),0)</f>
        <v>0</v>
      </c>
      <c r="DL383" s="203">
        <f>IF(Taula43[[#This Row],[Codi del contracte]]&lt;&gt;"",IF(Taula43[[#This Row],[Codi del contracte]]&gt;499,IF(Taula43[[#This Row],[Codi del contracte]]&lt;600,1,0),0),0)</f>
        <v>0</v>
      </c>
      <c r="DM383" s="203">
        <f t="shared" si="181"/>
        <v>0</v>
      </c>
      <c r="DN383" s="203">
        <f>IF(Taula43[[#This Row],[% Jornada (no posar símbol %)]]=100,IF(DM383=1,2,0),0)</f>
        <v>0</v>
      </c>
      <c r="DO383" s="203" t="str">
        <f t="shared" si="185"/>
        <v/>
      </c>
    </row>
    <row r="384" spans="1:119" ht="14.25" customHeight="1">
      <c r="A384" s="260"/>
      <c r="B384" s="83">
        <v>377</v>
      </c>
      <c r="C384" s="2"/>
      <c r="D384" s="158"/>
      <c r="E384" s="194"/>
      <c r="F384" s="153"/>
      <c r="G384" s="153"/>
      <c r="H384" s="2"/>
      <c r="I384" s="154"/>
      <c r="J384" s="210"/>
      <c r="K384" s="155"/>
      <c r="L384" s="156">
        <f t="shared" si="170"/>
        <v>0</v>
      </c>
      <c r="M384" s="340"/>
      <c r="N384" s="182" t="str">
        <f t="shared" si="182"/>
        <v/>
      </c>
      <c r="O384" s="127"/>
      <c r="P384" s="64"/>
      <c r="Q384" s="64"/>
      <c r="R384" s="64"/>
      <c r="CB384" s="78" t="str">
        <f t="shared" si="155"/>
        <v/>
      </c>
      <c r="CC384" s="79">
        <v>100</v>
      </c>
      <c r="CD384" s="79">
        <f t="shared" si="156"/>
        <v>0</v>
      </c>
      <c r="CE384" s="79">
        <f t="shared" si="157"/>
        <v>0</v>
      </c>
      <c r="CF384" s="79">
        <f t="shared" si="158"/>
        <v>0</v>
      </c>
      <c r="CG384" s="79">
        <f t="shared" si="183"/>
        <v>0</v>
      </c>
      <c r="CH384" s="80">
        <f t="shared" si="159"/>
        <v>0</v>
      </c>
      <c r="CI384" s="84">
        <f t="shared" si="160"/>
        <v>0</v>
      </c>
      <c r="CJ384" s="80">
        <f t="shared" si="171"/>
        <v>0</v>
      </c>
      <c r="CN384" s="21" t="str">
        <f t="shared" si="161"/>
        <v/>
      </c>
      <c r="CO384" s="21" t="str">
        <f t="shared" si="162"/>
        <v/>
      </c>
      <c r="CP384" s="22" t="str">
        <f t="shared" si="172"/>
        <v/>
      </c>
      <c r="CQ384" s="22" t="str">
        <f t="shared" si="173"/>
        <v/>
      </c>
      <c r="CR384" s="22" t="str">
        <f t="shared" si="174"/>
        <v/>
      </c>
      <c r="CS384" s="22" t="str">
        <f t="shared" si="175"/>
        <v/>
      </c>
      <c r="CT384" s="22" t="str">
        <f t="shared" si="176"/>
        <v/>
      </c>
      <c r="CU384" s="173" t="str">
        <f t="shared" si="163"/>
        <v/>
      </c>
      <c r="CV384" s="173" t="str">
        <f t="shared" si="164"/>
        <v/>
      </c>
      <c r="CW384" s="22" t="str">
        <f t="shared" si="177"/>
        <v/>
      </c>
      <c r="CX384" s="22" t="str">
        <f t="shared" si="178"/>
        <v/>
      </c>
      <c r="CY384" s="23" t="str">
        <f t="shared" si="179"/>
        <v/>
      </c>
      <c r="CZ384" s="23" t="str">
        <f t="shared" si="180"/>
        <v/>
      </c>
      <c r="DA384" s="207" t="str">
        <f t="shared" si="184"/>
        <v/>
      </c>
      <c r="DB384" s="23">
        <f t="shared" si="165"/>
        <v>0</v>
      </c>
      <c r="DC384" s="16"/>
      <c r="DE384" s="192">
        <f t="shared" si="166"/>
        <v>0</v>
      </c>
      <c r="DF384" s="192">
        <f t="shared" si="167"/>
        <v>0</v>
      </c>
      <c r="DH384" s="192">
        <f t="shared" si="168"/>
        <v>0</v>
      </c>
      <c r="DI384" s="192">
        <f t="shared" si="169"/>
        <v>0</v>
      </c>
      <c r="DK384" s="203">
        <f>IF(Taula43[[#This Row],[Codi del contracte]]&lt;&gt;"",IF(Taula43[[#This Row],[Codi del contracte]]&gt;199,IF(Taula43[[#This Row],[Codi del contracte]]&lt;300,1,0),0),0)</f>
        <v>0</v>
      </c>
      <c r="DL384" s="203">
        <f>IF(Taula43[[#This Row],[Codi del contracte]]&lt;&gt;"",IF(Taula43[[#This Row],[Codi del contracte]]&gt;499,IF(Taula43[[#This Row],[Codi del contracte]]&lt;600,1,0),0),0)</f>
        <v>0</v>
      </c>
      <c r="DM384" s="203">
        <f t="shared" si="181"/>
        <v>0</v>
      </c>
      <c r="DN384" s="203">
        <f>IF(Taula43[[#This Row],[% Jornada (no posar símbol %)]]=100,IF(DM384=1,2,0),0)</f>
        <v>0</v>
      </c>
      <c r="DO384" s="203" t="str">
        <f t="shared" si="185"/>
        <v/>
      </c>
    </row>
    <row r="385" spans="1:119" ht="14.25" customHeight="1">
      <c r="A385" s="260"/>
      <c r="B385" s="83">
        <v>378</v>
      </c>
      <c r="C385" s="2"/>
      <c r="D385" s="158"/>
      <c r="E385" s="194"/>
      <c r="F385" s="153"/>
      <c r="G385" s="153"/>
      <c r="H385" s="2"/>
      <c r="I385" s="154"/>
      <c r="J385" s="210"/>
      <c r="K385" s="155"/>
      <c r="L385" s="156">
        <f t="shared" si="170"/>
        <v>0</v>
      </c>
      <c r="M385" s="340"/>
      <c r="N385" s="182" t="str">
        <f t="shared" si="182"/>
        <v/>
      </c>
      <c r="O385" s="127"/>
      <c r="P385" s="64"/>
      <c r="Q385" s="64"/>
      <c r="R385" s="64"/>
      <c r="CB385" s="78" t="str">
        <f t="shared" si="155"/>
        <v/>
      </c>
      <c r="CC385" s="79">
        <v>100</v>
      </c>
      <c r="CD385" s="79">
        <f t="shared" si="156"/>
        <v>0</v>
      </c>
      <c r="CE385" s="79">
        <f t="shared" si="157"/>
        <v>0</v>
      </c>
      <c r="CF385" s="79">
        <f t="shared" si="158"/>
        <v>0</v>
      </c>
      <c r="CG385" s="79">
        <f t="shared" si="183"/>
        <v>0</v>
      </c>
      <c r="CH385" s="80">
        <f t="shared" si="159"/>
        <v>0</v>
      </c>
      <c r="CI385" s="84">
        <f t="shared" si="160"/>
        <v>0</v>
      </c>
      <c r="CJ385" s="80">
        <f t="shared" si="171"/>
        <v>0</v>
      </c>
      <c r="CN385" s="21" t="str">
        <f t="shared" si="161"/>
        <v/>
      </c>
      <c r="CO385" s="21" t="str">
        <f t="shared" si="162"/>
        <v/>
      </c>
      <c r="CP385" s="22" t="str">
        <f t="shared" si="172"/>
        <v/>
      </c>
      <c r="CQ385" s="22" t="str">
        <f t="shared" si="173"/>
        <v/>
      </c>
      <c r="CR385" s="22" t="str">
        <f t="shared" si="174"/>
        <v/>
      </c>
      <c r="CS385" s="22" t="str">
        <f t="shared" si="175"/>
        <v/>
      </c>
      <c r="CT385" s="22" t="str">
        <f t="shared" si="176"/>
        <v/>
      </c>
      <c r="CU385" s="173" t="str">
        <f t="shared" si="163"/>
        <v/>
      </c>
      <c r="CV385" s="173" t="str">
        <f t="shared" si="164"/>
        <v/>
      </c>
      <c r="CW385" s="22" t="str">
        <f t="shared" si="177"/>
        <v/>
      </c>
      <c r="CX385" s="22" t="str">
        <f t="shared" si="178"/>
        <v/>
      </c>
      <c r="CY385" s="23" t="str">
        <f t="shared" si="179"/>
        <v/>
      </c>
      <c r="CZ385" s="23" t="str">
        <f t="shared" si="180"/>
        <v/>
      </c>
      <c r="DA385" s="207" t="str">
        <f t="shared" si="184"/>
        <v/>
      </c>
      <c r="DB385" s="23">
        <f t="shared" si="165"/>
        <v>0</v>
      </c>
      <c r="DC385" s="16"/>
      <c r="DE385" s="192">
        <f t="shared" si="166"/>
        <v>0</v>
      </c>
      <c r="DF385" s="192">
        <f t="shared" si="167"/>
        <v>0</v>
      </c>
      <c r="DH385" s="192">
        <f t="shared" si="168"/>
        <v>0</v>
      </c>
      <c r="DI385" s="192">
        <f t="shared" si="169"/>
        <v>0</v>
      </c>
      <c r="DK385" s="203">
        <f>IF(Taula43[[#This Row],[Codi del contracte]]&lt;&gt;"",IF(Taula43[[#This Row],[Codi del contracte]]&gt;199,IF(Taula43[[#This Row],[Codi del contracte]]&lt;300,1,0),0),0)</f>
        <v>0</v>
      </c>
      <c r="DL385" s="203">
        <f>IF(Taula43[[#This Row],[Codi del contracte]]&lt;&gt;"",IF(Taula43[[#This Row],[Codi del contracte]]&gt;499,IF(Taula43[[#This Row],[Codi del contracte]]&lt;600,1,0),0),0)</f>
        <v>0</v>
      </c>
      <c r="DM385" s="203">
        <f t="shared" si="181"/>
        <v>0</v>
      </c>
      <c r="DN385" s="203">
        <f>IF(Taula43[[#This Row],[% Jornada (no posar símbol %)]]=100,IF(DM385=1,2,0),0)</f>
        <v>0</v>
      </c>
      <c r="DO385" s="203" t="str">
        <f t="shared" si="185"/>
        <v/>
      </c>
    </row>
    <row r="386" spans="1:119" ht="14.25" customHeight="1">
      <c r="A386" s="260"/>
      <c r="B386" s="83">
        <v>379</v>
      </c>
      <c r="C386" s="2"/>
      <c r="D386" s="158"/>
      <c r="E386" s="194"/>
      <c r="F386" s="153"/>
      <c r="G386" s="153"/>
      <c r="H386" s="2"/>
      <c r="I386" s="154"/>
      <c r="J386" s="210"/>
      <c r="K386" s="155"/>
      <c r="L386" s="156">
        <f t="shared" si="170"/>
        <v>0</v>
      </c>
      <c r="M386" s="340"/>
      <c r="N386" s="182" t="str">
        <f t="shared" si="182"/>
        <v/>
      </c>
      <c r="O386" s="127"/>
      <c r="P386" s="64"/>
      <c r="Q386" s="64"/>
      <c r="R386" s="64"/>
      <c r="CB386" s="78" t="str">
        <f t="shared" si="155"/>
        <v/>
      </c>
      <c r="CC386" s="79">
        <v>100</v>
      </c>
      <c r="CD386" s="79">
        <f t="shared" si="156"/>
        <v>0</v>
      </c>
      <c r="CE386" s="79">
        <f t="shared" si="157"/>
        <v>0</v>
      </c>
      <c r="CF386" s="79">
        <f t="shared" si="158"/>
        <v>0</v>
      </c>
      <c r="CG386" s="79">
        <f t="shared" si="183"/>
        <v>0</v>
      </c>
      <c r="CH386" s="80">
        <f t="shared" si="159"/>
        <v>0</v>
      </c>
      <c r="CI386" s="84">
        <f t="shared" si="160"/>
        <v>0</v>
      </c>
      <c r="CJ386" s="80">
        <f t="shared" si="171"/>
        <v>0</v>
      </c>
      <c r="CN386" s="21" t="str">
        <f t="shared" si="161"/>
        <v/>
      </c>
      <c r="CO386" s="21" t="str">
        <f t="shared" si="162"/>
        <v/>
      </c>
      <c r="CP386" s="22" t="str">
        <f t="shared" si="172"/>
        <v/>
      </c>
      <c r="CQ386" s="22" t="str">
        <f t="shared" si="173"/>
        <v/>
      </c>
      <c r="CR386" s="22" t="str">
        <f t="shared" si="174"/>
        <v/>
      </c>
      <c r="CS386" s="22" t="str">
        <f t="shared" si="175"/>
        <v/>
      </c>
      <c r="CT386" s="22" t="str">
        <f t="shared" si="176"/>
        <v/>
      </c>
      <c r="CU386" s="173" t="str">
        <f t="shared" si="163"/>
        <v/>
      </c>
      <c r="CV386" s="173" t="str">
        <f t="shared" si="164"/>
        <v/>
      </c>
      <c r="CW386" s="22" t="str">
        <f t="shared" si="177"/>
        <v/>
      </c>
      <c r="CX386" s="22" t="str">
        <f t="shared" si="178"/>
        <v/>
      </c>
      <c r="CY386" s="23" t="str">
        <f t="shared" si="179"/>
        <v/>
      </c>
      <c r="CZ386" s="23" t="str">
        <f t="shared" si="180"/>
        <v/>
      </c>
      <c r="DA386" s="207" t="str">
        <f t="shared" si="184"/>
        <v/>
      </c>
      <c r="DB386" s="23">
        <f t="shared" si="165"/>
        <v>0</v>
      </c>
      <c r="DC386" s="16"/>
      <c r="DE386" s="192">
        <f t="shared" si="166"/>
        <v>0</v>
      </c>
      <c r="DF386" s="192">
        <f t="shared" si="167"/>
        <v>0</v>
      </c>
      <c r="DH386" s="192">
        <f t="shared" si="168"/>
        <v>0</v>
      </c>
      <c r="DI386" s="192">
        <f t="shared" si="169"/>
        <v>0</v>
      </c>
      <c r="DK386" s="203">
        <f>IF(Taula43[[#This Row],[Codi del contracte]]&lt;&gt;"",IF(Taula43[[#This Row],[Codi del contracte]]&gt;199,IF(Taula43[[#This Row],[Codi del contracte]]&lt;300,1,0),0),0)</f>
        <v>0</v>
      </c>
      <c r="DL386" s="203">
        <f>IF(Taula43[[#This Row],[Codi del contracte]]&lt;&gt;"",IF(Taula43[[#This Row],[Codi del contracte]]&gt;499,IF(Taula43[[#This Row],[Codi del contracte]]&lt;600,1,0),0),0)</f>
        <v>0</v>
      </c>
      <c r="DM386" s="203">
        <f t="shared" si="181"/>
        <v>0</v>
      </c>
      <c r="DN386" s="203">
        <f>IF(Taula43[[#This Row],[% Jornada (no posar símbol %)]]=100,IF(DM386=1,2,0),0)</f>
        <v>0</v>
      </c>
      <c r="DO386" s="203" t="str">
        <f t="shared" si="185"/>
        <v/>
      </c>
    </row>
    <row r="387" spans="1:119" ht="14.25" customHeight="1">
      <c r="A387" s="260"/>
      <c r="B387" s="83">
        <v>380</v>
      </c>
      <c r="C387" s="2"/>
      <c r="D387" s="158"/>
      <c r="E387" s="194"/>
      <c r="F387" s="153"/>
      <c r="G387" s="153"/>
      <c r="H387" s="2"/>
      <c r="I387" s="154"/>
      <c r="J387" s="210"/>
      <c r="K387" s="155"/>
      <c r="L387" s="156">
        <f t="shared" si="170"/>
        <v>0</v>
      </c>
      <c r="M387" s="340"/>
      <c r="N387" s="182" t="str">
        <f t="shared" si="182"/>
        <v/>
      </c>
      <c r="O387" s="127"/>
      <c r="P387" s="64"/>
      <c r="Q387" s="64"/>
      <c r="R387" s="64"/>
      <c r="CB387" s="78" t="str">
        <f t="shared" si="155"/>
        <v/>
      </c>
      <c r="CC387" s="79">
        <v>100</v>
      </c>
      <c r="CD387" s="79">
        <f t="shared" si="156"/>
        <v>0</v>
      </c>
      <c r="CE387" s="79">
        <f t="shared" si="157"/>
        <v>0</v>
      </c>
      <c r="CF387" s="79">
        <f t="shared" si="158"/>
        <v>0</v>
      </c>
      <c r="CG387" s="79">
        <f t="shared" si="183"/>
        <v>0</v>
      </c>
      <c r="CH387" s="80">
        <f t="shared" si="159"/>
        <v>0</v>
      </c>
      <c r="CI387" s="84">
        <f t="shared" si="160"/>
        <v>0</v>
      </c>
      <c r="CJ387" s="80">
        <f t="shared" si="171"/>
        <v>0</v>
      </c>
      <c r="CN387" s="21" t="str">
        <f t="shared" si="161"/>
        <v/>
      </c>
      <c r="CO387" s="21" t="str">
        <f t="shared" si="162"/>
        <v/>
      </c>
      <c r="CP387" s="22" t="str">
        <f t="shared" si="172"/>
        <v/>
      </c>
      <c r="CQ387" s="22" t="str">
        <f t="shared" si="173"/>
        <v/>
      </c>
      <c r="CR387" s="22" t="str">
        <f t="shared" si="174"/>
        <v/>
      </c>
      <c r="CS387" s="22" t="str">
        <f t="shared" si="175"/>
        <v/>
      </c>
      <c r="CT387" s="22" t="str">
        <f t="shared" si="176"/>
        <v/>
      </c>
      <c r="CU387" s="173" t="str">
        <f t="shared" si="163"/>
        <v/>
      </c>
      <c r="CV387" s="173" t="str">
        <f t="shared" si="164"/>
        <v/>
      </c>
      <c r="CW387" s="22" t="str">
        <f t="shared" si="177"/>
        <v/>
      </c>
      <c r="CX387" s="22" t="str">
        <f t="shared" si="178"/>
        <v/>
      </c>
      <c r="CY387" s="23" t="str">
        <f t="shared" si="179"/>
        <v/>
      </c>
      <c r="CZ387" s="23" t="str">
        <f t="shared" si="180"/>
        <v/>
      </c>
      <c r="DA387" s="207" t="str">
        <f t="shared" si="184"/>
        <v/>
      </c>
      <c r="DB387" s="23">
        <f t="shared" si="165"/>
        <v>0</v>
      </c>
      <c r="DC387" s="16"/>
      <c r="DE387" s="192">
        <f t="shared" si="166"/>
        <v>0</v>
      </c>
      <c r="DF387" s="192">
        <f t="shared" si="167"/>
        <v>0</v>
      </c>
      <c r="DH387" s="192">
        <f t="shared" si="168"/>
        <v>0</v>
      </c>
      <c r="DI387" s="192">
        <f t="shared" si="169"/>
        <v>0</v>
      </c>
      <c r="DK387" s="203">
        <f>IF(Taula43[[#This Row],[Codi del contracte]]&lt;&gt;"",IF(Taula43[[#This Row],[Codi del contracte]]&gt;199,IF(Taula43[[#This Row],[Codi del contracte]]&lt;300,1,0),0),0)</f>
        <v>0</v>
      </c>
      <c r="DL387" s="203">
        <f>IF(Taula43[[#This Row],[Codi del contracte]]&lt;&gt;"",IF(Taula43[[#This Row],[Codi del contracte]]&gt;499,IF(Taula43[[#This Row],[Codi del contracte]]&lt;600,1,0),0),0)</f>
        <v>0</v>
      </c>
      <c r="DM387" s="203">
        <f t="shared" si="181"/>
        <v>0</v>
      </c>
      <c r="DN387" s="203">
        <f>IF(Taula43[[#This Row],[% Jornada (no posar símbol %)]]=100,IF(DM387=1,2,0),0)</f>
        <v>0</v>
      </c>
      <c r="DO387" s="203" t="str">
        <f t="shared" si="185"/>
        <v/>
      </c>
    </row>
    <row r="388" spans="1:119" ht="14.25" customHeight="1">
      <c r="A388" s="260"/>
      <c r="B388" s="83">
        <v>381</v>
      </c>
      <c r="C388" s="2"/>
      <c r="D388" s="158"/>
      <c r="E388" s="194"/>
      <c r="F388" s="153"/>
      <c r="G388" s="153"/>
      <c r="H388" s="2"/>
      <c r="I388" s="154"/>
      <c r="J388" s="210"/>
      <c r="K388" s="155"/>
      <c r="L388" s="156">
        <f t="shared" si="170"/>
        <v>0</v>
      </c>
      <c r="M388" s="340"/>
      <c r="N388" s="182" t="str">
        <f t="shared" si="182"/>
        <v/>
      </c>
      <c r="O388" s="127"/>
      <c r="P388" s="64"/>
      <c r="Q388" s="64"/>
      <c r="R388" s="64"/>
      <c r="CB388" s="78" t="str">
        <f t="shared" si="155"/>
        <v/>
      </c>
      <c r="CC388" s="79">
        <v>100</v>
      </c>
      <c r="CD388" s="79">
        <f t="shared" si="156"/>
        <v>0</v>
      </c>
      <c r="CE388" s="79">
        <f t="shared" si="157"/>
        <v>0</v>
      </c>
      <c r="CF388" s="79">
        <f t="shared" si="158"/>
        <v>0</v>
      </c>
      <c r="CG388" s="79">
        <f t="shared" si="183"/>
        <v>0</v>
      </c>
      <c r="CH388" s="80">
        <f t="shared" si="159"/>
        <v>0</v>
      </c>
      <c r="CI388" s="84">
        <f t="shared" si="160"/>
        <v>0</v>
      </c>
      <c r="CJ388" s="80">
        <f t="shared" si="171"/>
        <v>0</v>
      </c>
      <c r="CN388" s="21" t="str">
        <f t="shared" si="161"/>
        <v/>
      </c>
      <c r="CO388" s="21" t="str">
        <f t="shared" si="162"/>
        <v/>
      </c>
      <c r="CP388" s="22" t="str">
        <f t="shared" si="172"/>
        <v/>
      </c>
      <c r="CQ388" s="22" t="str">
        <f t="shared" si="173"/>
        <v/>
      </c>
      <c r="CR388" s="22" t="str">
        <f t="shared" si="174"/>
        <v/>
      </c>
      <c r="CS388" s="22" t="str">
        <f t="shared" si="175"/>
        <v/>
      </c>
      <c r="CT388" s="22" t="str">
        <f t="shared" si="176"/>
        <v/>
      </c>
      <c r="CU388" s="173" t="str">
        <f t="shared" si="163"/>
        <v/>
      </c>
      <c r="CV388" s="173" t="str">
        <f t="shared" si="164"/>
        <v/>
      </c>
      <c r="CW388" s="22" t="str">
        <f t="shared" si="177"/>
        <v/>
      </c>
      <c r="CX388" s="22" t="str">
        <f t="shared" si="178"/>
        <v/>
      </c>
      <c r="CY388" s="23" t="str">
        <f t="shared" si="179"/>
        <v/>
      </c>
      <c r="CZ388" s="23" t="str">
        <f t="shared" si="180"/>
        <v/>
      </c>
      <c r="DA388" s="207" t="str">
        <f t="shared" si="184"/>
        <v/>
      </c>
      <c r="DB388" s="23">
        <f t="shared" si="165"/>
        <v>0</v>
      </c>
      <c r="DC388" s="16"/>
      <c r="DE388" s="192">
        <f t="shared" si="166"/>
        <v>0</v>
      </c>
      <c r="DF388" s="192">
        <f t="shared" si="167"/>
        <v>0</v>
      </c>
      <c r="DH388" s="192">
        <f t="shared" si="168"/>
        <v>0</v>
      </c>
      <c r="DI388" s="192">
        <f t="shared" si="169"/>
        <v>0</v>
      </c>
      <c r="DK388" s="203">
        <f>IF(Taula43[[#This Row],[Codi del contracte]]&lt;&gt;"",IF(Taula43[[#This Row],[Codi del contracte]]&gt;199,IF(Taula43[[#This Row],[Codi del contracte]]&lt;300,1,0),0),0)</f>
        <v>0</v>
      </c>
      <c r="DL388" s="203">
        <f>IF(Taula43[[#This Row],[Codi del contracte]]&lt;&gt;"",IF(Taula43[[#This Row],[Codi del contracte]]&gt;499,IF(Taula43[[#This Row],[Codi del contracte]]&lt;600,1,0),0),0)</f>
        <v>0</v>
      </c>
      <c r="DM388" s="203">
        <f t="shared" si="181"/>
        <v>0</v>
      </c>
      <c r="DN388" s="203">
        <f>IF(Taula43[[#This Row],[% Jornada (no posar símbol %)]]=100,IF(DM388=1,2,0),0)</f>
        <v>0</v>
      </c>
      <c r="DO388" s="203" t="str">
        <f t="shared" si="185"/>
        <v/>
      </c>
    </row>
    <row r="389" spans="1:119" ht="14.25" customHeight="1">
      <c r="A389" s="260"/>
      <c r="B389" s="83">
        <v>382</v>
      </c>
      <c r="C389" s="2"/>
      <c r="D389" s="158"/>
      <c r="E389" s="194"/>
      <c r="F389" s="153"/>
      <c r="G389" s="153"/>
      <c r="H389" s="2"/>
      <c r="I389" s="154"/>
      <c r="J389" s="210"/>
      <c r="K389" s="155"/>
      <c r="L389" s="156">
        <f t="shared" si="170"/>
        <v>0</v>
      </c>
      <c r="M389" s="340"/>
      <c r="N389" s="182" t="str">
        <f t="shared" si="182"/>
        <v/>
      </c>
      <c r="O389" s="127"/>
      <c r="P389" s="64"/>
      <c r="Q389" s="64"/>
      <c r="R389" s="64"/>
      <c r="CB389" s="78" t="str">
        <f t="shared" si="155"/>
        <v/>
      </c>
      <c r="CC389" s="79">
        <v>100</v>
      </c>
      <c r="CD389" s="79">
        <f t="shared" si="156"/>
        <v>0</v>
      </c>
      <c r="CE389" s="79">
        <f t="shared" si="157"/>
        <v>0</v>
      </c>
      <c r="CF389" s="79">
        <f t="shared" si="158"/>
        <v>0</v>
      </c>
      <c r="CG389" s="79">
        <f t="shared" si="183"/>
        <v>0</v>
      </c>
      <c r="CH389" s="80">
        <f t="shared" si="159"/>
        <v>0</v>
      </c>
      <c r="CI389" s="84">
        <f t="shared" si="160"/>
        <v>0</v>
      </c>
      <c r="CJ389" s="80">
        <f t="shared" si="171"/>
        <v>0</v>
      </c>
      <c r="CN389" s="21" t="str">
        <f t="shared" si="161"/>
        <v/>
      </c>
      <c r="CO389" s="21" t="str">
        <f t="shared" si="162"/>
        <v/>
      </c>
      <c r="CP389" s="22" t="str">
        <f t="shared" si="172"/>
        <v/>
      </c>
      <c r="CQ389" s="22" t="str">
        <f t="shared" si="173"/>
        <v/>
      </c>
      <c r="CR389" s="22" t="str">
        <f t="shared" si="174"/>
        <v/>
      </c>
      <c r="CS389" s="22" t="str">
        <f t="shared" si="175"/>
        <v/>
      </c>
      <c r="CT389" s="22" t="str">
        <f t="shared" si="176"/>
        <v/>
      </c>
      <c r="CU389" s="173" t="str">
        <f t="shared" si="163"/>
        <v/>
      </c>
      <c r="CV389" s="173" t="str">
        <f t="shared" si="164"/>
        <v/>
      </c>
      <c r="CW389" s="22" t="str">
        <f t="shared" si="177"/>
        <v/>
      </c>
      <c r="CX389" s="22" t="str">
        <f t="shared" si="178"/>
        <v/>
      </c>
      <c r="CY389" s="23" t="str">
        <f t="shared" si="179"/>
        <v/>
      </c>
      <c r="CZ389" s="23" t="str">
        <f t="shared" si="180"/>
        <v/>
      </c>
      <c r="DA389" s="207" t="str">
        <f t="shared" si="184"/>
        <v/>
      </c>
      <c r="DB389" s="23">
        <f t="shared" si="165"/>
        <v>0</v>
      </c>
      <c r="DC389" s="16"/>
      <c r="DE389" s="192">
        <f t="shared" si="166"/>
        <v>0</v>
      </c>
      <c r="DF389" s="192">
        <f t="shared" si="167"/>
        <v>0</v>
      </c>
      <c r="DH389" s="192">
        <f t="shared" si="168"/>
        <v>0</v>
      </c>
      <c r="DI389" s="192">
        <f t="shared" si="169"/>
        <v>0</v>
      </c>
      <c r="DK389" s="203">
        <f>IF(Taula43[[#This Row],[Codi del contracte]]&lt;&gt;"",IF(Taula43[[#This Row],[Codi del contracte]]&gt;199,IF(Taula43[[#This Row],[Codi del contracte]]&lt;300,1,0),0),0)</f>
        <v>0</v>
      </c>
      <c r="DL389" s="203">
        <f>IF(Taula43[[#This Row],[Codi del contracte]]&lt;&gt;"",IF(Taula43[[#This Row],[Codi del contracte]]&gt;499,IF(Taula43[[#This Row],[Codi del contracte]]&lt;600,1,0),0),0)</f>
        <v>0</v>
      </c>
      <c r="DM389" s="203">
        <f t="shared" si="181"/>
        <v>0</v>
      </c>
      <c r="DN389" s="203">
        <f>IF(Taula43[[#This Row],[% Jornada (no posar símbol %)]]=100,IF(DM389=1,2,0),0)</f>
        <v>0</v>
      </c>
      <c r="DO389" s="203" t="str">
        <f t="shared" si="185"/>
        <v/>
      </c>
    </row>
    <row r="390" spans="1:119" ht="14.25" customHeight="1">
      <c r="A390" s="260"/>
      <c r="B390" s="83">
        <v>383</v>
      </c>
      <c r="C390" s="2"/>
      <c r="D390" s="158"/>
      <c r="E390" s="194"/>
      <c r="F390" s="153"/>
      <c r="G390" s="153"/>
      <c r="H390" s="2"/>
      <c r="I390" s="154"/>
      <c r="J390" s="210"/>
      <c r="K390" s="155"/>
      <c r="L390" s="156">
        <f t="shared" si="170"/>
        <v>0</v>
      </c>
      <c r="M390" s="340"/>
      <c r="N390" s="182" t="str">
        <f t="shared" si="182"/>
        <v/>
      </c>
      <c r="O390" s="127"/>
      <c r="P390" s="64"/>
      <c r="Q390" s="64"/>
      <c r="R390" s="64"/>
      <c r="CB390" s="78" t="str">
        <f t="shared" si="155"/>
        <v/>
      </c>
      <c r="CC390" s="79">
        <v>100</v>
      </c>
      <c r="CD390" s="79">
        <f t="shared" si="156"/>
        <v>0</v>
      </c>
      <c r="CE390" s="79">
        <f t="shared" si="157"/>
        <v>0</v>
      </c>
      <c r="CF390" s="79">
        <f t="shared" si="158"/>
        <v>0</v>
      </c>
      <c r="CG390" s="79">
        <f t="shared" si="183"/>
        <v>0</v>
      </c>
      <c r="CH390" s="80">
        <f t="shared" si="159"/>
        <v>0</v>
      </c>
      <c r="CI390" s="84">
        <f t="shared" si="160"/>
        <v>0</v>
      </c>
      <c r="CJ390" s="80">
        <f t="shared" si="171"/>
        <v>0</v>
      </c>
      <c r="CN390" s="21" t="str">
        <f t="shared" si="161"/>
        <v/>
      </c>
      <c r="CO390" s="21" t="str">
        <f t="shared" si="162"/>
        <v/>
      </c>
      <c r="CP390" s="22" t="str">
        <f t="shared" si="172"/>
        <v/>
      </c>
      <c r="CQ390" s="22" t="str">
        <f t="shared" si="173"/>
        <v/>
      </c>
      <c r="CR390" s="22" t="str">
        <f t="shared" si="174"/>
        <v/>
      </c>
      <c r="CS390" s="22" t="str">
        <f t="shared" si="175"/>
        <v/>
      </c>
      <c r="CT390" s="22" t="str">
        <f t="shared" si="176"/>
        <v/>
      </c>
      <c r="CU390" s="173" t="str">
        <f t="shared" si="163"/>
        <v/>
      </c>
      <c r="CV390" s="173" t="str">
        <f t="shared" si="164"/>
        <v/>
      </c>
      <c r="CW390" s="22" t="str">
        <f t="shared" si="177"/>
        <v/>
      </c>
      <c r="CX390" s="22" t="str">
        <f t="shared" si="178"/>
        <v/>
      </c>
      <c r="CY390" s="23" t="str">
        <f t="shared" si="179"/>
        <v/>
      </c>
      <c r="CZ390" s="23" t="str">
        <f t="shared" si="180"/>
        <v/>
      </c>
      <c r="DA390" s="207" t="str">
        <f t="shared" si="184"/>
        <v/>
      </c>
      <c r="DB390" s="23">
        <f t="shared" si="165"/>
        <v>0</v>
      </c>
      <c r="DC390" s="16"/>
      <c r="DE390" s="192">
        <f t="shared" si="166"/>
        <v>0</v>
      </c>
      <c r="DF390" s="192">
        <f t="shared" si="167"/>
        <v>0</v>
      </c>
      <c r="DH390" s="192">
        <f t="shared" si="168"/>
        <v>0</v>
      </c>
      <c r="DI390" s="192">
        <f t="shared" si="169"/>
        <v>0</v>
      </c>
      <c r="DK390" s="203">
        <f>IF(Taula43[[#This Row],[Codi del contracte]]&lt;&gt;"",IF(Taula43[[#This Row],[Codi del contracte]]&gt;199,IF(Taula43[[#This Row],[Codi del contracte]]&lt;300,1,0),0),0)</f>
        <v>0</v>
      </c>
      <c r="DL390" s="203">
        <f>IF(Taula43[[#This Row],[Codi del contracte]]&lt;&gt;"",IF(Taula43[[#This Row],[Codi del contracte]]&gt;499,IF(Taula43[[#This Row],[Codi del contracte]]&lt;600,1,0),0),0)</f>
        <v>0</v>
      </c>
      <c r="DM390" s="203">
        <f t="shared" si="181"/>
        <v>0</v>
      </c>
      <c r="DN390" s="203">
        <f>IF(Taula43[[#This Row],[% Jornada (no posar símbol %)]]=100,IF(DM390=1,2,0),0)</f>
        <v>0</v>
      </c>
      <c r="DO390" s="203" t="str">
        <f t="shared" si="185"/>
        <v/>
      </c>
    </row>
    <row r="391" spans="1:119" ht="14.25" customHeight="1">
      <c r="A391" s="260"/>
      <c r="B391" s="83">
        <v>384</v>
      </c>
      <c r="C391" s="2"/>
      <c r="D391" s="158"/>
      <c r="E391" s="194"/>
      <c r="F391" s="153"/>
      <c r="G391" s="153"/>
      <c r="H391" s="2"/>
      <c r="I391" s="154"/>
      <c r="J391" s="210"/>
      <c r="K391" s="155"/>
      <c r="L391" s="156">
        <f t="shared" si="170"/>
        <v>0</v>
      </c>
      <c r="M391" s="340"/>
      <c r="N391" s="182" t="str">
        <f t="shared" si="182"/>
        <v/>
      </c>
      <c r="O391" s="127"/>
      <c r="P391" s="64"/>
      <c r="Q391" s="64"/>
      <c r="R391" s="64"/>
      <c r="CB391" s="78" t="str">
        <f t="shared" si="155"/>
        <v/>
      </c>
      <c r="CC391" s="79">
        <v>100</v>
      </c>
      <c r="CD391" s="79">
        <f t="shared" si="156"/>
        <v>0</v>
      </c>
      <c r="CE391" s="79">
        <f t="shared" si="157"/>
        <v>0</v>
      </c>
      <c r="CF391" s="79">
        <f t="shared" si="158"/>
        <v>0</v>
      </c>
      <c r="CG391" s="79">
        <f t="shared" si="183"/>
        <v>0</v>
      </c>
      <c r="CH391" s="80">
        <f t="shared" si="159"/>
        <v>0</v>
      </c>
      <c r="CI391" s="84">
        <f t="shared" si="160"/>
        <v>0</v>
      </c>
      <c r="CJ391" s="80">
        <f t="shared" si="171"/>
        <v>0</v>
      </c>
      <c r="CN391" s="21" t="str">
        <f t="shared" si="161"/>
        <v/>
      </c>
      <c r="CO391" s="21" t="str">
        <f t="shared" si="162"/>
        <v/>
      </c>
      <c r="CP391" s="22" t="str">
        <f t="shared" si="172"/>
        <v/>
      </c>
      <c r="CQ391" s="22" t="str">
        <f t="shared" si="173"/>
        <v/>
      </c>
      <c r="CR391" s="22" t="str">
        <f t="shared" si="174"/>
        <v/>
      </c>
      <c r="CS391" s="22" t="str">
        <f t="shared" si="175"/>
        <v/>
      </c>
      <c r="CT391" s="22" t="str">
        <f t="shared" si="176"/>
        <v/>
      </c>
      <c r="CU391" s="173" t="str">
        <f t="shared" si="163"/>
        <v/>
      </c>
      <c r="CV391" s="173" t="str">
        <f t="shared" si="164"/>
        <v/>
      </c>
      <c r="CW391" s="22" t="str">
        <f t="shared" si="177"/>
        <v/>
      </c>
      <c r="CX391" s="22" t="str">
        <f t="shared" si="178"/>
        <v/>
      </c>
      <c r="CY391" s="23" t="str">
        <f t="shared" si="179"/>
        <v/>
      </c>
      <c r="CZ391" s="23" t="str">
        <f t="shared" si="180"/>
        <v/>
      </c>
      <c r="DA391" s="207" t="str">
        <f t="shared" si="184"/>
        <v/>
      </c>
      <c r="DB391" s="23">
        <f t="shared" si="165"/>
        <v>0</v>
      </c>
      <c r="DC391" s="16"/>
      <c r="DE391" s="192">
        <f t="shared" si="166"/>
        <v>0</v>
      </c>
      <c r="DF391" s="192">
        <f t="shared" si="167"/>
        <v>0</v>
      </c>
      <c r="DH391" s="192">
        <f t="shared" si="168"/>
        <v>0</v>
      </c>
      <c r="DI391" s="192">
        <f t="shared" si="169"/>
        <v>0</v>
      </c>
      <c r="DK391" s="203">
        <f>IF(Taula43[[#This Row],[Codi del contracte]]&lt;&gt;"",IF(Taula43[[#This Row],[Codi del contracte]]&gt;199,IF(Taula43[[#This Row],[Codi del contracte]]&lt;300,1,0),0),0)</f>
        <v>0</v>
      </c>
      <c r="DL391" s="203">
        <f>IF(Taula43[[#This Row],[Codi del contracte]]&lt;&gt;"",IF(Taula43[[#This Row],[Codi del contracte]]&gt;499,IF(Taula43[[#This Row],[Codi del contracte]]&lt;600,1,0),0),0)</f>
        <v>0</v>
      </c>
      <c r="DM391" s="203">
        <f t="shared" si="181"/>
        <v>0</v>
      </c>
      <c r="DN391" s="203">
        <f>IF(Taula43[[#This Row],[% Jornada (no posar símbol %)]]=100,IF(DM391=1,2,0),0)</f>
        <v>0</v>
      </c>
      <c r="DO391" s="203" t="str">
        <f t="shared" si="185"/>
        <v/>
      </c>
    </row>
    <row r="392" spans="1:119" ht="14.25" customHeight="1">
      <c r="A392" s="260"/>
      <c r="B392" s="83">
        <v>385</v>
      </c>
      <c r="C392" s="2"/>
      <c r="D392" s="158"/>
      <c r="E392" s="194"/>
      <c r="F392" s="153"/>
      <c r="G392" s="153"/>
      <c r="H392" s="2"/>
      <c r="I392" s="154"/>
      <c r="J392" s="210"/>
      <c r="K392" s="155"/>
      <c r="L392" s="156">
        <f t="shared" si="170"/>
        <v>0</v>
      </c>
      <c r="M392" s="340"/>
      <c r="N392" s="182" t="str">
        <f t="shared" si="182"/>
        <v/>
      </c>
      <c r="O392" s="127"/>
      <c r="P392" s="64"/>
      <c r="Q392" s="64"/>
      <c r="R392" s="64"/>
      <c r="CB392" s="78" t="str">
        <f t="shared" ref="CB392:CB400" si="186">IF(H392="F - Física",1,IF(H392="A - Sensorial Auditiva",1,IF(H392="V - Sensorial Visual",1,IF(H392="","",IF(H392="M - M. Mental",0,IF(H392="P - Psíquica",0,IF(H392="PC - Paràlisi Cerebral",0)))))))</f>
        <v/>
      </c>
      <c r="CC392" s="79">
        <v>100</v>
      </c>
      <c r="CD392" s="79">
        <f t="shared" ref="CD392:CD400" si="187">ROUND((K392*CC392)/100,2)</f>
        <v>0</v>
      </c>
      <c r="CE392" s="79">
        <f t="shared" ref="CE392:CE400" si="188">IF(CB392=0,IF(I392&lt;33,0,CD392),0)</f>
        <v>0</v>
      </c>
      <c r="CF392" s="79">
        <f t="shared" ref="CF392:CF400" si="189">IF(CB392=1,IF(I392&lt;65,0,CD392),0)</f>
        <v>0</v>
      </c>
      <c r="CG392" s="79">
        <f t="shared" si="183"/>
        <v>0</v>
      </c>
      <c r="CH392" s="80">
        <f t="shared" ref="CH392:CH400" si="190">IF(L392&gt;0,1,0)</f>
        <v>0</v>
      </c>
      <c r="CI392" s="84">
        <f t="shared" ref="CI392:CI400" si="191">IF(M392&lt;&gt;"",M392,L392)</f>
        <v>0</v>
      </c>
      <c r="CJ392" s="80">
        <f t="shared" si="171"/>
        <v>0</v>
      </c>
      <c r="CN392" s="21" t="str">
        <f t="shared" ref="CN392:CN400" si="192">IF(H392="","",IF(H392="M - M. Mental","",IF(H392="F - Física","",IF(H392="P - Psíquica","",IF(H392="PC - Paràlisi Cerebral","",IF(H392="A - Sensorial Auditiva","",IF(H392="V - Sensorial Visual","","1) Tipus de discapacitat: Fer servir llista desplegable")))))))</f>
        <v/>
      </c>
      <c r="CO392" s="21" t="str">
        <f t="shared" ref="CO392:CO400" si="193">IF(I392="","",IF(I392&gt;0,IF(H392="M - M. Mental","",IF(H392="F - Física","",IF(H392="P - Psíquica","",IF(H392="PC - Paràlisi Cerebral","",IF(H392="A - Sensorial Auditiva","",IF(H392="V - Sensorial Visual","",IF(H392="","2) Tipus de discapacitat: Manca seleccionar","")))))))))</f>
        <v/>
      </c>
      <c r="CP392" s="22" t="str">
        <f t="shared" si="172"/>
        <v/>
      </c>
      <c r="CQ392" s="22" t="str">
        <f t="shared" si="173"/>
        <v/>
      </c>
      <c r="CR392" s="22" t="str">
        <f t="shared" si="174"/>
        <v/>
      </c>
      <c r="CS392" s="22" t="str">
        <f t="shared" si="175"/>
        <v/>
      </c>
      <c r="CT392" s="22" t="str">
        <f t="shared" si="176"/>
        <v/>
      </c>
      <c r="CU392" s="173" t="str">
        <f t="shared" ref="CU392:CU400" si="194">IF(CB392=0,IF(I392&lt;33,IF(I392&lt;&gt;"","4) M.Mental, Psíquica ó P. Cerebral &lt; 33% (No subvencionable)",""),""),"")</f>
        <v/>
      </c>
      <c r="CV392" s="173" t="str">
        <f t="shared" ref="CV392:CV400" si="195">IF(CB392=1,IF(I392&lt;65,IF(I392&lt;&gt;"","3) Físic ó Sensorial &lt; 65% (No és subvencionable)",""),""),"")</f>
        <v/>
      </c>
      <c r="CW392" s="22" t="str">
        <f t="shared" si="177"/>
        <v/>
      </c>
      <c r="CX392" s="22" t="str">
        <f t="shared" si="178"/>
        <v/>
      </c>
      <c r="CY392" s="23" t="str">
        <f t="shared" si="179"/>
        <v/>
      </c>
      <c r="CZ392" s="23" t="str">
        <f t="shared" si="180"/>
        <v/>
      </c>
      <c r="DA392" s="207" t="str">
        <f t="shared" si="184"/>
        <v/>
      </c>
      <c r="DB392" s="23">
        <f t="shared" ref="DB392:DB400" si="196">IF(N392&lt;&gt;"",1,0)</f>
        <v>0</v>
      </c>
      <c r="DC392" s="16"/>
      <c r="DE392" s="192">
        <f t="shared" ref="DE392:DE400" si="197">IF(CH392=1,IF(E392="Home",1,IF(E392="Dona",0,"")),0)</f>
        <v>0</v>
      </c>
      <c r="DF392" s="192">
        <f t="shared" ref="DF392:DF400" si="198">IF(CH392=1,IF(E392="Dona",1,IF(E392="Home",0,"")),0)</f>
        <v>0</v>
      </c>
      <c r="DH392" s="192">
        <f t="shared" ref="DH392:DH400" si="199">IF(CJ392=1,IF(E392="Home",1,IF(E392="Dona",0,"")),0)</f>
        <v>0</v>
      </c>
      <c r="DI392" s="192">
        <f t="shared" ref="DI392:DI400" si="200">IF(CJ392=1,IF(E392="Dona",1,IF(E392="Home",0,"")),0)</f>
        <v>0</v>
      </c>
      <c r="DK392" s="203">
        <f>IF(Taula43[[#This Row],[Codi del contracte]]&lt;&gt;"",IF(Taula43[[#This Row],[Codi del contracte]]&gt;199,IF(Taula43[[#This Row],[Codi del contracte]]&lt;300,1,0),0),0)</f>
        <v>0</v>
      </c>
      <c r="DL392" s="203">
        <f>IF(Taula43[[#This Row],[Codi del contracte]]&lt;&gt;"",IF(Taula43[[#This Row],[Codi del contracte]]&gt;499,IF(Taula43[[#This Row],[Codi del contracte]]&lt;600,1,0),0),0)</f>
        <v>0</v>
      </c>
      <c r="DM392" s="203">
        <f t="shared" si="181"/>
        <v>0</v>
      </c>
      <c r="DN392" s="203">
        <f>IF(Taula43[[#This Row],[% Jornada (no posar símbol %)]]=100,IF(DM392=1,2,0),0)</f>
        <v>0</v>
      </c>
      <c r="DO392" s="203" t="str">
        <f t="shared" si="185"/>
        <v/>
      </c>
    </row>
    <row r="393" spans="1:119" ht="14.25" customHeight="1">
      <c r="A393" s="260"/>
      <c r="B393" s="83">
        <v>386</v>
      </c>
      <c r="C393" s="2"/>
      <c r="D393" s="158"/>
      <c r="E393" s="194"/>
      <c r="F393" s="153"/>
      <c r="G393" s="153"/>
      <c r="H393" s="2"/>
      <c r="I393" s="154"/>
      <c r="J393" s="210"/>
      <c r="K393" s="155"/>
      <c r="L393" s="156">
        <f t="shared" ref="L393:L400" si="201">CG393</f>
        <v>0</v>
      </c>
      <c r="M393" s="340"/>
      <c r="N393" s="182" t="str">
        <f t="shared" si="182"/>
        <v/>
      </c>
      <c r="O393" s="127"/>
      <c r="P393" s="64"/>
      <c r="Q393" s="64"/>
      <c r="R393" s="64"/>
      <c r="CB393" s="78" t="str">
        <f t="shared" si="186"/>
        <v/>
      </c>
      <c r="CC393" s="79">
        <v>100</v>
      </c>
      <c r="CD393" s="79">
        <f t="shared" si="187"/>
        <v>0</v>
      </c>
      <c r="CE393" s="79">
        <f t="shared" si="188"/>
        <v>0</v>
      </c>
      <c r="CF393" s="79">
        <f t="shared" si="189"/>
        <v>0</v>
      </c>
      <c r="CG393" s="79">
        <f t="shared" si="183"/>
        <v>0</v>
      </c>
      <c r="CH393" s="80">
        <f t="shared" si="190"/>
        <v>0</v>
      </c>
      <c r="CI393" s="84">
        <f t="shared" si="191"/>
        <v>0</v>
      </c>
      <c r="CJ393" s="80">
        <f t="shared" ref="CJ393:CJ400" si="202">IF(CI393&gt;0,1,0)</f>
        <v>0</v>
      </c>
      <c r="CN393" s="21" t="str">
        <f t="shared" si="192"/>
        <v/>
      </c>
      <c r="CO393" s="21" t="str">
        <f t="shared" si="193"/>
        <v/>
      </c>
      <c r="CP393" s="22" t="str">
        <f t="shared" ref="CP393:CP400" si="203">IF(K393="","",IF(K393="*%","Error % jornada",IF(K393&lt;1,"5) % Jornada: No fer servir número en percentatge","")))</f>
        <v/>
      </c>
      <c r="CQ393" s="22" t="str">
        <f t="shared" ref="CQ393:CQ400" si="204">IF(CN393&lt;&gt;"",IF(CP393&lt;&gt;"","1) Tipus de Discapacitat: Triar de desplegable  -  5) % Jornada",CN393),"")</f>
        <v/>
      </c>
      <c r="CR393" s="22" t="str">
        <f t="shared" ref="CR393:CR400" si="205">IF(CO393&lt;&gt;"",IF(CP393&lt;&gt;"","2) Tipus de discapacitat: Manca seleccionar  -  5) % Jornada",CO393),"")</f>
        <v/>
      </c>
      <c r="CS393" s="22" t="str">
        <f t="shared" ref="CS393:CS400" si="206">IF(CQ393&lt;&gt;"",CQ393,CR393)</f>
        <v/>
      </c>
      <c r="CT393" s="22" t="str">
        <f t="shared" ref="CT393:CT400" si="207">IF(CS393&lt;&gt;"",CS393,IF(CP393&lt;&gt;"",CP393,""))</f>
        <v/>
      </c>
      <c r="CU393" s="173" t="str">
        <f t="shared" si="194"/>
        <v/>
      </c>
      <c r="CV393" s="173" t="str">
        <f t="shared" si="195"/>
        <v/>
      </c>
      <c r="CW393" s="22" t="str">
        <f t="shared" ref="CW393:CW400" si="208">IF(CU393&lt;&gt;"",IF(CP393&lt;&gt;"","4) M.Mental, Psíquica ó Paràlisi Cerebral &lt; 33%  -  5)  % Jornada",CU393),"")</f>
        <v/>
      </c>
      <c r="CX393" s="22" t="str">
        <f t="shared" ref="CX393:CX400" si="209">IF(CV393&lt;&gt;"",IF(CP393&lt;&gt;"","3) Físic ó Sensorial &lt; 65%  -  5) % Jornada",CV393),"")</f>
        <v/>
      </c>
      <c r="CY393" s="23" t="str">
        <f t="shared" ref="CY393:CY400" si="210">IF(CX393&lt;&gt;"",CX393,IF(CW393&lt;&gt;"",CW393,""))</f>
        <v/>
      </c>
      <c r="CZ393" s="23" t="str">
        <f t="shared" ref="CZ393:CZ400" si="211">IF(CY393&lt;&gt;"",CY393,IF(CT393&lt;&gt;"",CT393,""))</f>
        <v/>
      </c>
      <c r="DA393" s="207" t="str">
        <f t="shared" si="184"/>
        <v/>
      </c>
      <c r="DB393" s="23">
        <f t="shared" si="196"/>
        <v>0</v>
      </c>
      <c r="DC393" s="16"/>
      <c r="DE393" s="192">
        <f t="shared" si="197"/>
        <v>0</v>
      </c>
      <c r="DF393" s="192">
        <f t="shared" si="198"/>
        <v>0</v>
      </c>
      <c r="DH393" s="192">
        <f t="shared" si="199"/>
        <v>0</v>
      </c>
      <c r="DI393" s="192">
        <f t="shared" si="200"/>
        <v>0</v>
      </c>
      <c r="DK393" s="203">
        <f>IF(Taula43[[#This Row],[Codi del contracte]]&lt;&gt;"",IF(Taula43[[#This Row],[Codi del contracte]]&gt;199,IF(Taula43[[#This Row],[Codi del contracte]]&lt;300,1,0),0),0)</f>
        <v>0</v>
      </c>
      <c r="DL393" s="203">
        <f>IF(Taula43[[#This Row],[Codi del contracte]]&lt;&gt;"",IF(Taula43[[#This Row],[Codi del contracte]]&gt;499,IF(Taula43[[#This Row],[Codi del contracte]]&lt;600,1,0),0),0)</f>
        <v>0</v>
      </c>
      <c r="DM393" s="203">
        <f t="shared" ref="DM393:DM400" si="212">DK393+DL393</f>
        <v>0</v>
      </c>
      <c r="DN393" s="203">
        <f>IF(Taula43[[#This Row],[% Jornada (no posar símbol %)]]=100,IF(DM393=1,2,0),0)</f>
        <v>0</v>
      </c>
      <c r="DO393" s="203" t="str">
        <f t="shared" si="185"/>
        <v/>
      </c>
    </row>
    <row r="394" spans="1:119" ht="14.25" customHeight="1">
      <c r="A394" s="260"/>
      <c r="B394" s="83">
        <v>387</v>
      </c>
      <c r="C394" s="2"/>
      <c r="D394" s="158"/>
      <c r="E394" s="194"/>
      <c r="F394" s="153"/>
      <c r="G394" s="153"/>
      <c r="H394" s="2"/>
      <c r="I394" s="154"/>
      <c r="J394" s="210"/>
      <c r="K394" s="155"/>
      <c r="L394" s="156">
        <f t="shared" si="201"/>
        <v>0</v>
      </c>
      <c r="M394" s="340"/>
      <c r="N394" s="182" t="str">
        <f t="shared" ref="N394:N400" si="213">IFERROR(DA394,"ERROR! NO RETALLAR I ENGANXAR DINS DEL FORMULARI")</f>
        <v/>
      </c>
      <c r="O394" s="127"/>
      <c r="P394" s="64"/>
      <c r="Q394" s="64"/>
      <c r="R394" s="64"/>
      <c r="CB394" s="78" t="str">
        <f t="shared" si="186"/>
        <v/>
      </c>
      <c r="CC394" s="79">
        <v>100</v>
      </c>
      <c r="CD394" s="79">
        <f t="shared" si="187"/>
        <v>0</v>
      </c>
      <c r="CE394" s="79">
        <f t="shared" si="188"/>
        <v>0</v>
      </c>
      <c r="CF394" s="79">
        <f t="shared" si="189"/>
        <v>0</v>
      </c>
      <c r="CG394" s="79">
        <f t="shared" ref="CG394:CG400" si="214">IFERROR(ROUND((CE394+CF394),2),0)</f>
        <v>0</v>
      </c>
      <c r="CH394" s="80">
        <f t="shared" si="190"/>
        <v>0</v>
      </c>
      <c r="CI394" s="84">
        <f t="shared" si="191"/>
        <v>0</v>
      </c>
      <c r="CJ394" s="80">
        <f t="shared" si="202"/>
        <v>0</v>
      </c>
      <c r="CN394" s="21" t="str">
        <f t="shared" si="192"/>
        <v/>
      </c>
      <c r="CO394" s="21" t="str">
        <f t="shared" si="193"/>
        <v/>
      </c>
      <c r="CP394" s="22" t="str">
        <f t="shared" si="203"/>
        <v/>
      </c>
      <c r="CQ394" s="22" t="str">
        <f t="shared" si="204"/>
        <v/>
      </c>
      <c r="CR394" s="22" t="str">
        <f t="shared" si="205"/>
        <v/>
      </c>
      <c r="CS394" s="22" t="str">
        <f t="shared" si="206"/>
        <v/>
      </c>
      <c r="CT394" s="22" t="str">
        <f t="shared" si="207"/>
        <v/>
      </c>
      <c r="CU394" s="173" t="str">
        <f t="shared" si="194"/>
        <v/>
      </c>
      <c r="CV394" s="173" t="str">
        <f t="shared" si="195"/>
        <v/>
      </c>
      <c r="CW394" s="22" t="str">
        <f t="shared" si="208"/>
        <v/>
      </c>
      <c r="CX394" s="22" t="str">
        <f t="shared" si="209"/>
        <v/>
      </c>
      <c r="CY394" s="23" t="str">
        <f t="shared" si="210"/>
        <v/>
      </c>
      <c r="CZ394" s="23" t="str">
        <f t="shared" si="211"/>
        <v/>
      </c>
      <c r="DA394" s="207" t="str">
        <f t="shared" ref="DA394:DA400" si="215">IF(CZ394&lt;&gt;"",CZ394,IF(DO394&lt;&gt;"",DO394,""))</f>
        <v/>
      </c>
      <c r="DB394" s="23">
        <f t="shared" si="196"/>
        <v>0</v>
      </c>
      <c r="DC394" s="16"/>
      <c r="DE394" s="192">
        <f t="shared" si="197"/>
        <v>0</v>
      </c>
      <c r="DF394" s="192">
        <f t="shared" si="198"/>
        <v>0</v>
      </c>
      <c r="DH394" s="192">
        <f t="shared" si="199"/>
        <v>0</v>
      </c>
      <c r="DI394" s="192">
        <f t="shared" si="200"/>
        <v>0</v>
      </c>
      <c r="DK394" s="203">
        <f>IF(Taula43[[#This Row],[Codi del contracte]]&lt;&gt;"",IF(Taula43[[#This Row],[Codi del contracte]]&gt;199,IF(Taula43[[#This Row],[Codi del contracte]]&lt;300,1,0),0),0)</f>
        <v>0</v>
      </c>
      <c r="DL394" s="203">
        <f>IF(Taula43[[#This Row],[Codi del contracte]]&lt;&gt;"",IF(Taula43[[#This Row],[Codi del contracte]]&gt;499,IF(Taula43[[#This Row],[Codi del contracte]]&lt;600,1,0),0),0)</f>
        <v>0</v>
      </c>
      <c r="DM394" s="203">
        <f t="shared" si="212"/>
        <v>0</v>
      </c>
      <c r="DN394" s="203">
        <f>IF(Taula43[[#This Row],[% Jornada (no posar símbol %)]]=100,IF(DM394=1,2,0),0)</f>
        <v>0</v>
      </c>
      <c r="DO394" s="203" t="str">
        <f t="shared" ref="DO394:DO400" si="216">IF(DN394=2,"6) Contracte a Temps Parcial no compatible amb 100% Jornada","")</f>
        <v/>
      </c>
    </row>
    <row r="395" spans="1:119" ht="14.25" customHeight="1">
      <c r="A395" s="260"/>
      <c r="B395" s="83">
        <v>388</v>
      </c>
      <c r="C395" s="2"/>
      <c r="D395" s="158"/>
      <c r="E395" s="194"/>
      <c r="F395" s="153"/>
      <c r="G395" s="153"/>
      <c r="H395" s="2"/>
      <c r="I395" s="154"/>
      <c r="J395" s="210"/>
      <c r="K395" s="155"/>
      <c r="L395" s="156">
        <f t="shared" si="201"/>
        <v>0</v>
      </c>
      <c r="M395" s="340"/>
      <c r="N395" s="182" t="str">
        <f t="shared" si="213"/>
        <v/>
      </c>
      <c r="O395" s="127"/>
      <c r="P395" s="64"/>
      <c r="Q395" s="64"/>
      <c r="R395" s="64"/>
      <c r="CB395" s="78" t="str">
        <f t="shared" si="186"/>
        <v/>
      </c>
      <c r="CC395" s="79">
        <v>100</v>
      </c>
      <c r="CD395" s="79">
        <f t="shared" si="187"/>
        <v>0</v>
      </c>
      <c r="CE395" s="79">
        <f t="shared" si="188"/>
        <v>0</v>
      </c>
      <c r="CF395" s="79">
        <f t="shared" si="189"/>
        <v>0</v>
      </c>
      <c r="CG395" s="79">
        <f t="shared" si="214"/>
        <v>0</v>
      </c>
      <c r="CH395" s="80">
        <f t="shared" si="190"/>
        <v>0</v>
      </c>
      <c r="CI395" s="84">
        <f t="shared" si="191"/>
        <v>0</v>
      </c>
      <c r="CJ395" s="80">
        <f t="shared" si="202"/>
        <v>0</v>
      </c>
      <c r="CN395" s="21" t="str">
        <f t="shared" si="192"/>
        <v/>
      </c>
      <c r="CO395" s="21" t="str">
        <f t="shared" si="193"/>
        <v/>
      </c>
      <c r="CP395" s="22" t="str">
        <f t="shared" si="203"/>
        <v/>
      </c>
      <c r="CQ395" s="22" t="str">
        <f t="shared" si="204"/>
        <v/>
      </c>
      <c r="CR395" s="22" t="str">
        <f t="shared" si="205"/>
        <v/>
      </c>
      <c r="CS395" s="22" t="str">
        <f t="shared" si="206"/>
        <v/>
      </c>
      <c r="CT395" s="22" t="str">
        <f t="shared" si="207"/>
        <v/>
      </c>
      <c r="CU395" s="173" t="str">
        <f t="shared" si="194"/>
        <v/>
      </c>
      <c r="CV395" s="173" t="str">
        <f t="shared" si="195"/>
        <v/>
      </c>
      <c r="CW395" s="22" t="str">
        <f t="shared" si="208"/>
        <v/>
      </c>
      <c r="CX395" s="22" t="str">
        <f t="shared" si="209"/>
        <v/>
      </c>
      <c r="CY395" s="23" t="str">
        <f t="shared" si="210"/>
        <v/>
      </c>
      <c r="CZ395" s="23" t="str">
        <f t="shared" si="211"/>
        <v/>
      </c>
      <c r="DA395" s="207" t="str">
        <f t="shared" si="215"/>
        <v/>
      </c>
      <c r="DB395" s="23">
        <f t="shared" si="196"/>
        <v>0</v>
      </c>
      <c r="DC395" s="16"/>
      <c r="DE395" s="192">
        <f t="shared" si="197"/>
        <v>0</v>
      </c>
      <c r="DF395" s="192">
        <f t="shared" si="198"/>
        <v>0</v>
      </c>
      <c r="DH395" s="192">
        <f t="shared" si="199"/>
        <v>0</v>
      </c>
      <c r="DI395" s="192">
        <f t="shared" si="200"/>
        <v>0</v>
      </c>
      <c r="DK395" s="203">
        <f>IF(Taula43[[#This Row],[Codi del contracte]]&lt;&gt;"",IF(Taula43[[#This Row],[Codi del contracte]]&gt;199,IF(Taula43[[#This Row],[Codi del contracte]]&lt;300,1,0),0),0)</f>
        <v>0</v>
      </c>
      <c r="DL395" s="203">
        <f>IF(Taula43[[#This Row],[Codi del contracte]]&lt;&gt;"",IF(Taula43[[#This Row],[Codi del contracte]]&gt;499,IF(Taula43[[#This Row],[Codi del contracte]]&lt;600,1,0),0),0)</f>
        <v>0</v>
      </c>
      <c r="DM395" s="203">
        <f t="shared" si="212"/>
        <v>0</v>
      </c>
      <c r="DN395" s="203">
        <f>IF(Taula43[[#This Row],[% Jornada (no posar símbol %)]]=100,IF(DM395=1,2,0),0)</f>
        <v>0</v>
      </c>
      <c r="DO395" s="203" t="str">
        <f t="shared" si="216"/>
        <v/>
      </c>
    </row>
    <row r="396" spans="1:119" ht="14.25" customHeight="1">
      <c r="A396" s="260"/>
      <c r="B396" s="83">
        <v>389</v>
      </c>
      <c r="C396" s="2"/>
      <c r="D396" s="158"/>
      <c r="E396" s="194"/>
      <c r="F396" s="153"/>
      <c r="G396" s="153"/>
      <c r="H396" s="2"/>
      <c r="I396" s="154"/>
      <c r="J396" s="210"/>
      <c r="K396" s="155"/>
      <c r="L396" s="156">
        <f t="shared" si="201"/>
        <v>0</v>
      </c>
      <c r="M396" s="340"/>
      <c r="N396" s="182" t="str">
        <f t="shared" si="213"/>
        <v/>
      </c>
      <c r="O396" s="127"/>
      <c r="P396" s="64"/>
      <c r="Q396" s="64"/>
      <c r="R396" s="64"/>
      <c r="CB396" s="78" t="str">
        <f t="shared" si="186"/>
        <v/>
      </c>
      <c r="CC396" s="79">
        <v>100</v>
      </c>
      <c r="CD396" s="79">
        <f t="shared" si="187"/>
        <v>0</v>
      </c>
      <c r="CE396" s="79">
        <f t="shared" si="188"/>
        <v>0</v>
      </c>
      <c r="CF396" s="79">
        <f t="shared" si="189"/>
        <v>0</v>
      </c>
      <c r="CG396" s="79">
        <f t="shared" si="214"/>
        <v>0</v>
      </c>
      <c r="CH396" s="80">
        <f t="shared" si="190"/>
        <v>0</v>
      </c>
      <c r="CI396" s="84">
        <f t="shared" si="191"/>
        <v>0</v>
      </c>
      <c r="CJ396" s="80">
        <f t="shared" si="202"/>
        <v>0</v>
      </c>
      <c r="CN396" s="21" t="str">
        <f t="shared" si="192"/>
        <v/>
      </c>
      <c r="CO396" s="21" t="str">
        <f t="shared" si="193"/>
        <v/>
      </c>
      <c r="CP396" s="22" t="str">
        <f t="shared" si="203"/>
        <v/>
      </c>
      <c r="CQ396" s="22" t="str">
        <f t="shared" si="204"/>
        <v/>
      </c>
      <c r="CR396" s="22" t="str">
        <f t="shared" si="205"/>
        <v/>
      </c>
      <c r="CS396" s="22" t="str">
        <f t="shared" si="206"/>
        <v/>
      </c>
      <c r="CT396" s="22" t="str">
        <f t="shared" si="207"/>
        <v/>
      </c>
      <c r="CU396" s="173" t="str">
        <f t="shared" si="194"/>
        <v/>
      </c>
      <c r="CV396" s="173" t="str">
        <f t="shared" si="195"/>
        <v/>
      </c>
      <c r="CW396" s="22" t="str">
        <f t="shared" si="208"/>
        <v/>
      </c>
      <c r="CX396" s="22" t="str">
        <f t="shared" si="209"/>
        <v/>
      </c>
      <c r="CY396" s="23" t="str">
        <f t="shared" si="210"/>
        <v/>
      </c>
      <c r="CZ396" s="23" t="str">
        <f t="shared" si="211"/>
        <v/>
      </c>
      <c r="DA396" s="207" t="str">
        <f t="shared" si="215"/>
        <v/>
      </c>
      <c r="DB396" s="23">
        <f t="shared" si="196"/>
        <v>0</v>
      </c>
      <c r="DC396" s="16"/>
      <c r="DE396" s="192">
        <f t="shared" si="197"/>
        <v>0</v>
      </c>
      <c r="DF396" s="192">
        <f t="shared" si="198"/>
        <v>0</v>
      </c>
      <c r="DH396" s="192">
        <f t="shared" si="199"/>
        <v>0</v>
      </c>
      <c r="DI396" s="192">
        <f t="shared" si="200"/>
        <v>0</v>
      </c>
      <c r="DK396" s="203">
        <f>IF(Taula43[[#This Row],[Codi del contracte]]&lt;&gt;"",IF(Taula43[[#This Row],[Codi del contracte]]&gt;199,IF(Taula43[[#This Row],[Codi del contracte]]&lt;300,1,0),0),0)</f>
        <v>0</v>
      </c>
      <c r="DL396" s="203">
        <f>IF(Taula43[[#This Row],[Codi del contracte]]&lt;&gt;"",IF(Taula43[[#This Row],[Codi del contracte]]&gt;499,IF(Taula43[[#This Row],[Codi del contracte]]&lt;600,1,0),0),0)</f>
        <v>0</v>
      </c>
      <c r="DM396" s="203">
        <f t="shared" si="212"/>
        <v>0</v>
      </c>
      <c r="DN396" s="203">
        <f>IF(Taula43[[#This Row],[% Jornada (no posar símbol %)]]=100,IF(DM396=1,2,0),0)</f>
        <v>0</v>
      </c>
      <c r="DO396" s="203" t="str">
        <f t="shared" si="216"/>
        <v/>
      </c>
    </row>
    <row r="397" spans="1:119" ht="14.25" customHeight="1">
      <c r="A397" s="260"/>
      <c r="B397" s="83">
        <v>390</v>
      </c>
      <c r="C397" s="2"/>
      <c r="D397" s="158"/>
      <c r="E397" s="194"/>
      <c r="F397" s="153"/>
      <c r="G397" s="153"/>
      <c r="H397" s="2"/>
      <c r="I397" s="154"/>
      <c r="J397" s="210"/>
      <c r="K397" s="155"/>
      <c r="L397" s="156">
        <f t="shared" si="201"/>
        <v>0</v>
      </c>
      <c r="M397" s="340"/>
      <c r="N397" s="182" t="str">
        <f t="shared" si="213"/>
        <v/>
      </c>
      <c r="O397" s="127"/>
      <c r="P397" s="64"/>
      <c r="Q397" s="64"/>
      <c r="R397" s="64"/>
      <c r="CB397" s="78" t="str">
        <f t="shared" si="186"/>
        <v/>
      </c>
      <c r="CC397" s="79">
        <v>100</v>
      </c>
      <c r="CD397" s="79">
        <f t="shared" si="187"/>
        <v>0</v>
      </c>
      <c r="CE397" s="79">
        <f t="shared" si="188"/>
        <v>0</v>
      </c>
      <c r="CF397" s="79">
        <f t="shared" si="189"/>
        <v>0</v>
      </c>
      <c r="CG397" s="79">
        <f t="shared" si="214"/>
        <v>0</v>
      </c>
      <c r="CH397" s="80">
        <f t="shared" si="190"/>
        <v>0</v>
      </c>
      <c r="CI397" s="84">
        <f t="shared" si="191"/>
        <v>0</v>
      </c>
      <c r="CJ397" s="80">
        <f t="shared" si="202"/>
        <v>0</v>
      </c>
      <c r="CN397" s="21" t="str">
        <f t="shared" si="192"/>
        <v/>
      </c>
      <c r="CO397" s="21" t="str">
        <f t="shared" si="193"/>
        <v/>
      </c>
      <c r="CP397" s="22" t="str">
        <f t="shared" si="203"/>
        <v/>
      </c>
      <c r="CQ397" s="22" t="str">
        <f t="shared" si="204"/>
        <v/>
      </c>
      <c r="CR397" s="22" t="str">
        <f t="shared" si="205"/>
        <v/>
      </c>
      <c r="CS397" s="22" t="str">
        <f t="shared" si="206"/>
        <v/>
      </c>
      <c r="CT397" s="22" t="str">
        <f t="shared" si="207"/>
        <v/>
      </c>
      <c r="CU397" s="173" t="str">
        <f t="shared" si="194"/>
        <v/>
      </c>
      <c r="CV397" s="173" t="str">
        <f t="shared" si="195"/>
        <v/>
      </c>
      <c r="CW397" s="22" t="str">
        <f t="shared" si="208"/>
        <v/>
      </c>
      <c r="CX397" s="22" t="str">
        <f t="shared" si="209"/>
        <v/>
      </c>
      <c r="CY397" s="23" t="str">
        <f t="shared" si="210"/>
        <v/>
      </c>
      <c r="CZ397" s="23" t="str">
        <f t="shared" si="211"/>
        <v/>
      </c>
      <c r="DA397" s="207" t="str">
        <f t="shared" si="215"/>
        <v/>
      </c>
      <c r="DB397" s="23">
        <f t="shared" si="196"/>
        <v>0</v>
      </c>
      <c r="DC397" s="16"/>
      <c r="DE397" s="192">
        <f t="shared" si="197"/>
        <v>0</v>
      </c>
      <c r="DF397" s="192">
        <f t="shared" si="198"/>
        <v>0</v>
      </c>
      <c r="DH397" s="192">
        <f t="shared" si="199"/>
        <v>0</v>
      </c>
      <c r="DI397" s="192">
        <f t="shared" si="200"/>
        <v>0</v>
      </c>
      <c r="DK397" s="203">
        <f>IF(Taula43[[#This Row],[Codi del contracte]]&lt;&gt;"",IF(Taula43[[#This Row],[Codi del contracte]]&gt;199,IF(Taula43[[#This Row],[Codi del contracte]]&lt;300,1,0),0),0)</f>
        <v>0</v>
      </c>
      <c r="DL397" s="203">
        <f>IF(Taula43[[#This Row],[Codi del contracte]]&lt;&gt;"",IF(Taula43[[#This Row],[Codi del contracte]]&gt;499,IF(Taula43[[#This Row],[Codi del contracte]]&lt;600,1,0),0),0)</f>
        <v>0</v>
      </c>
      <c r="DM397" s="203">
        <f t="shared" si="212"/>
        <v>0</v>
      </c>
      <c r="DN397" s="203">
        <f>IF(Taula43[[#This Row],[% Jornada (no posar símbol %)]]=100,IF(DM397=1,2,0),0)</f>
        <v>0</v>
      </c>
      <c r="DO397" s="203" t="str">
        <f t="shared" si="216"/>
        <v/>
      </c>
    </row>
    <row r="398" spans="1:119" ht="14.25" customHeight="1">
      <c r="A398" s="260"/>
      <c r="B398" s="83">
        <v>391</v>
      </c>
      <c r="C398" s="2"/>
      <c r="D398" s="158"/>
      <c r="E398" s="194"/>
      <c r="F398" s="153"/>
      <c r="G398" s="153"/>
      <c r="H398" s="2"/>
      <c r="I398" s="154"/>
      <c r="J398" s="210"/>
      <c r="K398" s="155"/>
      <c r="L398" s="156">
        <f t="shared" si="201"/>
        <v>0</v>
      </c>
      <c r="M398" s="340"/>
      <c r="N398" s="182" t="str">
        <f t="shared" si="213"/>
        <v/>
      </c>
      <c r="O398" s="127"/>
      <c r="P398" s="64"/>
      <c r="Q398" s="64"/>
      <c r="R398" s="64"/>
      <c r="CB398" s="78" t="str">
        <f t="shared" si="186"/>
        <v/>
      </c>
      <c r="CC398" s="79">
        <v>100</v>
      </c>
      <c r="CD398" s="79">
        <f t="shared" si="187"/>
        <v>0</v>
      </c>
      <c r="CE398" s="79">
        <f t="shared" si="188"/>
        <v>0</v>
      </c>
      <c r="CF398" s="79">
        <f t="shared" si="189"/>
        <v>0</v>
      </c>
      <c r="CG398" s="79">
        <f t="shared" si="214"/>
        <v>0</v>
      </c>
      <c r="CH398" s="80">
        <f t="shared" si="190"/>
        <v>0</v>
      </c>
      <c r="CI398" s="84">
        <f t="shared" si="191"/>
        <v>0</v>
      </c>
      <c r="CJ398" s="80">
        <f t="shared" si="202"/>
        <v>0</v>
      </c>
      <c r="CN398" s="21" t="str">
        <f t="shared" si="192"/>
        <v/>
      </c>
      <c r="CO398" s="21" t="str">
        <f t="shared" si="193"/>
        <v/>
      </c>
      <c r="CP398" s="22" t="str">
        <f t="shared" si="203"/>
        <v/>
      </c>
      <c r="CQ398" s="22" t="str">
        <f t="shared" si="204"/>
        <v/>
      </c>
      <c r="CR398" s="22" t="str">
        <f t="shared" si="205"/>
        <v/>
      </c>
      <c r="CS398" s="22" t="str">
        <f t="shared" si="206"/>
        <v/>
      </c>
      <c r="CT398" s="22" t="str">
        <f t="shared" si="207"/>
        <v/>
      </c>
      <c r="CU398" s="173" t="str">
        <f t="shared" si="194"/>
        <v/>
      </c>
      <c r="CV398" s="173" t="str">
        <f t="shared" si="195"/>
        <v/>
      </c>
      <c r="CW398" s="22" t="str">
        <f t="shared" si="208"/>
        <v/>
      </c>
      <c r="CX398" s="22" t="str">
        <f t="shared" si="209"/>
        <v/>
      </c>
      <c r="CY398" s="23" t="str">
        <f t="shared" si="210"/>
        <v/>
      </c>
      <c r="CZ398" s="23" t="str">
        <f t="shared" si="211"/>
        <v/>
      </c>
      <c r="DA398" s="207" t="str">
        <f t="shared" si="215"/>
        <v/>
      </c>
      <c r="DB398" s="23">
        <f t="shared" si="196"/>
        <v>0</v>
      </c>
      <c r="DC398" s="16"/>
      <c r="DE398" s="192">
        <f t="shared" si="197"/>
        <v>0</v>
      </c>
      <c r="DF398" s="192">
        <f t="shared" si="198"/>
        <v>0</v>
      </c>
      <c r="DH398" s="192">
        <f t="shared" si="199"/>
        <v>0</v>
      </c>
      <c r="DI398" s="192">
        <f t="shared" si="200"/>
        <v>0</v>
      </c>
      <c r="DK398" s="203">
        <f>IF(Taula43[[#This Row],[Codi del contracte]]&lt;&gt;"",IF(Taula43[[#This Row],[Codi del contracte]]&gt;199,IF(Taula43[[#This Row],[Codi del contracte]]&lt;300,1,0),0),0)</f>
        <v>0</v>
      </c>
      <c r="DL398" s="203">
        <f>IF(Taula43[[#This Row],[Codi del contracte]]&lt;&gt;"",IF(Taula43[[#This Row],[Codi del contracte]]&gt;499,IF(Taula43[[#This Row],[Codi del contracte]]&lt;600,1,0),0),0)</f>
        <v>0</v>
      </c>
      <c r="DM398" s="203">
        <f t="shared" si="212"/>
        <v>0</v>
      </c>
      <c r="DN398" s="203">
        <f>IF(Taula43[[#This Row],[% Jornada (no posar símbol %)]]=100,IF(DM398=1,2,0),0)</f>
        <v>0</v>
      </c>
      <c r="DO398" s="203" t="str">
        <f t="shared" si="216"/>
        <v/>
      </c>
    </row>
    <row r="399" spans="1:119" ht="14.25" customHeight="1">
      <c r="A399" s="260"/>
      <c r="B399" s="83">
        <v>392</v>
      </c>
      <c r="C399" s="2"/>
      <c r="D399" s="158"/>
      <c r="E399" s="194"/>
      <c r="F399" s="153"/>
      <c r="G399" s="153"/>
      <c r="H399" s="2"/>
      <c r="I399" s="154"/>
      <c r="J399" s="210"/>
      <c r="K399" s="155"/>
      <c r="L399" s="156">
        <f t="shared" si="201"/>
        <v>0</v>
      </c>
      <c r="M399" s="340"/>
      <c r="N399" s="182" t="str">
        <f t="shared" si="213"/>
        <v/>
      </c>
      <c r="O399" s="127"/>
      <c r="P399" s="64"/>
      <c r="Q399" s="64"/>
      <c r="R399" s="64"/>
      <c r="CB399" s="78" t="str">
        <f t="shared" si="186"/>
        <v/>
      </c>
      <c r="CC399" s="79">
        <v>100</v>
      </c>
      <c r="CD399" s="79">
        <f t="shared" si="187"/>
        <v>0</v>
      </c>
      <c r="CE399" s="79">
        <f t="shared" si="188"/>
        <v>0</v>
      </c>
      <c r="CF399" s="79">
        <f t="shared" si="189"/>
        <v>0</v>
      </c>
      <c r="CG399" s="79">
        <f t="shared" si="214"/>
        <v>0</v>
      </c>
      <c r="CH399" s="80">
        <f t="shared" si="190"/>
        <v>0</v>
      </c>
      <c r="CI399" s="84">
        <f t="shared" si="191"/>
        <v>0</v>
      </c>
      <c r="CJ399" s="80">
        <f t="shared" si="202"/>
        <v>0</v>
      </c>
      <c r="CN399" s="21" t="str">
        <f t="shared" si="192"/>
        <v/>
      </c>
      <c r="CO399" s="21" t="str">
        <f t="shared" si="193"/>
        <v/>
      </c>
      <c r="CP399" s="22" t="str">
        <f t="shared" si="203"/>
        <v/>
      </c>
      <c r="CQ399" s="22" t="str">
        <f t="shared" si="204"/>
        <v/>
      </c>
      <c r="CR399" s="22" t="str">
        <f t="shared" si="205"/>
        <v/>
      </c>
      <c r="CS399" s="22" t="str">
        <f t="shared" si="206"/>
        <v/>
      </c>
      <c r="CT399" s="22" t="str">
        <f t="shared" si="207"/>
        <v/>
      </c>
      <c r="CU399" s="173" t="str">
        <f t="shared" si="194"/>
        <v/>
      </c>
      <c r="CV399" s="173" t="str">
        <f t="shared" si="195"/>
        <v/>
      </c>
      <c r="CW399" s="22" t="str">
        <f t="shared" si="208"/>
        <v/>
      </c>
      <c r="CX399" s="22" t="str">
        <f t="shared" si="209"/>
        <v/>
      </c>
      <c r="CY399" s="23" t="str">
        <f t="shared" si="210"/>
        <v/>
      </c>
      <c r="CZ399" s="23" t="str">
        <f t="shared" si="211"/>
        <v/>
      </c>
      <c r="DA399" s="207" t="str">
        <f t="shared" si="215"/>
        <v/>
      </c>
      <c r="DB399" s="23">
        <f t="shared" si="196"/>
        <v>0</v>
      </c>
      <c r="DC399" s="16"/>
      <c r="DE399" s="192">
        <f t="shared" si="197"/>
        <v>0</v>
      </c>
      <c r="DF399" s="192">
        <f t="shared" si="198"/>
        <v>0</v>
      </c>
      <c r="DH399" s="192">
        <f t="shared" si="199"/>
        <v>0</v>
      </c>
      <c r="DI399" s="192">
        <f t="shared" si="200"/>
        <v>0</v>
      </c>
      <c r="DK399" s="203">
        <f>IF(Taula43[[#This Row],[Codi del contracte]]&lt;&gt;"",IF(Taula43[[#This Row],[Codi del contracte]]&gt;199,IF(Taula43[[#This Row],[Codi del contracte]]&lt;300,1,0),0),0)</f>
        <v>0</v>
      </c>
      <c r="DL399" s="203">
        <f>IF(Taula43[[#This Row],[Codi del contracte]]&lt;&gt;"",IF(Taula43[[#This Row],[Codi del contracte]]&gt;499,IF(Taula43[[#This Row],[Codi del contracte]]&lt;600,1,0),0),0)</f>
        <v>0</v>
      </c>
      <c r="DM399" s="203">
        <f t="shared" si="212"/>
        <v>0</v>
      </c>
      <c r="DN399" s="203">
        <f>IF(Taula43[[#This Row],[% Jornada (no posar símbol %)]]=100,IF(DM399=1,2,0),0)</f>
        <v>0</v>
      </c>
      <c r="DO399" s="203" t="str">
        <f t="shared" si="216"/>
        <v/>
      </c>
    </row>
    <row r="400" spans="1:119" ht="14.25" customHeight="1">
      <c r="A400" s="260"/>
      <c r="B400" s="83">
        <v>393</v>
      </c>
      <c r="C400" s="2"/>
      <c r="D400" s="158"/>
      <c r="E400" s="194"/>
      <c r="F400" s="153"/>
      <c r="G400" s="153"/>
      <c r="H400" s="2"/>
      <c r="I400" s="154"/>
      <c r="J400" s="210"/>
      <c r="K400" s="155"/>
      <c r="L400" s="156">
        <f t="shared" si="201"/>
        <v>0</v>
      </c>
      <c r="M400" s="340"/>
      <c r="N400" s="182" t="str">
        <f t="shared" si="213"/>
        <v/>
      </c>
      <c r="O400" s="127"/>
      <c r="P400" s="64"/>
      <c r="Q400" s="64"/>
      <c r="R400" s="64"/>
      <c r="CB400" s="78" t="str">
        <f t="shared" si="186"/>
        <v/>
      </c>
      <c r="CC400" s="79">
        <v>100</v>
      </c>
      <c r="CD400" s="79">
        <f t="shared" si="187"/>
        <v>0</v>
      </c>
      <c r="CE400" s="79">
        <f t="shared" si="188"/>
        <v>0</v>
      </c>
      <c r="CF400" s="79">
        <f t="shared" si="189"/>
        <v>0</v>
      </c>
      <c r="CG400" s="79">
        <f t="shared" si="214"/>
        <v>0</v>
      </c>
      <c r="CH400" s="80">
        <f t="shared" si="190"/>
        <v>0</v>
      </c>
      <c r="CI400" s="84">
        <f t="shared" si="191"/>
        <v>0</v>
      </c>
      <c r="CJ400" s="80">
        <f t="shared" si="202"/>
        <v>0</v>
      </c>
      <c r="CN400" s="21" t="str">
        <f t="shared" si="192"/>
        <v/>
      </c>
      <c r="CO400" s="21" t="str">
        <f t="shared" si="193"/>
        <v/>
      </c>
      <c r="CP400" s="22" t="str">
        <f t="shared" si="203"/>
        <v/>
      </c>
      <c r="CQ400" s="22" t="str">
        <f t="shared" si="204"/>
        <v/>
      </c>
      <c r="CR400" s="22" t="str">
        <f t="shared" si="205"/>
        <v/>
      </c>
      <c r="CS400" s="22" t="str">
        <f t="shared" si="206"/>
        <v/>
      </c>
      <c r="CT400" s="22" t="str">
        <f t="shared" si="207"/>
        <v/>
      </c>
      <c r="CU400" s="173" t="str">
        <f t="shared" si="194"/>
        <v/>
      </c>
      <c r="CV400" s="173" t="str">
        <f t="shared" si="195"/>
        <v/>
      </c>
      <c r="CW400" s="22" t="str">
        <f t="shared" si="208"/>
        <v/>
      </c>
      <c r="CX400" s="22" t="str">
        <f t="shared" si="209"/>
        <v/>
      </c>
      <c r="CY400" s="23" t="str">
        <f t="shared" si="210"/>
        <v/>
      </c>
      <c r="CZ400" s="23" t="str">
        <f t="shared" si="211"/>
        <v/>
      </c>
      <c r="DA400" s="207" t="str">
        <f t="shared" si="215"/>
        <v/>
      </c>
      <c r="DB400" s="23">
        <f t="shared" si="196"/>
        <v>0</v>
      </c>
      <c r="DC400" s="16"/>
      <c r="DE400" s="192">
        <f t="shared" si="197"/>
        <v>0</v>
      </c>
      <c r="DF400" s="192">
        <f t="shared" si="198"/>
        <v>0</v>
      </c>
      <c r="DH400" s="192">
        <f t="shared" si="199"/>
        <v>0</v>
      </c>
      <c r="DI400" s="192">
        <f t="shared" si="200"/>
        <v>0</v>
      </c>
      <c r="DK400" s="203">
        <f>IF(Taula43[[#This Row],[Codi del contracte]]&lt;&gt;"",IF(Taula43[[#This Row],[Codi del contracte]]&gt;199,IF(Taula43[[#This Row],[Codi del contracte]]&lt;300,1,0),0),0)</f>
        <v>0</v>
      </c>
      <c r="DL400" s="203">
        <f>IF(Taula43[[#This Row],[Codi del contracte]]&lt;&gt;"",IF(Taula43[[#This Row],[Codi del contracte]]&gt;499,IF(Taula43[[#This Row],[Codi del contracte]]&lt;600,1,0),0),0)</f>
        <v>0</v>
      </c>
      <c r="DM400" s="203">
        <f t="shared" si="212"/>
        <v>0</v>
      </c>
      <c r="DN400" s="203">
        <f>IF(Taula43[[#This Row],[% Jornada (no posar símbol %)]]=100,IF(DM400=1,2,0),0)</f>
        <v>0</v>
      </c>
      <c r="DO400" s="203" t="str">
        <f t="shared" si="216"/>
        <v/>
      </c>
    </row>
    <row r="401" spans="1:119" s="260" customFormat="1" ht="14.25" customHeight="1">
      <c r="B401" s="316"/>
      <c r="C401" s="317"/>
      <c r="D401" s="318"/>
      <c r="E401" s="317"/>
      <c r="F401" s="319"/>
      <c r="G401" s="319"/>
      <c r="H401" s="317"/>
      <c r="I401" s="320"/>
      <c r="J401" s="317"/>
      <c r="K401" s="321"/>
      <c r="L401" s="305"/>
      <c r="M401" s="321"/>
      <c r="N401" s="322"/>
      <c r="O401" s="127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  <c r="AV401" s="64"/>
      <c r="AW401" s="64"/>
      <c r="AX401" s="64"/>
      <c r="AY401" s="64"/>
      <c r="AZ401" s="64"/>
      <c r="BA401" s="64"/>
      <c r="BB401" s="64"/>
      <c r="BC401" s="64"/>
      <c r="BD401" s="64"/>
      <c r="BE401" s="64"/>
      <c r="BF401" s="64"/>
      <c r="BG401" s="64"/>
      <c r="BH401" s="64"/>
      <c r="BI401" s="64"/>
      <c r="BJ401" s="64"/>
      <c r="BK401" s="64"/>
      <c r="BL401" s="64"/>
      <c r="BM401" s="64"/>
      <c r="BN401" s="64"/>
      <c r="BO401" s="64"/>
      <c r="BP401" s="64"/>
      <c r="BQ401" s="64"/>
      <c r="BR401" s="64"/>
      <c r="BS401" s="64"/>
      <c r="BT401" s="64"/>
      <c r="BU401" s="64"/>
      <c r="BV401" s="64"/>
      <c r="BW401" s="64"/>
      <c r="BX401" s="64"/>
      <c r="BY401" s="64"/>
      <c r="BZ401" s="64"/>
      <c r="CA401" s="64"/>
      <c r="CB401" s="46"/>
      <c r="CC401" s="323"/>
      <c r="CD401" s="323"/>
      <c r="CE401" s="323"/>
      <c r="CF401" s="323"/>
      <c r="CG401" s="323"/>
      <c r="CH401" s="201"/>
      <c r="CI401" s="324"/>
      <c r="CJ401" s="201"/>
      <c r="CK401" s="64"/>
      <c r="CN401" s="127"/>
      <c r="CO401" s="127"/>
      <c r="CP401" s="45"/>
      <c r="CQ401" s="45"/>
      <c r="CR401" s="45"/>
      <c r="CS401" s="45"/>
      <c r="CT401" s="45"/>
      <c r="CU401" s="323"/>
      <c r="CV401" s="323"/>
      <c r="CW401" s="45"/>
      <c r="CX401" s="45"/>
      <c r="CY401" s="46"/>
      <c r="CZ401" s="46"/>
      <c r="DA401" s="46"/>
      <c r="DB401" s="46"/>
      <c r="DC401" s="46"/>
      <c r="DE401" s="201"/>
      <c r="DF401" s="201"/>
      <c r="DH401" s="201"/>
      <c r="DI401" s="201"/>
      <c r="DK401" s="45"/>
      <c r="DL401" s="45"/>
      <c r="DM401" s="45"/>
      <c r="DN401" s="45"/>
      <c r="DO401" s="45"/>
    </row>
    <row r="402" spans="1:119" s="260" customFormat="1" ht="14.25" customHeight="1" thickBot="1">
      <c r="B402" s="325"/>
      <c r="C402" s="326"/>
      <c r="D402" s="327"/>
      <c r="E402" s="326"/>
      <c r="F402" s="328"/>
      <c r="G402" s="328"/>
      <c r="H402" s="326"/>
      <c r="I402" s="329"/>
      <c r="J402" s="326"/>
      <c r="K402" s="330"/>
      <c r="L402" s="312"/>
      <c r="M402" s="330"/>
      <c r="N402" s="331"/>
      <c r="O402" s="127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  <c r="AV402" s="64"/>
      <c r="AW402" s="64"/>
      <c r="AX402" s="64"/>
      <c r="AY402" s="64"/>
      <c r="AZ402" s="64"/>
      <c r="BA402" s="64"/>
      <c r="BB402" s="64"/>
      <c r="BC402" s="64"/>
      <c r="BD402" s="64"/>
      <c r="BE402" s="64"/>
      <c r="BF402" s="64"/>
      <c r="BG402" s="64"/>
      <c r="BH402" s="64"/>
      <c r="BI402" s="64"/>
      <c r="BJ402" s="64"/>
      <c r="BK402" s="64"/>
      <c r="BL402" s="64"/>
      <c r="BM402" s="64"/>
      <c r="BN402" s="64"/>
      <c r="BO402" s="64"/>
      <c r="BP402" s="64"/>
      <c r="BQ402" s="64"/>
      <c r="BR402" s="64"/>
      <c r="BS402" s="64"/>
      <c r="BT402" s="64"/>
      <c r="BU402" s="64"/>
      <c r="BV402" s="64"/>
      <c r="BW402" s="64"/>
      <c r="BX402" s="64"/>
      <c r="BY402" s="64"/>
      <c r="BZ402" s="64"/>
      <c r="CA402" s="64"/>
      <c r="CB402" s="46"/>
      <c r="CC402" s="323"/>
      <c r="CD402" s="323"/>
      <c r="CE402" s="323"/>
      <c r="CF402" s="323"/>
      <c r="CG402" s="323"/>
      <c r="CH402" s="201"/>
      <c r="CI402" s="324"/>
      <c r="CJ402" s="201"/>
      <c r="CK402" s="64"/>
      <c r="CN402" s="127"/>
      <c r="CO402" s="127"/>
      <c r="CP402" s="45"/>
      <c r="CQ402" s="45"/>
      <c r="CR402" s="45"/>
      <c r="CS402" s="45"/>
      <c r="CT402" s="45"/>
      <c r="CU402" s="323"/>
      <c r="CV402" s="323"/>
      <c r="CW402" s="45"/>
      <c r="CX402" s="45"/>
      <c r="CY402" s="46"/>
      <c r="CZ402" s="46"/>
      <c r="DA402" s="46"/>
      <c r="DB402" s="46"/>
      <c r="DC402" s="46"/>
      <c r="DE402" s="201"/>
      <c r="DF402" s="201"/>
      <c r="DH402" s="201"/>
      <c r="DI402" s="201"/>
      <c r="DK402" s="45"/>
      <c r="DL402" s="45"/>
      <c r="DM402" s="45"/>
      <c r="DN402" s="45"/>
      <c r="DO402" s="45"/>
    </row>
    <row r="403" spans="1:119" s="260" customFormat="1" ht="14.25" customHeight="1">
      <c r="B403" s="316"/>
      <c r="C403" s="317"/>
      <c r="D403" s="318"/>
      <c r="E403" s="317"/>
      <c r="F403" s="319"/>
      <c r="G403" s="319"/>
      <c r="H403" s="317"/>
      <c r="I403" s="320"/>
      <c r="J403" s="317"/>
      <c r="K403" s="321"/>
      <c r="L403" s="305"/>
      <c r="M403" s="321"/>
      <c r="N403" s="322"/>
      <c r="O403" s="127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  <c r="AV403" s="64"/>
      <c r="AW403" s="64"/>
      <c r="AX403" s="64"/>
      <c r="AY403" s="64"/>
      <c r="AZ403" s="64"/>
      <c r="BA403" s="64"/>
      <c r="BB403" s="64"/>
      <c r="BC403" s="64"/>
      <c r="BD403" s="64"/>
      <c r="BE403" s="64"/>
      <c r="BF403" s="64"/>
      <c r="BG403" s="64"/>
      <c r="BH403" s="64"/>
      <c r="BI403" s="64"/>
      <c r="BJ403" s="64"/>
      <c r="BK403" s="64"/>
      <c r="BL403" s="64"/>
      <c r="BM403" s="64"/>
      <c r="BN403" s="64"/>
      <c r="BO403" s="64"/>
      <c r="BP403" s="64"/>
      <c r="BQ403" s="64"/>
      <c r="BR403" s="64"/>
      <c r="BS403" s="64"/>
      <c r="BT403" s="64"/>
      <c r="BU403" s="64"/>
      <c r="BV403" s="64"/>
      <c r="BW403" s="64"/>
      <c r="BX403" s="64"/>
      <c r="BY403" s="64"/>
      <c r="BZ403" s="64"/>
      <c r="CA403" s="64"/>
      <c r="CB403" s="46"/>
      <c r="CC403" s="323"/>
      <c r="CD403" s="323"/>
      <c r="CE403" s="323"/>
      <c r="CF403" s="323"/>
      <c r="CG403" s="323"/>
      <c r="CH403" s="201"/>
      <c r="CI403" s="324"/>
      <c r="CJ403" s="201"/>
      <c r="CK403" s="64"/>
      <c r="CN403" s="127"/>
      <c r="CO403" s="127"/>
      <c r="CP403" s="45"/>
      <c r="CQ403" s="45"/>
      <c r="CR403" s="45"/>
      <c r="CS403" s="45"/>
      <c r="CT403" s="45"/>
      <c r="CU403" s="323"/>
      <c r="CV403" s="323"/>
      <c r="CW403" s="45"/>
      <c r="CX403" s="45"/>
      <c r="CY403" s="46"/>
      <c r="CZ403" s="46"/>
      <c r="DA403" s="46"/>
      <c r="DB403" s="46"/>
      <c r="DC403" s="46"/>
      <c r="DE403" s="201"/>
      <c r="DF403" s="201"/>
      <c r="DH403" s="201"/>
      <c r="DI403" s="201"/>
      <c r="DK403" s="45"/>
      <c r="DL403" s="45"/>
      <c r="DM403" s="45"/>
      <c r="DN403" s="45"/>
      <c r="DO403" s="45"/>
    </row>
    <row r="404" spans="1:119" ht="12.75" hidden="1" customHeight="1">
      <c r="A404" s="260"/>
      <c r="B404" s="260"/>
      <c r="C404" s="64"/>
      <c r="D404" s="260"/>
      <c r="E404" s="260"/>
      <c r="F404" s="64"/>
      <c r="G404" s="64"/>
      <c r="H404" s="64"/>
      <c r="I404" s="64"/>
      <c r="J404" s="64"/>
      <c r="K404" s="64"/>
      <c r="L404" s="64"/>
      <c r="M404" s="64"/>
      <c r="N404" s="64"/>
      <c r="O404" s="46"/>
      <c r="P404" s="64"/>
      <c r="Q404" s="64"/>
      <c r="R404" s="64"/>
    </row>
    <row r="405" spans="1:119" hidden="1">
      <c r="A405" s="260"/>
      <c r="B405" s="260"/>
      <c r="C405" s="64"/>
      <c r="D405" s="260"/>
      <c r="E405" s="260"/>
      <c r="F405" s="64"/>
      <c r="G405" s="64"/>
      <c r="H405" s="64"/>
      <c r="I405" s="64"/>
      <c r="J405" s="64"/>
      <c r="K405" s="64"/>
      <c r="L405" s="3">
        <f>SUM(L8:L404)</f>
        <v>0</v>
      </c>
      <c r="M405" s="4">
        <f>SUM(M8:M404)</f>
        <v>0</v>
      </c>
      <c r="N405" s="64"/>
      <c r="O405" s="46"/>
      <c r="P405" s="64"/>
      <c r="Q405" s="64"/>
      <c r="R405" s="64"/>
      <c r="CB405" s="24"/>
      <c r="CC405" s="24"/>
      <c r="CD405" s="24"/>
      <c r="CE405" s="25">
        <f t="shared" ref="CE405:CJ405" si="217">SUM(CE8:CE404)</f>
        <v>0</v>
      </c>
      <c r="CF405" s="25">
        <f t="shared" si="217"/>
        <v>0</v>
      </c>
      <c r="CG405" s="25">
        <f t="shared" si="217"/>
        <v>0</v>
      </c>
      <c r="CH405" s="26">
        <f t="shared" si="217"/>
        <v>0</v>
      </c>
      <c r="CI405" s="27">
        <f t="shared" si="217"/>
        <v>0</v>
      </c>
      <c r="CJ405" s="27">
        <f t="shared" si="217"/>
        <v>0</v>
      </c>
      <c r="CU405" s="25">
        <f>SUM(CU8:CU404)</f>
        <v>0</v>
      </c>
      <c r="CV405" s="25">
        <f>SUM(CV8:CV404)</f>
        <v>0</v>
      </c>
      <c r="DB405" s="28">
        <f>SUM(DB8:DB404)</f>
        <v>0</v>
      </c>
      <c r="DC405" s="28"/>
      <c r="DE405" s="195">
        <f>SUM(DE8:DE400)</f>
        <v>0</v>
      </c>
      <c r="DF405" s="195">
        <f>SUM(DF8:DF400)</f>
        <v>0</v>
      </c>
      <c r="DH405" s="195">
        <f>SUM(DH8:DH400)</f>
        <v>0</v>
      </c>
      <c r="DI405" s="195">
        <f>SUM(DI8:DI400)</f>
        <v>0</v>
      </c>
    </row>
    <row r="406" spans="1:119" hidden="1">
      <c r="A406" s="260"/>
      <c r="B406" s="260"/>
      <c r="C406" s="64"/>
      <c r="D406" s="260"/>
      <c r="E406" s="260"/>
      <c r="F406" s="64"/>
      <c r="G406" s="64"/>
      <c r="H406" s="64"/>
      <c r="I406" s="64"/>
      <c r="J406" s="64"/>
      <c r="K406" s="64"/>
      <c r="L406" s="64"/>
      <c r="M406" s="86"/>
      <c r="N406" s="87"/>
      <c r="O406" s="46"/>
      <c r="P406" s="64"/>
      <c r="Q406" s="64"/>
      <c r="R406" s="64"/>
    </row>
    <row r="407" spans="1:119" s="41" customFormat="1" hidden="1">
      <c r="A407" s="45"/>
      <c r="B407" s="45"/>
      <c r="C407" s="46"/>
      <c r="D407" s="45"/>
      <c r="E407" s="45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U407" s="16"/>
      <c r="CV407" s="16"/>
      <c r="CY407" s="16"/>
      <c r="CZ407" s="16"/>
      <c r="DA407" s="16"/>
      <c r="DB407" s="16"/>
      <c r="DC407" s="16"/>
    </row>
    <row r="408" spans="1:119" ht="15" hidden="1" customHeight="1">
      <c r="A408" s="260"/>
      <c r="B408" s="260"/>
      <c r="C408" s="64"/>
      <c r="D408" s="260"/>
      <c r="E408" s="260"/>
      <c r="F408" s="64"/>
      <c r="G408" s="64"/>
      <c r="H408" s="64"/>
      <c r="I408" s="64"/>
      <c r="J408" s="64"/>
      <c r="K408" s="64"/>
      <c r="L408" s="64"/>
      <c r="M408" s="64"/>
      <c r="N408" s="87"/>
      <c r="O408" s="46"/>
      <c r="P408" s="64"/>
      <c r="Q408" s="64"/>
      <c r="R408" s="64"/>
    </row>
    <row r="409" spans="1:119" ht="15" hidden="1" customHeight="1">
      <c r="A409" s="260"/>
      <c r="B409" s="260"/>
      <c r="C409" s="64"/>
      <c r="D409" s="260"/>
      <c r="E409" s="260"/>
      <c r="F409" s="64"/>
      <c r="G409" s="64"/>
      <c r="H409" s="64"/>
      <c r="I409" s="64"/>
      <c r="J409" s="64"/>
      <c r="K409" s="64"/>
      <c r="L409" s="64"/>
      <c r="M409" s="64"/>
      <c r="N409" s="64"/>
      <c r="O409" s="46"/>
      <c r="P409" s="64"/>
      <c r="Q409" s="64"/>
      <c r="R409" s="64"/>
    </row>
    <row r="410" spans="1:119" ht="15" hidden="1" customHeight="1">
      <c r="A410" s="260"/>
      <c r="B410" s="260"/>
      <c r="C410" s="64"/>
      <c r="D410" s="260"/>
      <c r="E410" s="260"/>
      <c r="F410" s="64"/>
      <c r="G410" s="64"/>
      <c r="H410" s="64"/>
      <c r="I410" s="64"/>
      <c r="J410" s="64"/>
      <c r="K410" s="64"/>
      <c r="L410" s="64"/>
      <c r="M410" s="64"/>
      <c r="N410" s="64"/>
      <c r="O410" s="46"/>
      <c r="P410" s="64"/>
      <c r="Q410" s="64"/>
      <c r="R410" s="64"/>
    </row>
    <row r="411" spans="1:119" hidden="1">
      <c r="A411" s="260"/>
      <c r="B411" s="260"/>
      <c r="C411" s="64"/>
      <c r="D411" s="260"/>
      <c r="E411" s="260"/>
      <c r="F411" s="64"/>
      <c r="G411" s="64"/>
      <c r="H411" s="64"/>
      <c r="I411" s="64"/>
      <c r="J411" s="64"/>
      <c r="K411" s="64"/>
      <c r="L411" s="64"/>
      <c r="M411" s="64"/>
      <c r="N411" s="64"/>
      <c r="O411" s="46"/>
      <c r="P411" s="64"/>
      <c r="Q411" s="64"/>
      <c r="R411" s="64"/>
    </row>
    <row r="412" spans="1:119" hidden="1">
      <c r="A412" s="260"/>
      <c r="B412" s="260"/>
      <c r="C412" s="64"/>
      <c r="D412" s="260"/>
      <c r="E412" s="260"/>
      <c r="F412" s="64"/>
      <c r="G412" s="64"/>
      <c r="H412" s="64"/>
      <c r="I412" s="64"/>
      <c r="J412" s="64"/>
      <c r="K412" s="64"/>
      <c r="L412" s="64"/>
      <c r="M412" s="64"/>
      <c r="N412" s="64"/>
      <c r="O412" s="46"/>
      <c r="P412" s="64"/>
      <c r="Q412" s="64"/>
      <c r="R412" s="64"/>
    </row>
    <row r="413" spans="1:119" hidden="1">
      <c r="A413" s="260"/>
      <c r="B413" s="260"/>
      <c r="C413" s="64"/>
      <c r="D413" s="260"/>
      <c r="E413" s="260"/>
      <c r="F413" s="64"/>
      <c r="G413" s="64"/>
      <c r="H413" s="64"/>
      <c r="I413" s="64"/>
      <c r="J413" s="64"/>
      <c r="K413" s="64"/>
      <c r="L413" s="64"/>
      <c r="M413" s="64"/>
      <c r="N413" s="64"/>
      <c r="O413" s="46"/>
      <c r="P413" s="64"/>
      <c r="Q413" s="64"/>
      <c r="R413" s="64"/>
    </row>
    <row r="414" spans="1:119" hidden="1">
      <c r="A414" s="260"/>
      <c r="B414" s="260"/>
      <c r="C414" s="64"/>
      <c r="D414" s="260"/>
      <c r="E414" s="260"/>
      <c r="F414" s="64"/>
      <c r="G414" s="64"/>
      <c r="H414" s="64"/>
      <c r="I414" s="64"/>
      <c r="J414" s="64"/>
      <c r="K414" s="64"/>
      <c r="L414" s="64"/>
      <c r="M414" s="64"/>
      <c r="N414" s="64"/>
      <c r="O414" s="46"/>
      <c r="P414" s="64"/>
      <c r="Q414" s="64"/>
      <c r="R414" s="64"/>
    </row>
    <row r="415" spans="1:119" hidden="1">
      <c r="A415" s="260"/>
      <c r="B415" s="260"/>
      <c r="C415" s="64"/>
      <c r="D415" s="260"/>
      <c r="E415" s="260"/>
      <c r="F415" s="64"/>
      <c r="G415" s="64"/>
      <c r="H415" s="64"/>
      <c r="I415" s="64"/>
      <c r="J415" s="64"/>
      <c r="K415" s="64"/>
      <c r="L415" s="64"/>
      <c r="M415" s="64"/>
      <c r="N415" s="64"/>
      <c r="O415" s="46"/>
      <c r="P415" s="64"/>
      <c r="Q415" s="64"/>
      <c r="R415" s="64"/>
    </row>
    <row r="416" spans="1:119" hidden="1">
      <c r="A416" s="260"/>
      <c r="B416" s="260"/>
      <c r="C416" s="64"/>
      <c r="D416" s="260"/>
      <c r="E416" s="260"/>
      <c r="F416" s="64"/>
      <c r="G416" s="64"/>
      <c r="H416" s="64"/>
      <c r="I416" s="64"/>
      <c r="J416" s="64"/>
      <c r="K416" s="64"/>
      <c r="L416" s="64"/>
      <c r="M416" s="64"/>
      <c r="N416" s="64"/>
      <c r="O416" s="46"/>
      <c r="P416" s="64"/>
      <c r="Q416" s="64"/>
      <c r="R416" s="64"/>
    </row>
    <row r="417" spans="4:10" hidden="1">
      <c r="D417" s="260"/>
      <c r="E417" s="260"/>
      <c r="F417" s="64"/>
      <c r="G417" s="64"/>
      <c r="H417" s="64"/>
      <c r="I417" s="64"/>
      <c r="J417" s="64"/>
    </row>
    <row r="418" spans="4:10" hidden="1"/>
    <row r="419" spans="4:10" hidden="1"/>
    <row r="420" spans="4:10" hidden="1"/>
    <row r="421" spans="4:10" hidden="1"/>
    <row r="422" spans="4:10" hidden="1"/>
    <row r="423" spans="4:10" hidden="1"/>
    <row r="424" spans="4:10" hidden="1"/>
    <row r="425" spans="4:10" hidden="1"/>
    <row r="426" spans="4:10" hidden="1"/>
    <row r="427" spans="4:10" hidden="1"/>
    <row r="428" spans="4:10" hidden="1"/>
    <row r="429" spans="4:10" hidden="1"/>
    <row r="430" spans="4:10" hidden="1"/>
    <row r="431" spans="4:10" hidden="1"/>
    <row r="432" spans="4:10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</sheetData>
  <sheetProtection algorithmName="SHA-512" hashValue="52/QSduqGhnxfxW5z+OXRe6UQoSHkgFiHJLLqCbOGy0OeDZ4pVx003NytflFmpnVyU9NqDDQ6LjCpTYRZ3QiMA==" saltValue="jj3wWRxtgVU5RyvT0MoY+g==" spinCount="100000" sheet="1" objects="1" scenarios="1"/>
  <mergeCells count="5">
    <mergeCell ref="B2:M2"/>
    <mergeCell ref="B3:M3"/>
    <mergeCell ref="D4:J4"/>
    <mergeCell ref="L4:M4"/>
    <mergeCell ref="D5:J5"/>
  </mergeCells>
  <conditionalFormatting sqref="J208:J403">
    <cfRule type="expression" dxfId="60" priority="2">
      <formula>DN208=2</formula>
    </cfRule>
  </conditionalFormatting>
  <conditionalFormatting sqref="J8:J207">
    <cfRule type="expression" dxfId="59" priority="1">
      <formula>DN8=2</formula>
    </cfRule>
  </conditionalFormatting>
  <dataValidations count="5">
    <dataValidation type="list" allowBlank="1" showInputMessage="1" showErrorMessage="1" error="Sexe: Fer servir les opcions de la llista desplegable" sqref="E8:E403">
      <formula1>Sexe</formula1>
    </dataValidation>
    <dataValidation type="whole" allowBlank="1" showInputMessage="1" showErrorMessage="1" error="Codi de contracte erroni" sqref="J8:J403">
      <formula1>1</formula1>
      <formula2>600</formula2>
    </dataValidation>
    <dataValidation type="whole" allowBlank="1" showInputMessage="1" showErrorMessage="1" error="Només valors entre 33 i 100_x000a_Exemple: per un 65% de discapacitat, correspon posar 65" sqref="I8:I403">
      <formula1>33</formula1>
      <formula2>100</formula2>
    </dataValidation>
    <dataValidation type="decimal" allowBlank="1" showInputMessage="1" showErrorMessage="1" error="No feu servir número en percentatge_x000a_Exemple: per un 80% de la jornada, correspon posar 80" sqref="K8:K403">
      <formula1>1</formula1>
      <formula2>100</formula2>
    </dataValidation>
    <dataValidation type="list" allowBlank="1" showInputMessage="1" showErrorMessage="1" error="Tipus de discapacitat: Fer servir opcions de la llista desplegable" sqref="H8:H403">
      <formula1>Tipus_de_discapacitat</formula1>
    </dataValidation>
  </dataValidations>
  <printOptions horizontalCentered="1" verticalCentered="1"/>
  <pageMargins left="7.874015748031496E-2" right="7.874015748031496E-2" top="0.74803149606299213" bottom="0.43307086614173229" header="0.31496062992125984" footer="0.31496062992125984"/>
  <pageSetup paperSize="9" scale="65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44"/>
  <sheetViews>
    <sheetView zoomScaleNormal="100" workbookViewId="0">
      <selection activeCell="I7" sqref="I7"/>
    </sheetView>
  </sheetViews>
  <sheetFormatPr defaultColWidth="0" defaultRowHeight="14.4" customHeight="1" zeroHeight="1"/>
  <cols>
    <col min="1" max="1" width="1.6640625" style="274" customWidth="1"/>
    <col min="2" max="3" width="9.109375" style="274" customWidth="1"/>
    <col min="4" max="4" width="21.109375" style="274" customWidth="1"/>
    <col min="5" max="5" width="9.109375" style="274" customWidth="1"/>
    <col min="6" max="8" width="14.6640625" style="274" customWidth="1"/>
    <col min="9" max="9" width="9.109375" style="274" customWidth="1"/>
    <col min="10" max="10" width="6.109375" style="274" customWidth="1"/>
    <col min="11" max="11" width="5.33203125" style="274" customWidth="1"/>
    <col min="12" max="12" width="9.109375" style="274" customWidth="1"/>
    <col min="13" max="14" width="10.33203125" style="274" customWidth="1"/>
    <col min="15" max="15" width="0.44140625" style="274" customWidth="1"/>
    <col min="16" max="16" width="9.109375" style="274" customWidth="1"/>
    <col min="17" max="17" width="10.33203125" style="274" customWidth="1"/>
    <col min="18" max="19" width="7.109375" style="274" customWidth="1"/>
    <col min="20" max="22" width="9.109375" style="274" customWidth="1"/>
    <col min="23" max="16384" width="9.109375" style="274" hidden="1"/>
  </cols>
  <sheetData>
    <row r="1" spans="1:81" ht="51" customHeight="1">
      <c r="A1" s="260"/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39"/>
      <c r="M1" s="39"/>
      <c r="N1" s="39"/>
      <c r="O1" s="39"/>
      <c r="P1" s="39"/>
      <c r="Q1" s="39"/>
      <c r="R1" s="39"/>
      <c r="S1" s="39"/>
      <c r="T1" s="272"/>
      <c r="U1" s="272"/>
      <c r="V1" s="272"/>
      <c r="W1" s="272"/>
      <c r="X1" s="272"/>
      <c r="Y1" s="272"/>
      <c r="Z1" s="272"/>
      <c r="AA1" s="272"/>
      <c r="AB1" s="272"/>
    </row>
    <row r="2" spans="1:81" ht="16.5" customHeight="1">
      <c r="A2" s="45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39"/>
      <c r="M2" s="39"/>
      <c r="N2" s="39"/>
      <c r="O2" s="39"/>
      <c r="P2" s="39"/>
      <c r="Q2" s="388" t="s">
        <v>122</v>
      </c>
      <c r="R2" s="388"/>
      <c r="S2" s="388"/>
      <c r="T2" s="388"/>
      <c r="U2" s="388"/>
      <c r="V2" s="248"/>
      <c r="W2" s="272"/>
      <c r="X2" s="272"/>
      <c r="Y2" s="272"/>
      <c r="Z2" s="272"/>
      <c r="AA2" s="272"/>
      <c r="AB2" s="272"/>
      <c r="BB2" s="44"/>
      <c r="BC2" s="44"/>
      <c r="BD2" s="44"/>
      <c r="BE2" s="44"/>
      <c r="BF2" s="44"/>
      <c r="BG2" s="44"/>
      <c r="BH2" s="44"/>
      <c r="CB2" s="7" t="s">
        <v>65</v>
      </c>
      <c r="CC2" s="7"/>
    </row>
    <row r="3" spans="1:81" ht="13.5" customHeight="1" thickBot="1">
      <c r="A3" s="45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39"/>
      <c r="M3" s="39"/>
      <c r="N3" s="39"/>
      <c r="O3" s="39"/>
      <c r="P3" s="39"/>
      <c r="Q3" s="39"/>
      <c r="R3" s="39"/>
      <c r="S3" s="39"/>
      <c r="T3" s="114"/>
      <c r="U3" s="114"/>
      <c r="V3" s="272"/>
      <c r="W3" s="272"/>
      <c r="X3" s="272"/>
      <c r="Y3" s="272"/>
      <c r="Z3" s="272"/>
      <c r="AA3" s="272"/>
      <c r="AB3" s="272"/>
      <c r="AJ3" s="275"/>
      <c r="AK3" s="275"/>
      <c r="AM3" s="275"/>
      <c r="AN3" s="275"/>
      <c r="AO3" s="275"/>
      <c r="BB3" s="44"/>
      <c r="BC3" s="44"/>
      <c r="BD3" s="44"/>
      <c r="BE3" s="44"/>
      <c r="BF3" s="44"/>
      <c r="BG3" s="44"/>
      <c r="BH3" s="44"/>
    </row>
    <row r="4" spans="1:81" ht="15.75" customHeight="1" thickBot="1">
      <c r="A4" s="260"/>
      <c r="B4" s="401" t="s">
        <v>70</v>
      </c>
      <c r="C4" s="402"/>
      <c r="D4" s="402"/>
      <c r="E4" s="407">
        <f>DOC.1_Despeses_10!D4</f>
        <v>0</v>
      </c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119"/>
      <c r="R4" s="119"/>
      <c r="S4" s="119" t="s">
        <v>58</v>
      </c>
      <c r="T4" s="403">
        <f>+DOC.1_Despeses_10!K5</f>
        <v>0</v>
      </c>
      <c r="U4" s="404"/>
      <c r="V4" s="272"/>
      <c r="W4" s="272"/>
      <c r="X4" s="272"/>
      <c r="Y4" s="272"/>
      <c r="Z4" s="272"/>
      <c r="AA4" s="272"/>
      <c r="AB4" s="272"/>
      <c r="AE4" s="275"/>
      <c r="AF4" s="275"/>
      <c r="AG4" s="275"/>
      <c r="AJ4" s="275"/>
      <c r="AK4" s="275"/>
      <c r="AM4" s="275"/>
      <c r="AN4" s="275"/>
      <c r="AO4" s="275"/>
      <c r="BB4" s="44"/>
      <c r="BC4" s="44"/>
      <c r="BD4" s="44"/>
      <c r="BE4" s="44"/>
      <c r="BF4" s="44"/>
      <c r="BG4" s="44"/>
      <c r="BH4" s="44"/>
    </row>
    <row r="5" spans="1:81" ht="15.75" customHeight="1" thickBot="1">
      <c r="A5" s="260"/>
      <c r="B5" s="401" t="s">
        <v>131</v>
      </c>
      <c r="C5" s="402"/>
      <c r="D5" s="402"/>
      <c r="E5" s="407" t="s">
        <v>127</v>
      </c>
      <c r="F5" s="407"/>
      <c r="G5" s="407"/>
      <c r="H5" s="407"/>
      <c r="I5" s="409"/>
      <c r="J5" s="409"/>
      <c r="K5" s="409"/>
      <c r="L5" s="409"/>
      <c r="M5" s="409"/>
      <c r="N5" s="409"/>
      <c r="O5" s="409"/>
      <c r="P5" s="409"/>
      <c r="Q5" s="120"/>
      <c r="R5" s="120"/>
      <c r="S5" s="120"/>
      <c r="T5" s="121"/>
      <c r="U5" s="122"/>
      <c r="V5" s="272"/>
      <c r="W5" s="272"/>
      <c r="X5" s="272"/>
      <c r="Y5" s="272"/>
      <c r="Z5" s="272"/>
      <c r="AA5" s="272"/>
      <c r="AB5" s="272"/>
      <c r="AE5" s="275"/>
      <c r="AF5" s="275"/>
      <c r="AG5" s="275"/>
      <c r="AJ5" s="275"/>
      <c r="AK5" s="275"/>
      <c r="AM5" s="275"/>
      <c r="AN5" s="275"/>
      <c r="AO5" s="275"/>
      <c r="BB5" s="44"/>
      <c r="BC5" s="44"/>
      <c r="BD5" s="44"/>
      <c r="BE5" s="44"/>
      <c r="BF5" s="44"/>
      <c r="BG5" s="44"/>
      <c r="BH5" s="44"/>
    </row>
    <row r="6" spans="1:81" ht="13.5" customHeight="1">
      <c r="A6" s="260"/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72"/>
      <c r="W6" s="272"/>
      <c r="X6" s="272"/>
      <c r="Y6" s="272"/>
      <c r="Z6" s="272"/>
      <c r="AA6" s="272"/>
      <c r="AB6" s="272"/>
      <c r="AE6" s="275"/>
      <c r="AF6" s="275"/>
      <c r="AG6" s="275"/>
      <c r="AJ6" s="275"/>
      <c r="AK6" s="275"/>
      <c r="AM6" s="275"/>
      <c r="AN6" s="275"/>
      <c r="AO6" s="275"/>
      <c r="BB6" s="44"/>
      <c r="BC6" s="44"/>
      <c r="BD6" s="44"/>
      <c r="BE6" s="44"/>
      <c r="BF6" s="44"/>
      <c r="BG6" s="44"/>
      <c r="BH6" s="44"/>
    </row>
    <row r="7" spans="1:81" ht="12.75" customHeight="1">
      <c r="A7" s="260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72"/>
      <c r="W7" s="272"/>
      <c r="X7" s="272"/>
      <c r="Y7" s="272"/>
      <c r="Z7" s="272"/>
      <c r="AA7" s="272"/>
      <c r="AB7" s="272"/>
      <c r="AE7" s="275"/>
      <c r="AF7" s="275"/>
      <c r="AG7" s="275"/>
      <c r="AJ7" s="275"/>
      <c r="AK7" s="275"/>
      <c r="AM7" s="275"/>
      <c r="AN7" s="275"/>
      <c r="AO7" s="275"/>
      <c r="BB7" s="44"/>
      <c r="BC7" s="44"/>
      <c r="BD7" s="44"/>
      <c r="BE7" s="44"/>
      <c r="BF7" s="44"/>
      <c r="BG7" s="44"/>
      <c r="BH7" s="44"/>
    </row>
    <row r="8" spans="1:81" ht="12.75" customHeight="1" thickBo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272"/>
      <c r="W8" s="272"/>
      <c r="X8" s="248"/>
      <c r="Y8" s="272"/>
      <c r="Z8" s="272"/>
      <c r="AA8" s="272"/>
      <c r="AB8" s="272"/>
      <c r="AE8" s="275"/>
      <c r="AF8" s="275"/>
      <c r="AG8" s="275"/>
      <c r="AJ8" s="275"/>
      <c r="AK8" s="275"/>
      <c r="AM8" s="275"/>
      <c r="AN8" s="275"/>
      <c r="AO8" s="275"/>
      <c r="BB8" s="44"/>
      <c r="BC8" s="44"/>
      <c r="BD8" s="44"/>
      <c r="BE8" s="44"/>
      <c r="BF8" s="44"/>
      <c r="BG8" s="44"/>
      <c r="BH8" s="44"/>
    </row>
    <row r="9" spans="1:81" ht="14.25" customHeight="1" thickTop="1" thickBot="1">
      <c r="A9" s="45"/>
      <c r="B9" s="89"/>
      <c r="C9" s="89"/>
      <c r="D9" s="89"/>
      <c r="E9" s="89"/>
      <c r="F9" s="90"/>
      <c r="G9" s="91"/>
      <c r="H9" s="91"/>
      <c r="I9" s="91"/>
      <c r="J9" s="92"/>
      <c r="K9" s="93"/>
      <c r="L9" s="93"/>
      <c r="M9" s="93"/>
      <c r="N9" s="93"/>
      <c r="O9" s="93"/>
      <c r="P9" s="93"/>
      <c r="Q9" s="93"/>
      <c r="R9" s="93"/>
      <c r="S9" s="93"/>
      <c r="T9" s="93"/>
      <c r="U9" s="45"/>
      <c r="V9" s="272"/>
      <c r="W9" s="272"/>
      <c r="X9" s="272"/>
      <c r="Y9" s="272"/>
      <c r="Z9" s="272"/>
      <c r="AA9" s="272"/>
      <c r="AB9" s="272"/>
      <c r="AE9" s="275"/>
      <c r="AF9" s="275"/>
      <c r="AG9" s="275"/>
      <c r="AJ9" s="275"/>
      <c r="AK9" s="275"/>
      <c r="AM9" s="275"/>
      <c r="AN9" s="275"/>
      <c r="AO9" s="275"/>
      <c r="BB9" s="44"/>
      <c r="BC9" s="44"/>
      <c r="BD9" s="44"/>
      <c r="BE9" s="44"/>
      <c r="BF9" s="44"/>
      <c r="BG9" s="44"/>
      <c r="BH9" s="44"/>
    </row>
    <row r="10" spans="1:81" ht="15.75" customHeight="1" thickTop="1">
      <c r="A10" s="45"/>
      <c r="B10" s="398" t="s">
        <v>99</v>
      </c>
      <c r="C10" s="399"/>
      <c r="D10" s="400"/>
      <c r="E10" s="410">
        <f>DOC.2_11!CH405</f>
        <v>0</v>
      </c>
      <c r="F10" s="411"/>
      <c r="G10" s="91"/>
      <c r="H10" s="91"/>
      <c r="I10" s="94"/>
      <c r="J10" s="405" t="str">
        <f>IF(DOC.2_10!DB405&gt;0,"REVISEU LA COLUMNA 'MISSATGE ERROR' DE LA PESTANYA ANTERIOR","")</f>
        <v/>
      </c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95"/>
      <c r="V10" s="272"/>
      <c r="W10" s="272"/>
      <c r="X10" s="272"/>
      <c r="Y10" s="272"/>
      <c r="Z10" s="272"/>
      <c r="AA10" s="272"/>
      <c r="AB10" s="272"/>
      <c r="AE10" s="275"/>
      <c r="AF10" s="275"/>
      <c r="AG10" s="275"/>
      <c r="AJ10" s="275"/>
      <c r="AK10" s="275"/>
      <c r="AM10" s="275"/>
      <c r="AN10" s="275"/>
      <c r="AO10" s="275"/>
      <c r="BB10" s="44"/>
      <c r="BC10" s="44"/>
      <c r="BD10" s="44"/>
      <c r="BE10" s="44"/>
      <c r="BF10" s="44"/>
      <c r="BG10" s="44"/>
      <c r="BH10" s="44"/>
    </row>
    <row r="11" spans="1:81" ht="15.75" customHeight="1" thickBot="1">
      <c r="A11" s="45"/>
      <c r="B11" s="389" t="s">
        <v>100</v>
      </c>
      <c r="C11" s="390"/>
      <c r="D11" s="391"/>
      <c r="E11" s="421">
        <f>DOC.2_11!CG405</f>
        <v>0</v>
      </c>
      <c r="F11" s="422"/>
      <c r="G11" s="91"/>
      <c r="H11" s="91"/>
      <c r="I11" s="94"/>
      <c r="J11" s="295" t="str">
        <f>IF(DOC.2_10!DB405&gt;0,"TENIU","")</f>
        <v/>
      </c>
      <c r="K11" s="96" t="str">
        <f>IF(DOC.2_10!DB405&gt;0,DOC.2_10!DB405,"")</f>
        <v/>
      </c>
      <c r="L11" s="393" t="str">
        <f>IF(DOC.2_10!DB405=1,"LÍNIA AMB ERROR",IF(DOC.2_10!DB405&gt;1,"LÍNIES AMB ERRORS",""))</f>
        <v/>
      </c>
      <c r="M11" s="394"/>
      <c r="N11" s="394"/>
      <c r="O11" s="296"/>
      <c r="P11" s="393"/>
      <c r="Q11" s="394"/>
      <c r="R11" s="394"/>
      <c r="S11" s="97"/>
      <c r="T11" s="97"/>
      <c r="U11" s="95"/>
      <c r="V11" s="272"/>
      <c r="W11" s="272"/>
      <c r="X11" s="272"/>
      <c r="Y11" s="272"/>
      <c r="Z11" s="272"/>
      <c r="AA11" s="272"/>
      <c r="AB11" s="272"/>
      <c r="AE11" s="275"/>
      <c r="AF11" s="275"/>
      <c r="AG11" s="275"/>
      <c r="AJ11" s="275"/>
      <c r="AK11" s="275"/>
      <c r="AM11" s="275"/>
      <c r="AN11" s="275"/>
      <c r="AO11" s="275"/>
      <c r="BE11" s="44"/>
      <c r="BF11" s="44"/>
      <c r="BG11" s="44"/>
      <c r="BH11" s="44"/>
    </row>
    <row r="12" spans="1:81" ht="14.25" customHeight="1" thickTop="1" thickBot="1">
      <c r="A12" s="45"/>
      <c r="B12" s="89"/>
      <c r="C12" s="89"/>
      <c r="D12" s="89"/>
      <c r="E12" s="89"/>
      <c r="F12" s="89"/>
      <c r="G12" s="91"/>
      <c r="H12" s="45"/>
      <c r="I12" s="45"/>
      <c r="J12" s="98"/>
      <c r="K12" s="219"/>
      <c r="L12" s="98"/>
      <c r="M12" s="98"/>
      <c r="N12" s="98"/>
      <c r="O12" s="98"/>
      <c r="P12" s="98"/>
      <c r="Q12" s="98"/>
      <c r="R12" s="98"/>
      <c r="S12" s="98"/>
      <c r="T12" s="98"/>
      <c r="U12" s="45"/>
      <c r="V12" s="272"/>
      <c r="W12" s="272"/>
      <c r="X12" s="272"/>
      <c r="Y12" s="272"/>
      <c r="Z12" s="272"/>
      <c r="AA12" s="272"/>
      <c r="AB12" s="272"/>
      <c r="AE12" s="275"/>
      <c r="AF12" s="275"/>
      <c r="AG12" s="275"/>
      <c r="AJ12" s="275"/>
      <c r="AK12" s="275"/>
      <c r="AM12" s="275"/>
      <c r="AN12" s="275"/>
      <c r="AO12" s="275"/>
      <c r="BE12" s="44"/>
      <c r="BF12" s="44"/>
      <c r="BG12" s="44"/>
      <c r="BH12" s="44"/>
    </row>
    <row r="13" spans="1:81" ht="15" customHeight="1" thickTop="1" thickBot="1">
      <c r="A13" s="45"/>
      <c r="B13" s="392"/>
      <c r="C13" s="392"/>
      <c r="D13" s="392"/>
      <c r="E13" s="99"/>
      <c r="F13" s="100"/>
      <c r="G13" s="91"/>
      <c r="H13" s="45"/>
      <c r="I13" s="94"/>
      <c r="J13" s="91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272"/>
      <c r="W13" s="272"/>
      <c r="X13" s="272"/>
      <c r="Y13" s="272"/>
      <c r="Z13" s="272"/>
      <c r="AA13" s="272"/>
      <c r="AB13" s="272"/>
      <c r="AE13" s="275"/>
      <c r="AF13" s="275"/>
      <c r="AG13" s="275"/>
      <c r="AJ13" s="275"/>
      <c r="AK13" s="275"/>
      <c r="AM13" s="275"/>
      <c r="AN13" s="275"/>
      <c r="AO13" s="275"/>
      <c r="BE13" s="44"/>
      <c r="BF13" s="44"/>
      <c r="BG13" s="44"/>
      <c r="BH13" s="44"/>
    </row>
    <row r="14" spans="1:81" ht="15" customHeight="1" thickTop="1">
      <c r="A14" s="45"/>
      <c r="B14" s="188"/>
      <c r="C14" s="188"/>
      <c r="D14" s="197" t="s">
        <v>107</v>
      </c>
      <c r="E14" s="220">
        <f>DOC.2_11!DE405</f>
        <v>0</v>
      </c>
      <c r="F14" s="101"/>
      <c r="G14" s="91"/>
      <c r="H14" s="45"/>
      <c r="I14" s="94"/>
      <c r="J14" s="91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272"/>
      <c r="W14" s="272"/>
      <c r="X14" s="272"/>
      <c r="Y14" s="272"/>
      <c r="Z14" s="272"/>
      <c r="AA14" s="272"/>
      <c r="AB14" s="272"/>
      <c r="AE14" s="275"/>
      <c r="AF14" s="275"/>
      <c r="AG14" s="275"/>
      <c r="AJ14" s="275"/>
      <c r="AK14" s="275"/>
      <c r="AM14" s="275"/>
      <c r="AN14" s="275"/>
      <c r="AO14" s="275"/>
      <c r="BE14" s="44"/>
      <c r="BF14" s="44"/>
      <c r="BG14" s="44"/>
      <c r="BH14" s="44"/>
    </row>
    <row r="15" spans="1:81" ht="15" customHeight="1" thickBot="1">
      <c r="A15" s="45"/>
      <c r="B15" s="188"/>
      <c r="C15" s="188"/>
      <c r="D15" s="198" t="s">
        <v>108</v>
      </c>
      <c r="E15" s="221">
        <f>DOC.2_11!DF405</f>
        <v>0</v>
      </c>
      <c r="F15" s="101"/>
      <c r="G15" s="91"/>
      <c r="H15" s="45"/>
      <c r="I15" s="94"/>
      <c r="J15" s="91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272"/>
      <c r="W15" s="272"/>
      <c r="X15" s="272"/>
      <c r="Y15" s="272"/>
      <c r="Z15" s="272"/>
      <c r="AA15" s="272"/>
      <c r="AB15" s="272"/>
      <c r="AE15" s="275"/>
      <c r="AF15" s="275"/>
      <c r="AG15" s="275"/>
      <c r="AJ15" s="275"/>
      <c r="AK15" s="275"/>
      <c r="AM15" s="275"/>
      <c r="AN15" s="275"/>
      <c r="AO15" s="275"/>
      <c r="BE15" s="44"/>
      <c r="BF15" s="44"/>
      <c r="BG15" s="44"/>
      <c r="BH15" s="44"/>
    </row>
    <row r="16" spans="1:81" ht="15" customHeight="1" thickTop="1">
      <c r="A16" s="45"/>
      <c r="B16" s="188"/>
      <c r="C16" s="188"/>
      <c r="D16" s="188"/>
      <c r="E16" s="201"/>
      <c r="F16" s="101"/>
      <c r="G16" s="91"/>
      <c r="H16" s="45"/>
      <c r="I16" s="94"/>
      <c r="J16" s="91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272"/>
      <c r="W16" s="272"/>
      <c r="X16" s="272"/>
      <c r="Y16" s="272"/>
      <c r="Z16" s="272"/>
      <c r="AA16" s="272"/>
      <c r="AB16" s="272"/>
      <c r="AE16" s="275"/>
      <c r="AF16" s="275"/>
      <c r="AG16" s="275"/>
      <c r="AJ16" s="275"/>
      <c r="AK16" s="275"/>
      <c r="AM16" s="275"/>
      <c r="AN16" s="275"/>
      <c r="AO16" s="275"/>
      <c r="BE16" s="44"/>
      <c r="BF16" s="44"/>
      <c r="BG16" s="44"/>
      <c r="BH16" s="44"/>
    </row>
    <row r="17" spans="1:60" ht="15" customHeight="1" thickBot="1">
      <c r="A17" s="45"/>
      <c r="B17" s="188"/>
      <c r="C17" s="188"/>
      <c r="D17" s="188"/>
      <c r="E17" s="45"/>
      <c r="F17" s="101"/>
      <c r="G17" s="91"/>
      <c r="H17" s="45"/>
      <c r="I17" s="94"/>
      <c r="J17" s="94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272"/>
      <c r="W17" s="272"/>
      <c r="X17" s="272"/>
      <c r="Y17" s="272"/>
      <c r="Z17" s="272"/>
      <c r="AA17" s="272"/>
      <c r="AB17" s="272"/>
      <c r="AE17" s="275"/>
      <c r="AF17" s="275"/>
      <c r="AG17" s="275"/>
      <c r="AJ17" s="275"/>
      <c r="AK17" s="275"/>
      <c r="AM17" s="275"/>
      <c r="AN17" s="275"/>
      <c r="AO17" s="275"/>
      <c r="BE17" s="44"/>
      <c r="BF17" s="44"/>
      <c r="BG17" s="44"/>
      <c r="BH17" s="44"/>
    </row>
    <row r="18" spans="1:60" ht="13.5" customHeight="1" thickTop="1" thickBot="1">
      <c r="A18" s="45"/>
      <c r="B18" s="102"/>
      <c r="C18" s="102"/>
      <c r="D18" s="102"/>
      <c r="E18" s="89"/>
      <c r="F18" s="103"/>
      <c r="G18" s="91"/>
      <c r="H18" s="45"/>
      <c r="I18" s="94"/>
      <c r="J18" s="94"/>
      <c r="K18" s="45"/>
      <c r="L18" s="89"/>
      <c r="M18" s="89"/>
      <c r="N18" s="89"/>
      <c r="O18" s="89"/>
      <c r="P18" s="89"/>
      <c r="Q18" s="89"/>
      <c r="R18" s="89"/>
      <c r="S18" s="89"/>
      <c r="T18" s="45"/>
      <c r="U18" s="45"/>
      <c r="V18" s="272"/>
      <c r="W18" s="272"/>
      <c r="X18" s="272"/>
      <c r="Y18" s="272"/>
      <c r="Z18" s="272"/>
      <c r="AA18" s="272"/>
      <c r="AB18" s="272"/>
      <c r="AE18" s="275"/>
      <c r="AF18" s="275"/>
      <c r="AG18" s="275"/>
      <c r="AK18" s="44"/>
      <c r="AL18" s="44"/>
      <c r="AM18" s="44"/>
      <c r="AN18" s="44"/>
      <c r="BE18" s="44"/>
      <c r="BF18" s="44"/>
      <c r="BG18" s="44"/>
      <c r="BH18" s="44"/>
    </row>
    <row r="19" spans="1:60" ht="15.75" customHeight="1" thickTop="1" thickBot="1">
      <c r="A19" s="45"/>
      <c r="B19" s="412" t="s">
        <v>72</v>
      </c>
      <c r="C19" s="413"/>
      <c r="D19" s="413"/>
      <c r="E19" s="413"/>
      <c r="F19" s="420"/>
      <c r="G19" s="91"/>
      <c r="H19" s="45"/>
      <c r="I19" s="94"/>
      <c r="J19" s="91"/>
      <c r="K19" s="104"/>
      <c r="L19" s="412" t="s">
        <v>72</v>
      </c>
      <c r="M19" s="413"/>
      <c r="N19" s="413"/>
      <c r="O19" s="413"/>
      <c r="P19" s="413"/>
      <c r="Q19" s="413"/>
      <c r="R19" s="414"/>
      <c r="S19" s="415"/>
      <c r="T19" s="104"/>
      <c r="U19" s="104"/>
      <c r="V19" s="272"/>
      <c r="W19" s="272"/>
      <c r="X19" s="272"/>
      <c r="Y19" s="272"/>
      <c r="Z19" s="272"/>
      <c r="AA19" s="272"/>
      <c r="AB19" s="272"/>
      <c r="AK19" s="44"/>
      <c r="AL19" s="44"/>
      <c r="AM19" s="44"/>
      <c r="AN19" s="44"/>
    </row>
    <row r="20" spans="1:60" ht="15.75" customHeight="1" thickTop="1">
      <c r="A20" s="45"/>
      <c r="B20" s="395" t="s">
        <v>99</v>
      </c>
      <c r="C20" s="396"/>
      <c r="D20" s="397"/>
      <c r="E20" s="423">
        <f>DOC.2_11!CJ405</f>
        <v>0</v>
      </c>
      <c r="F20" s="411"/>
      <c r="G20" s="91"/>
      <c r="H20" s="45"/>
      <c r="I20" s="94"/>
      <c r="J20" s="105" t="str">
        <f>IF(DOC.2_10!DB413&gt;0,"TENIU","")</f>
        <v/>
      </c>
      <c r="K20" s="106" t="str">
        <f>IF(DOC.2_10!DB413&gt;0,DOC.2_10!DB413,"")</f>
        <v/>
      </c>
      <c r="L20" s="159" t="s">
        <v>59</v>
      </c>
      <c r="M20" s="160" t="s">
        <v>60</v>
      </c>
      <c r="N20" s="160" t="s">
        <v>61</v>
      </c>
      <c r="O20" s="161"/>
      <c r="P20" s="162" t="s">
        <v>63</v>
      </c>
      <c r="Q20" s="213" t="s">
        <v>64</v>
      </c>
      <c r="R20" s="160" t="s">
        <v>118</v>
      </c>
      <c r="S20" s="216" t="s">
        <v>119</v>
      </c>
      <c r="T20" s="95"/>
      <c r="U20" s="95"/>
      <c r="V20" s="272"/>
      <c r="W20" s="272"/>
      <c r="X20" s="272"/>
      <c r="Y20" s="272"/>
      <c r="Z20" s="272"/>
      <c r="AA20" s="272"/>
      <c r="AB20" s="272"/>
    </row>
    <row r="21" spans="1:60" ht="15.75" customHeight="1" thickBot="1">
      <c r="A21" s="45"/>
      <c r="B21" s="416" t="s">
        <v>100</v>
      </c>
      <c r="C21" s="417"/>
      <c r="D21" s="418"/>
      <c r="E21" s="424">
        <f>DOC.2_11!CI405</f>
        <v>0</v>
      </c>
      <c r="F21" s="425"/>
      <c r="G21" s="91"/>
      <c r="H21" s="45"/>
      <c r="I21" s="94"/>
      <c r="J21" s="104"/>
      <c r="K21" s="104"/>
      <c r="L21" s="186">
        <f>E10</f>
        <v>0</v>
      </c>
      <c r="M21" s="164">
        <f>E11</f>
        <v>0</v>
      </c>
      <c r="N21" s="164">
        <f>DOC.1_Despeses_11!N3</f>
        <v>0</v>
      </c>
      <c r="O21" s="163"/>
      <c r="P21" s="187">
        <f>E20</f>
        <v>0</v>
      </c>
      <c r="Q21" s="214">
        <f>E21</f>
        <v>0</v>
      </c>
      <c r="R21" s="187">
        <f>E24</f>
        <v>0</v>
      </c>
      <c r="S21" s="217">
        <f>E25</f>
        <v>0</v>
      </c>
      <c r="T21" s="104"/>
      <c r="U21" s="104"/>
      <c r="V21" s="272"/>
      <c r="W21" s="272"/>
      <c r="X21" s="272"/>
      <c r="Y21" s="272"/>
      <c r="Z21" s="272"/>
      <c r="AA21" s="272"/>
      <c r="AB21" s="272"/>
    </row>
    <row r="22" spans="1:60" ht="14.25" customHeight="1" thickTop="1" thickBot="1">
      <c r="A22" s="45"/>
      <c r="B22" s="107"/>
      <c r="C22" s="107"/>
      <c r="D22" s="107"/>
      <c r="E22" s="107"/>
      <c r="F22" s="107"/>
      <c r="G22" s="91"/>
      <c r="H22" s="117"/>
      <c r="I22" s="94"/>
      <c r="J22" s="91"/>
      <c r="K22" s="104"/>
      <c r="L22" s="108"/>
      <c r="M22" s="108"/>
      <c r="N22" s="108"/>
      <c r="O22" s="108"/>
      <c r="P22" s="108"/>
      <c r="Q22" s="215"/>
      <c r="R22" s="218"/>
      <c r="S22" s="218"/>
      <c r="T22" s="104"/>
      <c r="U22" s="104"/>
      <c r="V22" s="272"/>
      <c r="W22" s="272"/>
      <c r="X22" s="272"/>
      <c r="Y22" s="272"/>
      <c r="Z22" s="272"/>
      <c r="AA22" s="272"/>
      <c r="AB22" s="272"/>
    </row>
    <row r="23" spans="1:60" ht="15" customHeight="1" thickTop="1" thickBot="1">
      <c r="A23" s="45"/>
      <c r="B23" s="419"/>
      <c r="C23" s="419"/>
      <c r="D23" s="419"/>
      <c r="E23" s="109"/>
      <c r="F23" s="110"/>
      <c r="G23" s="91"/>
      <c r="H23" s="118"/>
      <c r="I23" s="45"/>
      <c r="J23" s="104"/>
      <c r="K23" s="104"/>
      <c r="L23" s="294"/>
      <c r="M23" s="294"/>
      <c r="N23" s="294"/>
      <c r="O23" s="294"/>
      <c r="P23" s="294"/>
      <c r="Q23" s="212"/>
      <c r="R23" s="212"/>
      <c r="S23" s="212"/>
      <c r="T23" s="104"/>
      <c r="U23" s="104"/>
      <c r="V23" s="272"/>
      <c r="W23" s="272"/>
      <c r="X23" s="272"/>
      <c r="Y23" s="272"/>
      <c r="Z23" s="272"/>
      <c r="AA23" s="272"/>
      <c r="AB23" s="272"/>
    </row>
    <row r="24" spans="1:60" ht="15" customHeight="1" thickTop="1">
      <c r="A24" s="45"/>
      <c r="B24" s="188"/>
      <c r="C24" s="188"/>
      <c r="D24" s="199" t="s">
        <v>107</v>
      </c>
      <c r="E24" s="222">
        <f>DOC.2_11!DH405</f>
        <v>0</v>
      </c>
      <c r="F24" s="101"/>
      <c r="G24" s="101"/>
      <c r="H24" s="101"/>
      <c r="I24" s="45"/>
      <c r="J24" s="45"/>
      <c r="K24" s="45"/>
      <c r="L24" s="46"/>
      <c r="M24" s="45"/>
      <c r="N24" s="45"/>
      <c r="O24" s="45"/>
      <c r="P24" s="45"/>
      <c r="Q24" s="45"/>
      <c r="R24" s="46"/>
      <c r="S24" s="45"/>
      <c r="T24" s="45"/>
      <c r="U24" s="45"/>
      <c r="V24" s="272"/>
      <c r="W24" s="272"/>
      <c r="X24" s="272"/>
      <c r="Y24" s="272"/>
      <c r="Z24" s="272"/>
      <c r="AA24" s="272"/>
      <c r="AB24" s="272"/>
    </row>
    <row r="25" spans="1:60" ht="15" customHeight="1" thickBot="1">
      <c r="A25" s="45"/>
      <c r="B25" s="188"/>
      <c r="C25" s="188"/>
      <c r="D25" s="200" t="s">
        <v>108</v>
      </c>
      <c r="E25" s="223">
        <f>DOC.2_11!DI405</f>
        <v>0</v>
      </c>
      <c r="F25" s="101"/>
      <c r="G25" s="101"/>
      <c r="H25" s="101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272"/>
      <c r="W25" s="272"/>
      <c r="X25" s="272"/>
      <c r="Y25" s="272"/>
      <c r="Z25" s="272"/>
      <c r="AA25" s="272"/>
      <c r="AB25" s="272"/>
    </row>
    <row r="26" spans="1:60" ht="13.5" customHeight="1" thickTop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272"/>
      <c r="W26" s="272"/>
      <c r="X26" s="272"/>
      <c r="Y26" s="272"/>
      <c r="Z26" s="272"/>
      <c r="AA26" s="272"/>
      <c r="AB26" s="272"/>
    </row>
    <row r="27" spans="1:60" ht="13.5" customHeigh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272"/>
      <c r="W27" s="272"/>
      <c r="X27" s="272"/>
      <c r="Y27" s="272"/>
      <c r="Z27" s="272"/>
      <c r="AA27" s="272"/>
      <c r="AB27" s="272"/>
    </row>
    <row r="28" spans="1:60" ht="13.5" customHeight="1" thickBot="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165"/>
      <c r="U28" s="166"/>
      <c r="V28" s="272"/>
      <c r="W28" s="272"/>
      <c r="X28" s="272"/>
      <c r="Y28" s="272"/>
      <c r="Z28" s="272"/>
      <c r="AA28" s="272"/>
      <c r="AB28" s="272"/>
    </row>
    <row r="29" spans="1:60">
      <c r="A29" s="112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8"/>
      <c r="R29" s="168"/>
      <c r="S29" s="168"/>
      <c r="T29" s="167"/>
      <c r="U29" s="169"/>
      <c r="V29" s="272"/>
      <c r="W29" s="272"/>
      <c r="X29" s="272"/>
      <c r="Y29" s="272"/>
      <c r="Z29" s="272"/>
      <c r="AA29" s="272"/>
      <c r="AB29" s="272"/>
    </row>
    <row r="30" spans="1:60">
      <c r="A30" s="272"/>
      <c r="B30" s="272"/>
      <c r="C30" s="272"/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</row>
    <row r="31" spans="1:60">
      <c r="A31" s="272"/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</row>
    <row r="32" spans="1:60" hidden="1">
      <c r="A32" s="272"/>
      <c r="B32" s="272"/>
      <c r="C32" s="272"/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</row>
    <row r="33" spans="1:28" hidden="1">
      <c r="A33" s="272"/>
      <c r="B33" s="272"/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</row>
    <row r="34" spans="1:28" hidden="1"/>
    <row r="35" spans="1:28" hidden="1"/>
    <row r="36" spans="1:28" hidden="1"/>
    <row r="37" spans="1:28" hidden="1"/>
    <row r="38" spans="1:28" hidden="1"/>
    <row r="39" spans="1:28" hidden="1"/>
    <row r="40" spans="1:28" hidden="1"/>
    <row r="41" spans="1:28" hidden="1"/>
    <row r="42" spans="1:28" hidden="1"/>
    <row r="43" spans="1:28" hidden="1"/>
    <row r="44" spans="1:28" hidden="1"/>
  </sheetData>
  <sheetProtection algorithmName="SHA-512" hashValue="Fo9Te4wTBWGhDrxYGo9X6RDxH/tA0CoCvnRXwjCQHSZn/Md99f+mgl6IuOMjRW2vK6pgwtVRTY06iUcDoR+QVQ==" saltValue="5LYDgxgcb996/4xiFSZZYA==" spinCount="100000" sheet="1" objects="1" scenarios="1"/>
  <mergeCells count="21">
    <mergeCell ref="B23:D23"/>
    <mergeCell ref="B13:D13"/>
    <mergeCell ref="B19:F19"/>
    <mergeCell ref="L19:S19"/>
    <mergeCell ref="B20:D20"/>
    <mergeCell ref="E20:F20"/>
    <mergeCell ref="B21:D21"/>
    <mergeCell ref="E21:F21"/>
    <mergeCell ref="B10:D10"/>
    <mergeCell ref="E10:F10"/>
    <mergeCell ref="J10:T10"/>
    <mergeCell ref="B11:D11"/>
    <mergeCell ref="E11:F11"/>
    <mergeCell ref="L11:N11"/>
    <mergeCell ref="P11:R11"/>
    <mergeCell ref="Q2:U2"/>
    <mergeCell ref="B4:D4"/>
    <mergeCell ref="E4:P4"/>
    <mergeCell ref="T4:U4"/>
    <mergeCell ref="B5:D5"/>
    <mergeCell ref="E5:P5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89"/>
  <sheetViews>
    <sheetView zoomScale="90" zoomScaleNormal="90" workbookViewId="0">
      <selection activeCell="E18" sqref="E18"/>
    </sheetView>
  </sheetViews>
  <sheetFormatPr defaultColWidth="0" defaultRowHeight="14.4" customHeight="1" zeroHeight="1"/>
  <cols>
    <col min="1" max="1" width="1.6640625" style="274" customWidth="1"/>
    <col min="2" max="3" width="13" style="274" customWidth="1"/>
    <col min="4" max="4" width="35.6640625" style="274" customWidth="1"/>
    <col min="5" max="6" width="13.5546875" style="274" customWidth="1"/>
    <col min="7" max="7" width="13.5546875" style="351" customWidth="1"/>
    <col min="8" max="8" width="10.6640625" style="274" customWidth="1"/>
    <col min="9" max="9" width="13.109375" style="274" customWidth="1"/>
    <col min="10" max="10" width="10.6640625" style="274" customWidth="1"/>
    <col min="11" max="11" width="16.6640625" style="274" customWidth="1"/>
    <col min="12" max="12" width="18.5546875" style="274" customWidth="1"/>
    <col min="13" max="13" width="17.44140625" style="274" customWidth="1"/>
    <col min="14" max="14" width="16.6640625" style="274" customWidth="1"/>
    <col min="15" max="18" width="15.6640625" style="274" customWidth="1"/>
    <col min="19" max="19" width="17.33203125" style="274" customWidth="1"/>
    <col min="20" max="23" width="16.6640625" style="274" customWidth="1"/>
    <col min="24" max="24" width="9.109375" style="274" customWidth="1"/>
    <col min="25" max="54" width="9.109375" style="274" hidden="1" customWidth="1"/>
    <col min="55" max="55" width="15" style="274" hidden="1" customWidth="1"/>
    <col min="56" max="81" width="9.109375" style="274" hidden="1" customWidth="1"/>
    <col min="82" max="82" width="79.88671875" style="274" hidden="1" customWidth="1"/>
    <col min="83" max="85" width="9.109375" style="274" hidden="1" customWidth="1"/>
    <col min="86" max="86" width="81.33203125" style="274" hidden="1" customWidth="1"/>
    <col min="87" max="90" width="9.109375" style="274" hidden="1" customWidth="1"/>
    <col min="91" max="91" width="98.6640625" style="274" hidden="1" customWidth="1"/>
    <col min="92" max="92" width="9.109375" style="274" hidden="1" customWidth="1"/>
    <col min="93" max="93" width="100.33203125" style="274" hidden="1" customWidth="1"/>
    <col min="94" max="94" width="9.109375" style="274" hidden="1" customWidth="1"/>
    <col min="95" max="95" width="100.44140625" style="274" hidden="1" customWidth="1"/>
    <col min="96" max="16384" width="9.109375" style="274" hidden="1"/>
  </cols>
  <sheetData>
    <row r="1" spans="1:95" s="248" customFormat="1" ht="51" customHeight="1">
      <c r="L1" s="354"/>
      <c r="M1" s="354"/>
      <c r="N1" s="354"/>
      <c r="O1" s="354"/>
      <c r="P1" s="354"/>
      <c r="Q1" s="355"/>
      <c r="R1" s="356"/>
    </row>
    <row r="2" spans="1:95" s="248" customFormat="1" ht="16.5" customHeight="1" thickBot="1">
      <c r="B2" s="368" t="s">
        <v>101</v>
      </c>
      <c r="C2" s="368"/>
      <c r="D2" s="368"/>
      <c r="E2" s="368"/>
      <c r="F2" s="368"/>
      <c r="G2" s="368"/>
      <c r="H2" s="368"/>
      <c r="I2" s="368"/>
      <c r="J2" s="369"/>
      <c r="K2" s="369"/>
      <c r="L2" s="113"/>
      <c r="M2" s="113"/>
      <c r="N2" s="113"/>
      <c r="O2" s="362" t="s">
        <v>97</v>
      </c>
      <c r="P2" s="363"/>
      <c r="Q2" s="363"/>
      <c r="R2" s="363"/>
      <c r="S2" s="142"/>
      <c r="T2" s="132"/>
      <c r="U2" s="132"/>
      <c r="V2" s="360" t="s">
        <v>123</v>
      </c>
      <c r="W2" s="361"/>
      <c r="CC2" s="7" t="s">
        <v>65</v>
      </c>
      <c r="CE2" s="7"/>
    </row>
    <row r="3" spans="1:95" ht="13.5" customHeight="1" thickBot="1">
      <c r="A3" s="37"/>
      <c r="B3" s="373"/>
      <c r="C3" s="373"/>
      <c r="D3" s="373"/>
      <c r="E3" s="373"/>
      <c r="F3" s="373"/>
      <c r="G3" s="373"/>
      <c r="H3" s="373"/>
      <c r="I3" s="373"/>
      <c r="J3" s="248"/>
      <c r="K3" s="248"/>
      <c r="L3" s="272"/>
      <c r="M3" s="374" t="s">
        <v>102</v>
      </c>
      <c r="N3" s="377">
        <f>W67</f>
        <v>0</v>
      </c>
      <c r="O3" s="357" t="s">
        <v>73</v>
      </c>
      <c r="P3" s="358"/>
      <c r="Q3" s="358"/>
      <c r="R3" s="358"/>
      <c r="S3" s="143"/>
      <c r="T3" s="144"/>
      <c r="U3" s="144"/>
      <c r="V3" s="144"/>
      <c r="W3" s="272"/>
      <c r="X3" s="272"/>
      <c r="Y3" s="272"/>
      <c r="Z3" s="272"/>
      <c r="AA3" s="272"/>
      <c r="AB3" s="272"/>
      <c r="AC3" s="272"/>
    </row>
    <row r="4" spans="1:95" ht="15" thickBot="1">
      <c r="A4" s="37"/>
      <c r="B4" s="53" t="s">
        <v>15</v>
      </c>
      <c r="C4" s="53"/>
      <c r="D4" s="426">
        <f>+DOC.1_Despeses_10!D4</f>
        <v>0</v>
      </c>
      <c r="E4" s="408"/>
      <c r="F4" s="408"/>
      <c r="G4" s="408"/>
      <c r="H4" s="408"/>
      <c r="I4" s="408"/>
      <c r="J4" s="427"/>
      <c r="K4" s="428"/>
      <c r="L4" s="272"/>
      <c r="M4" s="375"/>
      <c r="N4" s="378"/>
      <c r="O4" s="357" t="s">
        <v>74</v>
      </c>
      <c r="P4" s="358"/>
      <c r="Q4" s="358"/>
      <c r="R4" s="358"/>
      <c r="S4" s="359"/>
      <c r="T4" s="144"/>
      <c r="U4" s="144"/>
      <c r="V4" s="144"/>
      <c r="W4" s="272"/>
      <c r="X4" s="272"/>
      <c r="Y4" s="272"/>
      <c r="Z4" s="272"/>
      <c r="AA4" s="272"/>
      <c r="AB4" s="272"/>
      <c r="AC4" s="272"/>
    </row>
    <row r="5" spans="1:95" ht="15" thickBot="1">
      <c r="A5" s="260"/>
      <c r="B5" s="263" t="s">
        <v>129</v>
      </c>
      <c r="C5" s="263"/>
      <c r="D5" s="141" t="s">
        <v>128</v>
      </c>
      <c r="E5" s="129"/>
      <c r="F5" s="265"/>
      <c r="G5" s="265"/>
      <c r="H5" s="131"/>
      <c r="I5" s="133"/>
      <c r="J5" s="130" t="s">
        <v>58</v>
      </c>
      <c r="K5" s="298">
        <f>+DOC.1_Despeses_10!K5</f>
        <v>0</v>
      </c>
      <c r="L5" s="272"/>
      <c r="M5" s="376"/>
      <c r="N5" s="379"/>
      <c r="O5" s="357" t="s">
        <v>79</v>
      </c>
      <c r="P5" s="358"/>
      <c r="Q5" s="358"/>
      <c r="R5" s="358"/>
      <c r="S5" s="359"/>
      <c r="T5" s="359"/>
      <c r="U5" s="359"/>
      <c r="V5" s="359"/>
      <c r="W5" s="272"/>
      <c r="X5" s="272"/>
      <c r="Y5" s="272"/>
      <c r="Z5" s="272"/>
      <c r="AA5" s="272"/>
      <c r="AB5" s="272"/>
      <c r="AC5" s="272"/>
    </row>
    <row r="6" spans="1:95">
      <c r="A6" s="260"/>
      <c r="B6" s="263"/>
      <c r="C6" s="263"/>
      <c r="D6" s="259"/>
      <c r="E6" s="265"/>
      <c r="F6" s="265"/>
      <c r="G6" s="265"/>
      <c r="H6" s="265"/>
      <c r="I6" s="258"/>
      <c r="J6" s="265"/>
      <c r="K6" s="242"/>
      <c r="L6" s="272"/>
      <c r="M6" s="267"/>
      <c r="N6" s="268"/>
      <c r="O6" s="336"/>
      <c r="P6" s="314"/>
      <c r="Q6" s="314"/>
      <c r="R6" s="314"/>
      <c r="S6" s="315"/>
      <c r="T6" s="315"/>
      <c r="U6" s="315"/>
      <c r="V6" s="315"/>
      <c r="W6" s="272"/>
      <c r="X6" s="272"/>
      <c r="Y6" s="272"/>
      <c r="Z6" s="272"/>
      <c r="AA6" s="272"/>
      <c r="AB6" s="272"/>
      <c r="AC6" s="272"/>
      <c r="BD6" s="275"/>
      <c r="BE6" s="370" t="s">
        <v>84</v>
      </c>
      <c r="BF6" s="371"/>
      <c r="BG6" s="372"/>
      <c r="BH6" s="370" t="s">
        <v>85</v>
      </c>
      <c r="BI6" s="371"/>
      <c r="BJ6" s="372"/>
    </row>
    <row r="7" spans="1:95">
      <c r="A7" s="260"/>
      <c r="B7" s="263"/>
      <c r="C7" s="263"/>
      <c r="D7" s="259"/>
      <c r="E7" s="265"/>
      <c r="F7" s="265"/>
      <c r="G7" s="265"/>
      <c r="H7" s="265"/>
      <c r="I7" s="258"/>
      <c r="J7" s="265"/>
      <c r="K7" s="242"/>
      <c r="L7" s="272"/>
      <c r="M7" s="352" t="s">
        <v>20</v>
      </c>
      <c r="N7" s="352" t="s">
        <v>83</v>
      </c>
      <c r="O7" s="352" t="s">
        <v>95</v>
      </c>
      <c r="P7" s="314"/>
      <c r="Q7" s="314"/>
      <c r="R7" s="314"/>
      <c r="S7" s="315"/>
      <c r="T7" s="315"/>
      <c r="U7" s="315"/>
      <c r="V7" s="315"/>
      <c r="W7" s="272"/>
      <c r="X7" s="272"/>
      <c r="Y7" s="272"/>
      <c r="Z7" s="272"/>
      <c r="AA7" s="272"/>
      <c r="AB7" s="272"/>
      <c r="AC7" s="272"/>
      <c r="BE7" s="283" t="s">
        <v>86</v>
      </c>
      <c r="BF7" s="270" t="s">
        <v>87</v>
      </c>
      <c r="BG7" s="284" t="s">
        <v>88</v>
      </c>
      <c r="BH7" s="283" t="s">
        <v>86</v>
      </c>
      <c r="BI7" s="270" t="s">
        <v>89</v>
      </c>
      <c r="BJ7" s="284" t="s">
        <v>88</v>
      </c>
    </row>
    <row r="8" spans="1:95" ht="15" thickBot="1">
      <c r="A8" s="260"/>
      <c r="B8" s="263"/>
      <c r="C8" s="263"/>
      <c r="D8" s="259"/>
      <c r="E8" s="265"/>
      <c r="F8" s="265"/>
      <c r="G8" s="265"/>
      <c r="H8" s="265"/>
      <c r="I8" s="258"/>
      <c r="J8" s="265"/>
      <c r="K8" s="242"/>
      <c r="L8" s="272"/>
      <c r="M8" s="353"/>
      <c r="N8" s="353"/>
      <c r="O8" s="353"/>
      <c r="P8" s="314"/>
      <c r="Q8" s="314"/>
      <c r="R8" s="314"/>
      <c r="S8" s="315"/>
      <c r="T8" s="315"/>
      <c r="U8" s="315"/>
      <c r="V8" s="315"/>
      <c r="W8" s="272"/>
      <c r="X8" s="272"/>
      <c r="Y8" s="272"/>
      <c r="Z8" s="272"/>
      <c r="AA8" s="272"/>
      <c r="AB8" s="272"/>
      <c r="AC8" s="272"/>
      <c r="BE8" s="283"/>
      <c r="BF8" s="287"/>
      <c r="BG8" s="284"/>
      <c r="BH8" s="283"/>
      <c r="BI8" s="287"/>
      <c r="BJ8" s="284"/>
    </row>
    <row r="9" spans="1:95" ht="15" thickBot="1">
      <c r="A9" s="260"/>
      <c r="B9" s="263"/>
      <c r="C9" s="263"/>
      <c r="D9" s="259"/>
      <c r="E9" s="265"/>
      <c r="F9" s="265"/>
      <c r="G9" s="265"/>
      <c r="H9" s="265"/>
      <c r="I9" s="258"/>
      <c r="J9" s="265"/>
      <c r="K9" s="242"/>
      <c r="L9" s="272"/>
      <c r="M9" s="185" t="s">
        <v>18</v>
      </c>
      <c r="N9" s="184">
        <f>IF(SUM(I13:I32)=O9,AM9,IF(SUM(I13:I32)&gt;O9,AM9,IF(SUM(I13:I32)&lt;O9,"ERROR")))</f>
        <v>0</v>
      </c>
      <c r="O9" s="297">
        <f>BF22</f>
        <v>0</v>
      </c>
      <c r="P9" s="314"/>
      <c r="Q9" s="314"/>
      <c r="R9" s="314"/>
      <c r="S9" s="315"/>
      <c r="T9" s="315"/>
      <c r="U9" s="315"/>
      <c r="V9" s="315"/>
      <c r="W9" s="272"/>
      <c r="X9" s="272"/>
      <c r="Y9" s="272"/>
      <c r="Z9" s="272"/>
      <c r="AA9" s="272"/>
      <c r="AB9" s="272"/>
      <c r="AC9" s="272"/>
      <c r="AM9" s="337">
        <f>SUM(I13:I32)</f>
        <v>0</v>
      </c>
      <c r="BA9" s="277">
        <f>DOC.2_12!CH405</f>
        <v>0</v>
      </c>
      <c r="BC9" s="278" t="s">
        <v>90</v>
      </c>
      <c r="BD9" s="281">
        <f>IF(BA9&gt;1,IF(BA9&lt;16,BA9,0),0)</f>
        <v>0</v>
      </c>
      <c r="BE9" s="285">
        <f>BD9*8/15</f>
        <v>0</v>
      </c>
      <c r="BF9" s="276">
        <f>INT(BE9)</f>
        <v>0</v>
      </c>
      <c r="BG9" s="286">
        <f>(BE9-BF9)*60</f>
        <v>0</v>
      </c>
      <c r="BH9" s="285">
        <f>BD9*40/15</f>
        <v>0</v>
      </c>
      <c r="BI9" s="276">
        <f>INT(BH9)</f>
        <v>0</v>
      </c>
      <c r="BJ9" s="286">
        <f>(BH9-BI9)*60</f>
        <v>0</v>
      </c>
    </row>
    <row r="10" spans="1:95" ht="15" thickBot="1">
      <c r="A10" s="260"/>
      <c r="B10" s="263"/>
      <c r="C10" s="263"/>
      <c r="D10" s="259"/>
      <c r="E10" s="265"/>
      <c r="F10" s="265"/>
      <c r="G10" s="265"/>
      <c r="H10" s="265"/>
      <c r="I10" s="258"/>
      <c r="J10" s="265"/>
      <c r="K10" s="242"/>
      <c r="L10" s="272"/>
      <c r="M10" s="185" t="s">
        <v>21</v>
      </c>
      <c r="N10" s="184">
        <f>IF(SUM(I33:I62)=O10,AM10,IF(SUM(I33:I62)&gt;O10,AM10,IF(SUM(I33:I62)&lt;O10,"ERROR")))</f>
        <v>0</v>
      </c>
      <c r="O10" s="297">
        <f>BI22</f>
        <v>0</v>
      </c>
      <c r="P10" s="314"/>
      <c r="Q10" s="314"/>
      <c r="R10" s="314"/>
      <c r="S10" s="315"/>
      <c r="T10" s="315"/>
      <c r="U10" s="315"/>
      <c r="V10" s="315"/>
      <c r="W10" s="272"/>
      <c r="X10" s="272"/>
      <c r="Y10" s="272"/>
      <c r="Z10" s="272"/>
      <c r="AA10" s="272"/>
      <c r="AB10" s="272"/>
      <c r="AC10" s="272"/>
      <c r="AM10" s="337">
        <f>SUM(I33:I62)</f>
        <v>0</v>
      </c>
      <c r="BC10" s="278"/>
      <c r="BE10" s="283"/>
      <c r="BF10" s="290"/>
      <c r="BG10" s="284"/>
      <c r="BH10" s="283"/>
      <c r="BI10" s="290"/>
      <c r="BJ10" s="284"/>
    </row>
    <row r="11" spans="1:95" s="272" customFormat="1" ht="13.5" customHeight="1" thickBot="1">
      <c r="I11" s="132"/>
      <c r="J11" s="56"/>
      <c r="BC11" s="279" t="s">
        <v>91</v>
      </c>
      <c r="BD11" s="282">
        <f>IF(BA9&gt;15,IF(BA9&lt;31,BA9,0),0)</f>
        <v>0</v>
      </c>
      <c r="BE11" s="288">
        <f>BD11*32/30</f>
        <v>0</v>
      </c>
      <c r="BF11" s="280">
        <f t="shared" ref="BF11:BF17" si="0">INT(BE11)</f>
        <v>0</v>
      </c>
      <c r="BG11" s="289">
        <f t="shared" ref="BG11:BG17" si="1">(BE11-BF11)*60</f>
        <v>0</v>
      </c>
      <c r="BH11" s="288">
        <f>BD11*80/30</f>
        <v>0</v>
      </c>
      <c r="BI11" s="280">
        <f t="shared" ref="BI11:BI17" si="2">INT(BH11)</f>
        <v>0</v>
      </c>
      <c r="BJ11" s="289">
        <f t="shared" ref="BJ11:BJ17" si="3">(BH11-BI11)*60</f>
        <v>0</v>
      </c>
    </row>
    <row r="12" spans="1:95" ht="89.4" customHeight="1" thickBot="1">
      <c r="A12" s="272"/>
      <c r="B12" s="264" t="s">
        <v>71</v>
      </c>
      <c r="C12" s="134" t="s">
        <v>66</v>
      </c>
      <c r="D12" s="264" t="s">
        <v>17</v>
      </c>
      <c r="E12" s="264" t="s">
        <v>57</v>
      </c>
      <c r="F12" s="264" t="s">
        <v>120</v>
      </c>
      <c r="G12" s="264" t="s">
        <v>121</v>
      </c>
      <c r="H12" s="264" t="s">
        <v>2</v>
      </c>
      <c r="I12" s="58" t="s">
        <v>96</v>
      </c>
      <c r="J12" s="58" t="s">
        <v>80</v>
      </c>
      <c r="K12" s="264" t="s">
        <v>29</v>
      </c>
      <c r="L12" s="264" t="s">
        <v>30</v>
      </c>
      <c r="M12" s="264" t="s">
        <v>31</v>
      </c>
      <c r="N12" s="264" t="s">
        <v>32</v>
      </c>
      <c r="O12" s="264" t="s">
        <v>33</v>
      </c>
      <c r="P12" s="264" t="s">
        <v>34</v>
      </c>
      <c r="Q12" s="264" t="s">
        <v>35</v>
      </c>
      <c r="R12" s="264" t="s">
        <v>81</v>
      </c>
      <c r="S12" s="176" t="s">
        <v>82</v>
      </c>
      <c r="T12" s="59" t="s">
        <v>36</v>
      </c>
      <c r="U12" s="59" t="s">
        <v>37</v>
      </c>
      <c r="V12" s="59" t="s">
        <v>38</v>
      </c>
      <c r="W12" s="59" t="s">
        <v>39</v>
      </c>
      <c r="X12" s="272"/>
      <c r="Y12" s="272"/>
      <c r="Z12" s="272"/>
      <c r="AA12" s="272"/>
      <c r="AB12" s="272"/>
      <c r="AC12" s="272"/>
      <c r="BC12" s="278"/>
      <c r="BE12" s="283"/>
      <c r="BF12" s="290"/>
      <c r="BG12" s="284"/>
      <c r="BH12" s="283"/>
      <c r="BI12" s="290"/>
      <c r="BJ12" s="284"/>
      <c r="CO12" s="172" t="s">
        <v>77</v>
      </c>
      <c r="CQ12" s="172" t="s">
        <v>78</v>
      </c>
    </row>
    <row r="13" spans="1:95" ht="14.25" customHeight="1" thickBot="1">
      <c r="A13" s="272"/>
      <c r="B13" s="139">
        <v>1</v>
      </c>
      <c r="C13" s="253" t="s">
        <v>18</v>
      </c>
      <c r="D13" s="249"/>
      <c r="E13" s="250"/>
      <c r="F13" s="250"/>
      <c r="G13" s="257"/>
      <c r="H13" s="250"/>
      <c r="I13" s="256"/>
      <c r="J13" s="256"/>
      <c r="K13" s="254"/>
      <c r="L13" s="254"/>
      <c r="M13" s="254"/>
      <c r="N13" s="254"/>
      <c r="O13" s="254"/>
      <c r="P13" s="254"/>
      <c r="Q13" s="254"/>
      <c r="R13" s="254"/>
      <c r="S13" s="254"/>
      <c r="T13" s="29">
        <f>M13+N13+O13+P13+Q13-R13</f>
        <v>0</v>
      </c>
      <c r="U13" s="29">
        <f>K13+T13-S13</f>
        <v>0</v>
      </c>
      <c r="V13" s="30">
        <f>IFERROR(ROUND(((I13/J13)*100),2),0)</f>
        <v>0</v>
      </c>
      <c r="W13" s="29">
        <f>IFERROR(((U13*V13)/100),0)</f>
        <v>0</v>
      </c>
      <c r="X13" s="272"/>
      <c r="Y13" s="272"/>
      <c r="Z13" s="272"/>
      <c r="AA13" s="272"/>
      <c r="AB13" s="272"/>
      <c r="AC13" s="272"/>
      <c r="BC13" s="278" t="s">
        <v>92</v>
      </c>
      <c r="BD13" s="281">
        <f>IF(BA9&gt;30,IF(BA9&lt;46,BA9,0),0)</f>
        <v>0</v>
      </c>
      <c r="BE13" s="285">
        <f>BD13*60/45</f>
        <v>0</v>
      </c>
      <c r="BF13" s="276">
        <f t="shared" si="0"/>
        <v>0</v>
      </c>
      <c r="BG13" s="286">
        <f t="shared" si="1"/>
        <v>0</v>
      </c>
      <c r="BH13" s="285">
        <f>BD13*120/45</f>
        <v>0</v>
      </c>
      <c r="BI13" s="276">
        <f t="shared" si="2"/>
        <v>0</v>
      </c>
      <c r="BJ13" s="286">
        <f t="shared" si="3"/>
        <v>0</v>
      </c>
      <c r="CD13" s="60" t="str">
        <f t="shared" ref="CD13:CD62" si="4">IF(J13&lt;&gt;"",IF(I13&gt;J13,"ERROR: El núm. d'hores setmanals USAP no pot ser superior a les de la jornada total al CET",""),"")</f>
        <v/>
      </c>
      <c r="CF13" s="61">
        <f>IF(CD13&lt;&gt;"",1,0)</f>
        <v>0</v>
      </c>
      <c r="CH13" s="170" t="e">
        <f>IF(#REF!&gt;0,"ERROR: El núm. d'hores setmanals USAP no pot ser superior a les de la jornada total al CET","")</f>
        <v>#REF!</v>
      </c>
      <c r="CL13" s="274">
        <v>1</v>
      </c>
      <c r="CM13" s="61" t="e">
        <f>IF(#REF!=1,"Teniu 1 línia amb ERROR: El núm. d'hores setmanals USAP no pot ser superior a les de la jornada total al CET","")</f>
        <v>#REF!</v>
      </c>
      <c r="CO13" s="61" t="e">
        <f>IF(CM13&lt;&gt;"",CM13,IF(CM14&lt;&gt;"",CM14,IF(CM15&lt;&gt;"",CM15,IF(CM16&lt;&gt;"",CM16,IF(CM17&lt;&gt;"",CM17,IF(CM18&lt;&gt;"",CM18,IF(CM19&lt;&gt;"",CM19,IF(CM20&lt;&gt;"",CM20,IF(CM21&lt;&gt;"",CM21,IF(CM22&lt;&gt;"",CM22,IF(CM23&lt;&gt;"",CM23,IF(CM24&lt;&gt;"",CM24,IF(CM25&lt;&gt;"",CM25,"")))))))))))))</f>
        <v>#REF!</v>
      </c>
      <c r="CQ13" s="276"/>
    </row>
    <row r="14" spans="1:95" ht="14.25" customHeight="1" thickBot="1">
      <c r="A14" s="272"/>
      <c r="B14" s="139">
        <v>2</v>
      </c>
      <c r="C14" s="253" t="s">
        <v>18</v>
      </c>
      <c r="D14" s="249"/>
      <c r="E14" s="250"/>
      <c r="F14" s="250"/>
      <c r="G14" s="257"/>
      <c r="H14" s="250"/>
      <c r="I14" s="256"/>
      <c r="J14" s="256"/>
      <c r="K14" s="254"/>
      <c r="L14" s="254"/>
      <c r="M14" s="254"/>
      <c r="N14" s="254"/>
      <c r="O14" s="254"/>
      <c r="P14" s="254"/>
      <c r="Q14" s="254"/>
      <c r="R14" s="254"/>
      <c r="S14" s="254"/>
      <c r="T14" s="31">
        <f>M14+N14+O14+P14+Q14-R14</f>
        <v>0</v>
      </c>
      <c r="U14" s="31">
        <f>K14+T14-S14</f>
        <v>0</v>
      </c>
      <c r="V14" s="32">
        <f>IFERROR(ROUND(((I14/J14)*100),2),0)</f>
        <v>0</v>
      </c>
      <c r="W14" s="29">
        <f>IFERROR(((U14*V14)/100),0)</f>
        <v>0</v>
      </c>
      <c r="X14" s="272"/>
      <c r="Y14" s="272"/>
      <c r="Z14" s="272"/>
      <c r="AA14" s="272"/>
      <c r="AB14" s="272"/>
      <c r="AC14" s="272"/>
      <c r="BC14" s="278"/>
      <c r="BE14" s="283"/>
      <c r="BF14" s="290"/>
      <c r="BG14" s="284"/>
      <c r="BH14" s="283"/>
      <c r="BI14" s="290"/>
      <c r="BJ14" s="284"/>
      <c r="CD14" s="60" t="str">
        <f>IF(J33&lt;&gt;"",IF(I33&gt;J33,"ERROR: El núm. d'hores setmanals USAP no pot ser superior a les de la jornada total al CET",""),"")</f>
        <v/>
      </c>
      <c r="CF14" s="61">
        <f t="shared" ref="CF14:CF62" si="5">IF(CD14&lt;&gt;"",1,0)</f>
        <v>0</v>
      </c>
      <c r="CH14" s="62"/>
      <c r="CL14" s="274">
        <v>2</v>
      </c>
      <c r="CM14" s="61" t="e">
        <f>IF(#REF!=2,"Teniu 2 línies amb ERRORS: El núm. d'hores setmanals USAP no pot ser superior a les de la jornada total al CET","")</f>
        <v>#REF!</v>
      </c>
    </row>
    <row r="15" spans="1:95" ht="14.25" customHeight="1" thickBot="1">
      <c r="A15" s="272"/>
      <c r="B15" s="139">
        <v>3</v>
      </c>
      <c r="C15" s="253" t="s">
        <v>18</v>
      </c>
      <c r="D15" s="249"/>
      <c r="E15" s="250"/>
      <c r="F15" s="250"/>
      <c r="G15" s="257"/>
      <c r="H15" s="250"/>
      <c r="I15" s="256"/>
      <c r="J15" s="256"/>
      <c r="K15" s="254"/>
      <c r="L15" s="254"/>
      <c r="M15" s="254"/>
      <c r="N15" s="254"/>
      <c r="O15" s="254"/>
      <c r="P15" s="254"/>
      <c r="Q15" s="254"/>
      <c r="R15" s="254"/>
      <c r="S15" s="254"/>
      <c r="T15" s="31">
        <f t="shared" ref="T15:T62" si="6">M15+N15+O15+P15+Q15-R15</f>
        <v>0</v>
      </c>
      <c r="U15" s="31">
        <f t="shared" ref="U15:U62" si="7">K15+T15-S15</f>
        <v>0</v>
      </c>
      <c r="V15" s="32">
        <f>IFERROR(ROUND(((I15/J15)*100),2),0)</f>
        <v>0</v>
      </c>
      <c r="W15" s="29">
        <f t="shared" ref="W15:W62" si="8">IFERROR(((U15*V15)/100),0)</f>
        <v>0</v>
      </c>
      <c r="X15" s="272"/>
      <c r="Y15" s="272"/>
      <c r="Z15" s="272"/>
      <c r="AA15" s="272"/>
      <c r="AB15" s="272"/>
      <c r="AC15" s="272"/>
      <c r="BC15" s="278" t="s">
        <v>93</v>
      </c>
      <c r="BD15" s="281">
        <f>IF(BA9&gt;45,IF(BA9&lt;61,BA9,0),0)</f>
        <v>0</v>
      </c>
      <c r="BE15" s="285">
        <f>BD15*80/60</f>
        <v>0</v>
      </c>
      <c r="BF15" s="276">
        <f t="shared" si="0"/>
        <v>0</v>
      </c>
      <c r="BG15" s="286">
        <f t="shared" si="1"/>
        <v>0</v>
      </c>
      <c r="BH15" s="285">
        <f>BD15*160/60</f>
        <v>0</v>
      </c>
      <c r="BI15" s="276">
        <f t="shared" si="2"/>
        <v>0</v>
      </c>
      <c r="BJ15" s="286">
        <f t="shared" si="3"/>
        <v>0</v>
      </c>
      <c r="CD15" s="60" t="str">
        <f t="shared" si="4"/>
        <v/>
      </c>
      <c r="CF15" s="61">
        <f t="shared" si="5"/>
        <v>0</v>
      </c>
      <c r="CH15" s="275"/>
      <c r="CL15" s="274">
        <v>3</v>
      </c>
      <c r="CM15" s="61" t="e">
        <f>IF(#REF!=3,"Teniu 3 línies amb ERRORS: El núm. d'hores setmanals USAP no pot ser superior a les de la jornada total al CET","")</f>
        <v>#REF!</v>
      </c>
      <c r="CO15" s="61" t="e">
        <f>IF(CM26&lt;&gt;"",CM26,IF(CM27&lt;&gt;"",CM27,IF(CM28&lt;&gt;"",CM28,IF(CM29&lt;&gt;"",CM29,IF(CM30&lt;&gt;"",CM30,IF(CM31&lt;&gt;"",CM31,IF(CM32&lt;&gt;"",CM32,IF(CM50&lt;&gt;"",CM50,IF(CM51&lt;&gt;"",CM51,IF(CM52&lt;&gt;"",CM52,IF(CM53&lt;&gt;"",CM53,IF(CM54&lt;&gt;"",CM54,IF(CM55&lt;&gt;"",CM55,"")))))))))))))</f>
        <v>#REF!</v>
      </c>
    </row>
    <row r="16" spans="1:95" ht="14.25" customHeight="1" thickBot="1">
      <c r="A16" s="272"/>
      <c r="B16" s="139">
        <v>4</v>
      </c>
      <c r="C16" s="253" t="s">
        <v>18</v>
      </c>
      <c r="D16" s="249"/>
      <c r="E16" s="250"/>
      <c r="F16" s="250"/>
      <c r="G16" s="257"/>
      <c r="H16" s="250"/>
      <c r="I16" s="256"/>
      <c r="J16" s="256"/>
      <c r="K16" s="254"/>
      <c r="L16" s="254"/>
      <c r="M16" s="254"/>
      <c r="N16" s="254"/>
      <c r="O16" s="254"/>
      <c r="P16" s="254"/>
      <c r="Q16" s="254"/>
      <c r="R16" s="254"/>
      <c r="S16" s="254"/>
      <c r="T16" s="31">
        <f t="shared" si="6"/>
        <v>0</v>
      </c>
      <c r="U16" s="31">
        <f t="shared" si="7"/>
        <v>0</v>
      </c>
      <c r="V16" s="32">
        <f>IFERROR(ROUND(((I16/J16)*100),2),0)</f>
        <v>0</v>
      </c>
      <c r="W16" s="29">
        <f t="shared" si="8"/>
        <v>0</v>
      </c>
      <c r="X16" s="272"/>
      <c r="Y16" s="272"/>
      <c r="Z16" s="272"/>
      <c r="AA16" s="272"/>
      <c r="AB16" s="272"/>
      <c r="AC16" s="272"/>
      <c r="BC16" s="278"/>
      <c r="BE16" s="283"/>
      <c r="BF16" s="290"/>
      <c r="BG16" s="284"/>
      <c r="BH16" s="283"/>
      <c r="BI16" s="290"/>
      <c r="BJ16" s="284"/>
      <c r="CD16" s="60" t="str">
        <f t="shared" si="4"/>
        <v/>
      </c>
      <c r="CF16" s="61">
        <f t="shared" si="5"/>
        <v>0</v>
      </c>
      <c r="CH16" s="275"/>
      <c r="CL16" s="274">
        <v>4</v>
      </c>
      <c r="CM16" s="61" t="e">
        <f>IF(#REF!=4,"Teniu 4 línies amb ERRORS: El núm. d'hores setmanals USAP no pot ser superior a les de la jornada total al CET","")</f>
        <v>#REF!</v>
      </c>
    </row>
    <row r="17" spans="1:93" ht="14.25" customHeight="1" thickBot="1">
      <c r="A17" s="272"/>
      <c r="B17" s="139">
        <v>5</v>
      </c>
      <c r="C17" s="253" t="s">
        <v>18</v>
      </c>
      <c r="D17" s="249"/>
      <c r="E17" s="250"/>
      <c r="F17" s="250"/>
      <c r="G17" s="257"/>
      <c r="H17" s="250"/>
      <c r="I17" s="256"/>
      <c r="J17" s="256"/>
      <c r="K17" s="254"/>
      <c r="L17" s="254"/>
      <c r="M17" s="254"/>
      <c r="N17" s="254"/>
      <c r="O17" s="254"/>
      <c r="P17" s="254"/>
      <c r="Q17" s="254"/>
      <c r="R17" s="254"/>
      <c r="S17" s="254"/>
      <c r="T17" s="31">
        <f>M17+N17+O17+P17+Q17-R17</f>
        <v>0</v>
      </c>
      <c r="U17" s="31">
        <f>K17+T17-S17</f>
        <v>0</v>
      </c>
      <c r="V17" s="32">
        <f>IFERROR(ROUND(((I17/J17)*100),2),0)</f>
        <v>0</v>
      </c>
      <c r="W17" s="29">
        <f>IFERROR(((U17*V17)/100),0)</f>
        <v>0</v>
      </c>
      <c r="X17" s="272"/>
      <c r="Y17" s="272"/>
      <c r="Z17" s="272"/>
      <c r="AA17" s="272"/>
      <c r="AB17" s="272"/>
      <c r="AC17" s="272"/>
      <c r="BA17" s="269"/>
      <c r="BC17" s="278" t="s">
        <v>94</v>
      </c>
      <c r="BD17" s="281">
        <f>IF(BA9&gt;60,BA9,0)</f>
        <v>0</v>
      </c>
      <c r="BE17" s="291">
        <f>BD17*1.33</f>
        <v>0</v>
      </c>
      <c r="BF17" s="293">
        <f t="shared" si="0"/>
        <v>0</v>
      </c>
      <c r="BG17" s="292">
        <f t="shared" si="1"/>
        <v>0</v>
      </c>
      <c r="BH17" s="291">
        <f>BD17*2.67</f>
        <v>0</v>
      </c>
      <c r="BI17" s="293">
        <f t="shared" si="2"/>
        <v>0</v>
      </c>
      <c r="BJ17" s="292">
        <f t="shared" si="3"/>
        <v>0</v>
      </c>
      <c r="CD17" s="60" t="str">
        <f>IF(J34&lt;&gt;"",IF(I34&gt;J34,"ERROR: El núm. d'hores setmanals USAP no pot ser superior a les de la jornada total al CET",""),"")</f>
        <v/>
      </c>
      <c r="CF17" s="61">
        <f t="shared" si="5"/>
        <v>0</v>
      </c>
      <c r="CH17" s="275"/>
      <c r="CL17" s="274">
        <v>5</v>
      </c>
      <c r="CM17" s="61" t="e">
        <f>IF(#REF!=5,"Teniu 5 línies amb ERRORS: El núm. d'hores setmanals USAP no pot ser superior a les de la jornada total al CET","")</f>
        <v>#REF!</v>
      </c>
      <c r="CO17" s="61" t="e">
        <f>IF(CM56&lt;&gt;"",CM56,IF(CM57&lt;&gt;"",CM57,IF(CM58&lt;&gt;"",CM58,IF(CM59&lt;&gt;"",CM59,IF(CM60&lt;&gt;"",CM60,IF(CM61&lt;&gt;"",CM61,IF(CM62&lt;&gt;"",CM62,IF(CM67&lt;&gt;"",CM67,IF(#REF!&lt;&gt;"",#REF!,"")))))))))</f>
        <v>#REF!</v>
      </c>
    </row>
    <row r="18" spans="1:93" ht="14.25" customHeight="1">
      <c r="A18" s="272"/>
      <c r="B18" s="139">
        <v>6</v>
      </c>
      <c r="C18" s="253" t="s">
        <v>18</v>
      </c>
      <c r="D18" s="249"/>
      <c r="E18" s="250"/>
      <c r="F18" s="250"/>
      <c r="G18" s="257"/>
      <c r="H18" s="250"/>
      <c r="I18" s="256"/>
      <c r="J18" s="256"/>
      <c r="K18" s="254"/>
      <c r="L18" s="254"/>
      <c r="M18" s="254"/>
      <c r="N18" s="254"/>
      <c r="O18" s="254"/>
      <c r="P18" s="254"/>
      <c r="Q18" s="254"/>
      <c r="R18" s="254"/>
      <c r="S18" s="254"/>
      <c r="T18" s="31">
        <f t="shared" si="6"/>
        <v>0</v>
      </c>
      <c r="U18" s="31">
        <f t="shared" si="7"/>
        <v>0</v>
      </c>
      <c r="V18" s="32">
        <f t="shared" ref="V18:V62" si="9">IFERROR(((I18/J18)*100),0)</f>
        <v>0</v>
      </c>
      <c r="W18" s="29">
        <f t="shared" si="8"/>
        <v>0</v>
      </c>
      <c r="X18" s="272"/>
      <c r="Y18" s="272"/>
      <c r="Z18" s="272"/>
      <c r="AA18" s="272"/>
      <c r="AB18" s="272"/>
      <c r="AC18" s="272"/>
      <c r="BE18" s="274">
        <f>BD18*1.33</f>
        <v>0</v>
      </c>
      <c r="BF18" s="274">
        <f>INT(BE18)</f>
        <v>0</v>
      </c>
      <c r="BG18" s="274">
        <f>(BE18-BF18)*60</f>
        <v>0</v>
      </c>
      <c r="BH18" s="274">
        <f>BD18*2.67</f>
        <v>0</v>
      </c>
      <c r="BI18" s="274">
        <f>INT(BH18)</f>
        <v>0</v>
      </c>
      <c r="BJ18" s="274">
        <f>(BH18-BI18)*60</f>
        <v>0</v>
      </c>
      <c r="CD18" s="60" t="str">
        <f t="shared" si="4"/>
        <v/>
      </c>
      <c r="CF18" s="61">
        <f t="shared" si="5"/>
        <v>0</v>
      </c>
      <c r="CH18" s="275"/>
      <c r="CL18" s="274">
        <v>6</v>
      </c>
      <c r="CM18" s="61" t="e">
        <f>IF(#REF!=6,"Teniu 6 línies amb ERRORS: El núm. d'hores setmanals USAP no pot ser superior a les de la jornada total al CET","")</f>
        <v>#REF!</v>
      </c>
    </row>
    <row r="19" spans="1:93" ht="14.25" customHeight="1">
      <c r="A19" s="272"/>
      <c r="B19" s="139">
        <v>7</v>
      </c>
      <c r="C19" s="253" t="s">
        <v>18</v>
      </c>
      <c r="D19" s="249"/>
      <c r="E19" s="250"/>
      <c r="F19" s="250"/>
      <c r="G19" s="257"/>
      <c r="H19" s="250"/>
      <c r="I19" s="256"/>
      <c r="J19" s="256"/>
      <c r="K19" s="254"/>
      <c r="L19" s="254"/>
      <c r="M19" s="254"/>
      <c r="N19" s="254"/>
      <c r="O19" s="254"/>
      <c r="P19" s="254"/>
      <c r="Q19" s="254"/>
      <c r="R19" s="254"/>
      <c r="S19" s="254"/>
      <c r="T19" s="31">
        <f t="shared" si="6"/>
        <v>0</v>
      </c>
      <c r="U19" s="31">
        <f t="shared" si="7"/>
        <v>0</v>
      </c>
      <c r="V19" s="32">
        <f t="shared" si="9"/>
        <v>0</v>
      </c>
      <c r="W19" s="29">
        <f t="shared" si="8"/>
        <v>0</v>
      </c>
      <c r="X19" s="272"/>
      <c r="Y19" s="272"/>
      <c r="Z19" s="272"/>
      <c r="AA19" s="272"/>
      <c r="AB19" s="272"/>
      <c r="AC19" s="272"/>
      <c r="CD19" s="60" t="str">
        <f t="shared" si="4"/>
        <v/>
      </c>
      <c r="CF19" s="61">
        <f t="shared" si="5"/>
        <v>0</v>
      </c>
      <c r="CH19" s="275"/>
      <c r="CL19" s="274">
        <v>7</v>
      </c>
      <c r="CM19" s="61" t="e">
        <f>IF(#REF!=7,"Teniu 7 línies amb ERRORS: El núm. d'hores setmanals USAP no pot ser superior a les de la jornada total al CET","")</f>
        <v>#REF!</v>
      </c>
    </row>
    <row r="20" spans="1:93" ht="14.25" customHeight="1">
      <c r="A20" s="272"/>
      <c r="B20" s="139">
        <v>8</v>
      </c>
      <c r="C20" s="253" t="s">
        <v>18</v>
      </c>
      <c r="D20" s="249"/>
      <c r="E20" s="250"/>
      <c r="F20" s="250"/>
      <c r="G20" s="257"/>
      <c r="H20" s="250"/>
      <c r="I20" s="256"/>
      <c r="J20" s="256"/>
      <c r="K20" s="254"/>
      <c r="L20" s="254"/>
      <c r="M20" s="254"/>
      <c r="N20" s="254"/>
      <c r="O20" s="254"/>
      <c r="P20" s="254"/>
      <c r="Q20" s="254"/>
      <c r="R20" s="254"/>
      <c r="S20" s="254"/>
      <c r="T20" s="31">
        <f t="shared" si="6"/>
        <v>0</v>
      </c>
      <c r="U20" s="31">
        <f t="shared" si="7"/>
        <v>0</v>
      </c>
      <c r="V20" s="32">
        <f t="shared" si="9"/>
        <v>0</v>
      </c>
      <c r="W20" s="29">
        <f t="shared" si="8"/>
        <v>0</v>
      </c>
      <c r="X20" s="272"/>
      <c r="Y20" s="272"/>
      <c r="Z20" s="272"/>
      <c r="AA20" s="272"/>
      <c r="AB20" s="272"/>
      <c r="AC20" s="272"/>
      <c r="CD20" s="60" t="str">
        <f t="shared" si="4"/>
        <v/>
      </c>
      <c r="CF20" s="61">
        <f t="shared" si="5"/>
        <v>0</v>
      </c>
      <c r="CH20" s="275"/>
      <c r="CL20" s="274">
        <v>8</v>
      </c>
      <c r="CM20" s="61" t="e">
        <f>IF(#REF!=8,"Teniu 8 línies amb ERRORS: El núm. d'hores setmanals USAP no pot ser superior a les de la jornada total al CET","")</f>
        <v>#REF!</v>
      </c>
    </row>
    <row r="21" spans="1:93" ht="14.25" customHeight="1">
      <c r="A21" s="272"/>
      <c r="B21" s="139">
        <v>9</v>
      </c>
      <c r="C21" s="253" t="s">
        <v>18</v>
      </c>
      <c r="D21" s="249"/>
      <c r="E21" s="250"/>
      <c r="F21" s="250"/>
      <c r="G21" s="257"/>
      <c r="H21" s="250"/>
      <c r="I21" s="256"/>
      <c r="J21" s="256"/>
      <c r="K21" s="254"/>
      <c r="L21" s="254"/>
      <c r="M21" s="254"/>
      <c r="N21" s="254"/>
      <c r="O21" s="254"/>
      <c r="P21" s="254"/>
      <c r="Q21" s="254"/>
      <c r="R21" s="254"/>
      <c r="S21" s="254"/>
      <c r="T21" s="31">
        <f t="shared" si="6"/>
        <v>0</v>
      </c>
      <c r="U21" s="31">
        <f t="shared" si="7"/>
        <v>0</v>
      </c>
      <c r="V21" s="32">
        <f t="shared" si="9"/>
        <v>0</v>
      </c>
      <c r="W21" s="29">
        <f t="shared" si="8"/>
        <v>0</v>
      </c>
      <c r="X21" s="272"/>
      <c r="Y21" s="272"/>
      <c r="Z21" s="272"/>
      <c r="AA21" s="272"/>
      <c r="AB21" s="272"/>
      <c r="AC21" s="272"/>
      <c r="CD21" s="60" t="str">
        <f t="shared" si="4"/>
        <v/>
      </c>
      <c r="CF21" s="61">
        <f t="shared" si="5"/>
        <v>0</v>
      </c>
      <c r="CH21" s="275"/>
      <c r="CL21" s="274">
        <v>9</v>
      </c>
      <c r="CM21" s="61" t="e">
        <f>IF(#REF!=9,"Teniu 9 línies amb ERRORS: El núm. d'hores setmanals USAP no pot ser superior a les de la jornada total al CET","")</f>
        <v>#REF!</v>
      </c>
    </row>
    <row r="22" spans="1:93" ht="14.25" customHeight="1">
      <c r="A22" s="272"/>
      <c r="B22" s="139">
        <v>10</v>
      </c>
      <c r="C22" s="253" t="s">
        <v>18</v>
      </c>
      <c r="D22" s="249"/>
      <c r="E22" s="250"/>
      <c r="F22" s="250"/>
      <c r="G22" s="257"/>
      <c r="H22" s="250"/>
      <c r="I22" s="256"/>
      <c r="J22" s="256"/>
      <c r="K22" s="254"/>
      <c r="L22" s="254"/>
      <c r="M22" s="254"/>
      <c r="N22" s="254"/>
      <c r="O22" s="254"/>
      <c r="P22" s="254"/>
      <c r="Q22" s="254"/>
      <c r="R22" s="254"/>
      <c r="S22" s="254"/>
      <c r="T22" s="31">
        <f t="shared" si="6"/>
        <v>0</v>
      </c>
      <c r="U22" s="31">
        <f t="shared" si="7"/>
        <v>0</v>
      </c>
      <c r="V22" s="32">
        <f t="shared" si="9"/>
        <v>0</v>
      </c>
      <c r="W22" s="29">
        <f t="shared" si="8"/>
        <v>0</v>
      </c>
      <c r="X22" s="272"/>
      <c r="Y22" s="272"/>
      <c r="Z22" s="272"/>
      <c r="AA22" s="272"/>
      <c r="AB22" s="272"/>
      <c r="AC22" s="272"/>
      <c r="BF22" s="270">
        <f>IF(BF9&lt;&gt;0,BF9,IF(BF11&lt;&gt;0,BF11,IF(BF13&lt;&gt;0,BF13,IF(BF15&lt;&gt;0,BF15,IF(BF17&lt;&gt;0,BF17,0)))))</f>
        <v>0</v>
      </c>
      <c r="BI22" s="270">
        <f>IF(BI9&lt;&gt;0,BI9,IF(BI11&lt;&gt;0,BI11,IF(BI13&lt;&gt;0,BI13,IF(BI15&lt;&gt;0,BI15,IF(BI17&lt;&gt;0,BI17,0)))))</f>
        <v>0</v>
      </c>
      <c r="CD22" s="60" t="str">
        <f t="shared" si="4"/>
        <v/>
      </c>
      <c r="CF22" s="61">
        <f t="shared" si="5"/>
        <v>0</v>
      </c>
      <c r="CH22" s="275"/>
      <c r="CL22" s="274">
        <v>10</v>
      </c>
      <c r="CM22" s="61" t="e">
        <f>IF(#REF!=10,"Teniu 10 línies amb ERRORS: El núm. d'hores setmanals USAP no pot ser superior a les de la jornada total al CET","")</f>
        <v>#REF!</v>
      </c>
    </row>
    <row r="23" spans="1:93" ht="14.25" customHeight="1">
      <c r="A23" s="272"/>
      <c r="B23" s="139">
        <v>11</v>
      </c>
      <c r="C23" s="253" t="s">
        <v>18</v>
      </c>
      <c r="D23" s="249"/>
      <c r="E23" s="250"/>
      <c r="F23" s="250"/>
      <c r="G23" s="257"/>
      <c r="H23" s="250"/>
      <c r="I23" s="256"/>
      <c r="J23" s="256"/>
      <c r="K23" s="254"/>
      <c r="L23" s="254"/>
      <c r="M23" s="254"/>
      <c r="N23" s="254"/>
      <c r="O23" s="254"/>
      <c r="P23" s="254"/>
      <c r="Q23" s="254"/>
      <c r="R23" s="254"/>
      <c r="S23" s="254"/>
      <c r="T23" s="31">
        <f t="shared" si="6"/>
        <v>0</v>
      </c>
      <c r="U23" s="31">
        <f t="shared" si="7"/>
        <v>0</v>
      </c>
      <c r="V23" s="32">
        <f t="shared" si="9"/>
        <v>0</v>
      </c>
      <c r="W23" s="29">
        <f t="shared" si="8"/>
        <v>0</v>
      </c>
      <c r="X23" s="272"/>
      <c r="Y23" s="272"/>
      <c r="Z23" s="272"/>
      <c r="AA23" s="272"/>
      <c r="AB23" s="272"/>
      <c r="AC23" s="272"/>
      <c r="CD23" s="60" t="str">
        <f t="shared" si="4"/>
        <v/>
      </c>
      <c r="CF23" s="61">
        <f t="shared" si="5"/>
        <v>0</v>
      </c>
      <c r="CH23" s="275"/>
      <c r="CL23" s="274">
        <v>11</v>
      </c>
      <c r="CM23" s="61" t="e">
        <f>IF(#REF!=11,"Teniu 11 línies amb ERRORS: El núm. d'hores setmanals USAP no pot ser superior a les de la jornada total al CET","")</f>
        <v>#REF!</v>
      </c>
    </row>
    <row r="24" spans="1:93" ht="14.25" customHeight="1">
      <c r="A24" s="272"/>
      <c r="B24" s="139">
        <v>12</v>
      </c>
      <c r="C24" s="253" t="s">
        <v>18</v>
      </c>
      <c r="D24" s="249"/>
      <c r="E24" s="250"/>
      <c r="F24" s="250"/>
      <c r="G24" s="257"/>
      <c r="H24" s="250"/>
      <c r="I24" s="256"/>
      <c r="J24" s="256"/>
      <c r="K24" s="254"/>
      <c r="L24" s="254"/>
      <c r="M24" s="254"/>
      <c r="N24" s="254"/>
      <c r="O24" s="254"/>
      <c r="P24" s="254"/>
      <c r="Q24" s="254"/>
      <c r="R24" s="254"/>
      <c r="S24" s="254"/>
      <c r="T24" s="31">
        <f t="shared" si="6"/>
        <v>0</v>
      </c>
      <c r="U24" s="31">
        <f t="shared" si="7"/>
        <v>0</v>
      </c>
      <c r="V24" s="32">
        <f t="shared" si="9"/>
        <v>0</v>
      </c>
      <c r="W24" s="29">
        <f t="shared" si="8"/>
        <v>0</v>
      </c>
      <c r="X24" s="272"/>
      <c r="Y24" s="272"/>
      <c r="Z24" s="272"/>
      <c r="AA24" s="272"/>
      <c r="AB24" s="272"/>
      <c r="AC24" s="272"/>
      <c r="CD24" s="60" t="str">
        <f t="shared" si="4"/>
        <v/>
      </c>
      <c r="CF24" s="61">
        <f t="shared" si="5"/>
        <v>0</v>
      </c>
      <c r="CH24" s="275"/>
      <c r="CL24" s="274">
        <v>12</v>
      </c>
      <c r="CM24" s="61" t="e">
        <f>IF(#REF!=12,"Teniu 12 línies amb ERRORS: El núm. d'hores setmanals USAP no pot ser superior a les de la jornada total al CET","")</f>
        <v>#REF!</v>
      </c>
    </row>
    <row r="25" spans="1:93" ht="14.25" customHeight="1">
      <c r="A25" s="272"/>
      <c r="B25" s="139">
        <v>13</v>
      </c>
      <c r="C25" s="253" t="s">
        <v>18</v>
      </c>
      <c r="D25" s="249"/>
      <c r="E25" s="250"/>
      <c r="F25" s="250"/>
      <c r="G25" s="257"/>
      <c r="H25" s="250"/>
      <c r="I25" s="256"/>
      <c r="J25" s="256"/>
      <c r="K25" s="254"/>
      <c r="L25" s="254"/>
      <c r="M25" s="254"/>
      <c r="N25" s="254"/>
      <c r="O25" s="254"/>
      <c r="P25" s="254"/>
      <c r="Q25" s="254"/>
      <c r="R25" s="254"/>
      <c r="S25" s="254"/>
      <c r="T25" s="31">
        <f t="shared" si="6"/>
        <v>0</v>
      </c>
      <c r="U25" s="31">
        <f t="shared" si="7"/>
        <v>0</v>
      </c>
      <c r="V25" s="32">
        <f t="shared" si="9"/>
        <v>0</v>
      </c>
      <c r="W25" s="29">
        <f t="shared" si="8"/>
        <v>0</v>
      </c>
      <c r="X25" s="272"/>
      <c r="Y25" s="272"/>
      <c r="Z25" s="272"/>
      <c r="AA25" s="272"/>
      <c r="AB25" s="272"/>
      <c r="AC25" s="272"/>
      <c r="CD25" s="60" t="str">
        <f t="shared" si="4"/>
        <v/>
      </c>
      <c r="CF25" s="61">
        <f t="shared" si="5"/>
        <v>0</v>
      </c>
      <c r="CH25" s="275"/>
      <c r="CL25" s="274">
        <v>13</v>
      </c>
      <c r="CM25" s="61" t="e">
        <f>IF(#REF!=13,"Teniu 13 línies amb ERRORS: El núm. d'hores setmanals USAP no pot ser superior a les de la jornada total al CET","")</f>
        <v>#REF!</v>
      </c>
    </row>
    <row r="26" spans="1:93" ht="14.25" customHeight="1">
      <c r="A26" s="272"/>
      <c r="B26" s="139">
        <v>14</v>
      </c>
      <c r="C26" s="253" t="s">
        <v>18</v>
      </c>
      <c r="D26" s="249"/>
      <c r="E26" s="250"/>
      <c r="F26" s="250"/>
      <c r="G26" s="257"/>
      <c r="H26" s="250"/>
      <c r="I26" s="256"/>
      <c r="J26" s="256"/>
      <c r="K26" s="254"/>
      <c r="L26" s="254"/>
      <c r="M26" s="254"/>
      <c r="N26" s="254"/>
      <c r="O26" s="254"/>
      <c r="P26" s="254"/>
      <c r="Q26" s="254"/>
      <c r="R26" s="254"/>
      <c r="S26" s="254"/>
      <c r="T26" s="31">
        <f t="shared" si="6"/>
        <v>0</v>
      </c>
      <c r="U26" s="31">
        <f t="shared" si="7"/>
        <v>0</v>
      </c>
      <c r="V26" s="32">
        <f t="shared" si="9"/>
        <v>0</v>
      </c>
      <c r="W26" s="29">
        <f t="shared" si="8"/>
        <v>0</v>
      </c>
      <c r="X26" s="272"/>
      <c r="Y26" s="272"/>
      <c r="Z26" s="272"/>
      <c r="AA26" s="272"/>
      <c r="AB26" s="272"/>
      <c r="AC26" s="272"/>
      <c r="CD26" s="60" t="str">
        <f t="shared" si="4"/>
        <v/>
      </c>
      <c r="CF26" s="61">
        <f t="shared" si="5"/>
        <v>0</v>
      </c>
      <c r="CH26" s="275"/>
      <c r="CL26" s="274">
        <v>14</v>
      </c>
      <c r="CM26" s="61" t="e">
        <f>IF(#REF!=14,"Teniu 14 línies amb ERRORS: El núm. d'hores setmanals USAP no pot ser superior a les de la jornada total al CET","")</f>
        <v>#REF!</v>
      </c>
    </row>
    <row r="27" spans="1:93" ht="14.25" customHeight="1">
      <c r="A27" s="272"/>
      <c r="B27" s="139">
        <v>15</v>
      </c>
      <c r="C27" s="253" t="s">
        <v>18</v>
      </c>
      <c r="D27" s="249"/>
      <c r="E27" s="250"/>
      <c r="F27" s="250"/>
      <c r="G27" s="257"/>
      <c r="H27" s="250"/>
      <c r="I27" s="256"/>
      <c r="J27" s="256"/>
      <c r="K27" s="254"/>
      <c r="L27" s="254"/>
      <c r="M27" s="254"/>
      <c r="N27" s="254"/>
      <c r="O27" s="254"/>
      <c r="P27" s="254"/>
      <c r="Q27" s="254"/>
      <c r="R27" s="254"/>
      <c r="S27" s="254"/>
      <c r="T27" s="31">
        <f t="shared" si="6"/>
        <v>0</v>
      </c>
      <c r="U27" s="31">
        <f t="shared" si="7"/>
        <v>0</v>
      </c>
      <c r="V27" s="32">
        <f t="shared" si="9"/>
        <v>0</v>
      </c>
      <c r="W27" s="29">
        <f t="shared" si="8"/>
        <v>0</v>
      </c>
      <c r="X27" s="272"/>
      <c r="Y27" s="272"/>
      <c r="Z27" s="272"/>
      <c r="AA27" s="272"/>
      <c r="AB27" s="272"/>
      <c r="AC27" s="272"/>
      <c r="CD27" s="60" t="str">
        <f t="shared" si="4"/>
        <v/>
      </c>
      <c r="CF27" s="61">
        <f t="shared" si="5"/>
        <v>0</v>
      </c>
      <c r="CH27" s="275"/>
      <c r="CL27" s="274">
        <v>15</v>
      </c>
      <c r="CM27" s="61" t="e">
        <f>IF(#REF!=15,"Teniu 15 línies amb ERRORS: El núm. d'hores setmanals USAP no pot ser superior a les de la jornada total al CET","")</f>
        <v>#REF!</v>
      </c>
    </row>
    <row r="28" spans="1:93" ht="14.25" customHeight="1">
      <c r="A28" s="272"/>
      <c r="B28" s="139">
        <v>16</v>
      </c>
      <c r="C28" s="253" t="s">
        <v>18</v>
      </c>
      <c r="D28" s="249"/>
      <c r="E28" s="250"/>
      <c r="F28" s="250"/>
      <c r="G28" s="257"/>
      <c r="H28" s="250"/>
      <c r="I28" s="256"/>
      <c r="J28" s="256"/>
      <c r="K28" s="254"/>
      <c r="L28" s="254"/>
      <c r="M28" s="254"/>
      <c r="N28" s="254"/>
      <c r="O28" s="254"/>
      <c r="P28" s="254"/>
      <c r="Q28" s="254"/>
      <c r="R28" s="254"/>
      <c r="S28" s="254"/>
      <c r="T28" s="31">
        <f t="shared" si="6"/>
        <v>0</v>
      </c>
      <c r="U28" s="31">
        <f t="shared" si="7"/>
        <v>0</v>
      </c>
      <c r="V28" s="32">
        <f t="shared" si="9"/>
        <v>0</v>
      </c>
      <c r="W28" s="29">
        <f t="shared" si="8"/>
        <v>0</v>
      </c>
      <c r="X28" s="272"/>
      <c r="Y28" s="272"/>
      <c r="Z28" s="272"/>
      <c r="AA28" s="272"/>
      <c r="AB28" s="272"/>
      <c r="AC28" s="272"/>
      <c r="CD28" s="60" t="str">
        <f t="shared" si="4"/>
        <v/>
      </c>
      <c r="CF28" s="61">
        <f t="shared" si="5"/>
        <v>0</v>
      </c>
      <c r="CH28" s="275"/>
      <c r="CL28" s="274">
        <v>16</v>
      </c>
      <c r="CM28" s="61" t="e">
        <f>IF(#REF!=16,"Teniu 16 línies amb ERRORS: El núm. d'hores setmanals USAP no pot ser superior a les de la jornada total al CET","")</f>
        <v>#REF!</v>
      </c>
    </row>
    <row r="29" spans="1:93" ht="14.25" customHeight="1">
      <c r="A29" s="272"/>
      <c r="B29" s="139">
        <v>17</v>
      </c>
      <c r="C29" s="253" t="s">
        <v>18</v>
      </c>
      <c r="D29" s="249"/>
      <c r="E29" s="250"/>
      <c r="F29" s="250"/>
      <c r="G29" s="257"/>
      <c r="H29" s="250"/>
      <c r="I29" s="256"/>
      <c r="J29" s="256"/>
      <c r="K29" s="254"/>
      <c r="L29" s="254"/>
      <c r="M29" s="254"/>
      <c r="N29" s="254"/>
      <c r="O29" s="254"/>
      <c r="P29" s="254"/>
      <c r="Q29" s="254"/>
      <c r="R29" s="254"/>
      <c r="S29" s="254"/>
      <c r="T29" s="31">
        <f t="shared" si="6"/>
        <v>0</v>
      </c>
      <c r="U29" s="31">
        <f t="shared" si="7"/>
        <v>0</v>
      </c>
      <c r="V29" s="32">
        <f t="shared" si="9"/>
        <v>0</v>
      </c>
      <c r="W29" s="29">
        <f t="shared" si="8"/>
        <v>0</v>
      </c>
      <c r="X29" s="272"/>
      <c r="Y29" s="272"/>
      <c r="Z29" s="272"/>
      <c r="AA29" s="272"/>
      <c r="AB29" s="272"/>
      <c r="AC29" s="272"/>
      <c r="CD29" s="60" t="str">
        <f t="shared" si="4"/>
        <v/>
      </c>
      <c r="CF29" s="61">
        <f t="shared" si="5"/>
        <v>0</v>
      </c>
      <c r="CH29" s="275"/>
      <c r="CL29" s="274">
        <v>17</v>
      </c>
      <c r="CM29" s="61" t="e">
        <f>IF(#REF!=17,"Teniu 17 línies amb ERRORS: El núm. d'hores setmanals USAP no pot ser superior a les de la jornada total al CET","")</f>
        <v>#REF!</v>
      </c>
    </row>
    <row r="30" spans="1:93" ht="14.25" customHeight="1">
      <c r="A30" s="272"/>
      <c r="B30" s="139">
        <v>18</v>
      </c>
      <c r="C30" s="253" t="s">
        <v>18</v>
      </c>
      <c r="D30" s="249"/>
      <c r="E30" s="250"/>
      <c r="F30" s="250"/>
      <c r="G30" s="257"/>
      <c r="H30" s="250"/>
      <c r="I30" s="256"/>
      <c r="J30" s="256"/>
      <c r="K30" s="254"/>
      <c r="L30" s="254"/>
      <c r="M30" s="254"/>
      <c r="N30" s="254"/>
      <c r="O30" s="254"/>
      <c r="P30" s="254"/>
      <c r="Q30" s="254"/>
      <c r="R30" s="254"/>
      <c r="S30" s="254"/>
      <c r="T30" s="31">
        <f t="shared" si="6"/>
        <v>0</v>
      </c>
      <c r="U30" s="31">
        <f t="shared" si="7"/>
        <v>0</v>
      </c>
      <c r="V30" s="32">
        <f t="shared" si="9"/>
        <v>0</v>
      </c>
      <c r="W30" s="29">
        <f t="shared" si="8"/>
        <v>0</v>
      </c>
      <c r="X30" s="272"/>
      <c r="Y30" s="272"/>
      <c r="Z30" s="272"/>
      <c r="AA30" s="272"/>
      <c r="AB30" s="272"/>
      <c r="AC30" s="272"/>
      <c r="CD30" s="60" t="str">
        <f t="shared" si="4"/>
        <v/>
      </c>
      <c r="CF30" s="61">
        <f t="shared" si="5"/>
        <v>0</v>
      </c>
      <c r="CH30" s="275"/>
      <c r="CL30" s="274">
        <v>18</v>
      </c>
      <c r="CM30" s="61" t="e">
        <f>IF(#REF!=18,"Teniu 18 línies amb ERRORS: El núm. d'hores setmanals USAP no pot ser superior a les de la jornada total al CET","")</f>
        <v>#REF!</v>
      </c>
    </row>
    <row r="31" spans="1:93" ht="14.25" customHeight="1">
      <c r="A31" s="272"/>
      <c r="B31" s="139">
        <v>19</v>
      </c>
      <c r="C31" s="253" t="s">
        <v>18</v>
      </c>
      <c r="D31" s="249"/>
      <c r="E31" s="250"/>
      <c r="F31" s="250"/>
      <c r="G31" s="257"/>
      <c r="H31" s="250"/>
      <c r="I31" s="256"/>
      <c r="J31" s="256"/>
      <c r="K31" s="254"/>
      <c r="L31" s="254"/>
      <c r="M31" s="254"/>
      <c r="N31" s="254"/>
      <c r="O31" s="254"/>
      <c r="P31" s="254"/>
      <c r="Q31" s="254"/>
      <c r="R31" s="254"/>
      <c r="S31" s="254"/>
      <c r="T31" s="31">
        <f t="shared" si="6"/>
        <v>0</v>
      </c>
      <c r="U31" s="31">
        <f t="shared" si="7"/>
        <v>0</v>
      </c>
      <c r="V31" s="32">
        <f t="shared" si="9"/>
        <v>0</v>
      </c>
      <c r="W31" s="29">
        <f t="shared" si="8"/>
        <v>0</v>
      </c>
      <c r="X31" s="272"/>
      <c r="Y31" s="272"/>
      <c r="Z31" s="272"/>
      <c r="AA31" s="272"/>
      <c r="AB31" s="272"/>
      <c r="AC31" s="272"/>
      <c r="CD31" s="60" t="str">
        <f t="shared" si="4"/>
        <v/>
      </c>
      <c r="CF31" s="61">
        <f t="shared" si="5"/>
        <v>0</v>
      </c>
      <c r="CH31" s="275"/>
      <c r="CL31" s="274">
        <v>19</v>
      </c>
      <c r="CM31" s="61" t="e">
        <f>IF(#REF!=19,"Teniu 19 línies amb ERRORS: El núm. d'hores setmanals USAP no pot ser superior a les de la jornada total al CET","")</f>
        <v>#REF!</v>
      </c>
    </row>
    <row r="32" spans="1:93" ht="14.25" customHeight="1" thickBot="1">
      <c r="A32" s="272"/>
      <c r="B32" s="140">
        <v>20</v>
      </c>
      <c r="C32" s="247" t="s">
        <v>18</v>
      </c>
      <c r="D32" s="50"/>
      <c r="E32" s="251"/>
      <c r="F32" s="251"/>
      <c r="G32" s="343"/>
      <c r="H32" s="251"/>
      <c r="I32" s="178"/>
      <c r="J32" s="178"/>
      <c r="K32" s="237"/>
      <c r="L32" s="237"/>
      <c r="M32" s="237"/>
      <c r="N32" s="237"/>
      <c r="O32" s="237"/>
      <c r="P32" s="237"/>
      <c r="Q32" s="237"/>
      <c r="R32" s="237"/>
      <c r="S32" s="238"/>
      <c r="T32" s="240">
        <f t="shared" si="6"/>
        <v>0</v>
      </c>
      <c r="U32" s="240">
        <f t="shared" si="7"/>
        <v>0</v>
      </c>
      <c r="V32" s="241">
        <f t="shared" si="9"/>
        <v>0</v>
      </c>
      <c r="W32" s="240">
        <f t="shared" si="8"/>
        <v>0</v>
      </c>
      <c r="X32" s="272"/>
      <c r="Y32" s="272"/>
      <c r="Z32" s="272"/>
      <c r="AA32" s="272"/>
      <c r="AB32" s="272"/>
      <c r="AC32" s="272"/>
      <c r="CD32" s="60" t="str">
        <f t="shared" si="4"/>
        <v/>
      </c>
      <c r="CF32" s="61">
        <f t="shared" si="5"/>
        <v>0</v>
      </c>
      <c r="CH32" s="275"/>
      <c r="CL32" s="274">
        <v>20</v>
      </c>
      <c r="CM32" s="61" t="e">
        <f>IF(#REF!=20,"Teniu 20 línies amb ERRORS: El núm. d'hores setmanals USAP no pot ser superior a les de la jornada total al CET","")</f>
        <v>#REF!</v>
      </c>
    </row>
    <row r="33" spans="1:91" ht="14.25" customHeight="1">
      <c r="A33" s="272"/>
      <c r="B33" s="139">
        <v>1</v>
      </c>
      <c r="C33" s="253" t="s">
        <v>19</v>
      </c>
      <c r="D33" s="249"/>
      <c r="E33" s="250"/>
      <c r="F33" s="250"/>
      <c r="G33" s="257"/>
      <c r="H33" s="250"/>
      <c r="I33" s="256"/>
      <c r="J33" s="256"/>
      <c r="K33" s="254"/>
      <c r="L33" s="254"/>
      <c r="M33" s="254"/>
      <c r="N33" s="254"/>
      <c r="O33" s="254"/>
      <c r="P33" s="254"/>
      <c r="Q33" s="254"/>
      <c r="R33" s="254"/>
      <c r="S33" s="254"/>
      <c r="T33" s="29">
        <f t="shared" si="6"/>
        <v>0</v>
      </c>
      <c r="U33" s="29">
        <f t="shared" si="7"/>
        <v>0</v>
      </c>
      <c r="V33" s="239">
        <f t="shared" si="9"/>
        <v>0</v>
      </c>
      <c r="W33" s="29">
        <f t="shared" si="8"/>
        <v>0</v>
      </c>
      <c r="X33" s="272"/>
      <c r="Y33" s="272"/>
      <c r="Z33" s="272"/>
      <c r="AA33" s="272"/>
      <c r="AB33" s="272"/>
      <c r="AC33" s="272"/>
      <c r="CD33" s="235"/>
      <c r="CF33" s="236"/>
      <c r="CH33" s="275"/>
      <c r="CM33" s="236"/>
    </row>
    <row r="34" spans="1:91" ht="14.25" customHeight="1">
      <c r="A34" s="272"/>
      <c r="B34" s="139">
        <v>2</v>
      </c>
      <c r="C34" s="253" t="s">
        <v>19</v>
      </c>
      <c r="D34" s="249"/>
      <c r="E34" s="250"/>
      <c r="F34" s="250"/>
      <c r="G34" s="257"/>
      <c r="H34" s="250"/>
      <c r="I34" s="256"/>
      <c r="J34" s="256"/>
      <c r="K34" s="254"/>
      <c r="L34" s="254"/>
      <c r="M34" s="254"/>
      <c r="N34" s="254"/>
      <c r="O34" s="254"/>
      <c r="P34" s="254"/>
      <c r="Q34" s="254"/>
      <c r="R34" s="254"/>
      <c r="S34" s="254"/>
      <c r="T34" s="31">
        <f t="shared" si="6"/>
        <v>0</v>
      </c>
      <c r="U34" s="31">
        <f t="shared" si="7"/>
        <v>0</v>
      </c>
      <c r="V34" s="234">
        <f t="shared" si="9"/>
        <v>0</v>
      </c>
      <c r="W34" s="29">
        <f t="shared" si="8"/>
        <v>0</v>
      </c>
      <c r="X34" s="272"/>
      <c r="Y34" s="272"/>
      <c r="Z34" s="272"/>
      <c r="AA34" s="272"/>
      <c r="AB34" s="272"/>
      <c r="AC34" s="272"/>
      <c r="CD34" s="235"/>
      <c r="CF34" s="236"/>
      <c r="CH34" s="275"/>
      <c r="CM34" s="236"/>
    </row>
    <row r="35" spans="1:91" ht="14.25" customHeight="1">
      <c r="A35" s="272"/>
      <c r="B35" s="139">
        <v>3</v>
      </c>
      <c r="C35" s="253" t="s">
        <v>19</v>
      </c>
      <c r="D35" s="249"/>
      <c r="E35" s="250"/>
      <c r="F35" s="250"/>
      <c r="G35" s="257"/>
      <c r="H35" s="250"/>
      <c r="I35" s="256"/>
      <c r="J35" s="256"/>
      <c r="K35" s="254"/>
      <c r="L35" s="254"/>
      <c r="M35" s="254"/>
      <c r="N35" s="254"/>
      <c r="O35" s="254"/>
      <c r="P35" s="254"/>
      <c r="Q35" s="254"/>
      <c r="R35" s="254"/>
      <c r="S35" s="254"/>
      <c r="T35" s="31">
        <f t="shared" si="6"/>
        <v>0</v>
      </c>
      <c r="U35" s="31">
        <f t="shared" si="7"/>
        <v>0</v>
      </c>
      <c r="V35" s="234">
        <f t="shared" si="9"/>
        <v>0</v>
      </c>
      <c r="W35" s="29">
        <f t="shared" si="8"/>
        <v>0</v>
      </c>
      <c r="X35" s="272"/>
      <c r="Y35" s="272"/>
      <c r="Z35" s="272"/>
      <c r="AA35" s="272"/>
      <c r="AB35" s="272"/>
      <c r="AC35" s="272"/>
      <c r="CD35" s="235"/>
      <c r="CF35" s="236"/>
      <c r="CH35" s="275"/>
      <c r="CM35" s="236"/>
    </row>
    <row r="36" spans="1:91" ht="14.25" customHeight="1">
      <c r="A36" s="272"/>
      <c r="B36" s="139">
        <v>4</v>
      </c>
      <c r="C36" s="253" t="s">
        <v>19</v>
      </c>
      <c r="D36" s="249"/>
      <c r="E36" s="250"/>
      <c r="F36" s="250"/>
      <c r="G36" s="257"/>
      <c r="H36" s="250"/>
      <c r="I36" s="256"/>
      <c r="J36" s="256"/>
      <c r="K36" s="254"/>
      <c r="L36" s="254"/>
      <c r="M36" s="254"/>
      <c r="N36" s="254"/>
      <c r="O36" s="254"/>
      <c r="P36" s="254"/>
      <c r="Q36" s="254"/>
      <c r="R36" s="254"/>
      <c r="S36" s="254"/>
      <c r="T36" s="31">
        <f t="shared" si="6"/>
        <v>0</v>
      </c>
      <c r="U36" s="31">
        <f t="shared" si="7"/>
        <v>0</v>
      </c>
      <c r="V36" s="234">
        <f t="shared" si="9"/>
        <v>0</v>
      </c>
      <c r="W36" s="29">
        <f t="shared" si="8"/>
        <v>0</v>
      </c>
      <c r="X36" s="272"/>
      <c r="Y36" s="272"/>
      <c r="Z36" s="272"/>
      <c r="AA36" s="272"/>
      <c r="AB36" s="272"/>
      <c r="AC36" s="272"/>
      <c r="CD36" s="235"/>
      <c r="CF36" s="236"/>
      <c r="CH36" s="275"/>
      <c r="CM36" s="236"/>
    </row>
    <row r="37" spans="1:91" ht="14.25" customHeight="1">
      <c r="A37" s="272"/>
      <c r="B37" s="139">
        <v>5</v>
      </c>
      <c r="C37" s="253" t="s">
        <v>19</v>
      </c>
      <c r="D37" s="249"/>
      <c r="E37" s="250"/>
      <c r="F37" s="250"/>
      <c r="G37" s="257"/>
      <c r="H37" s="250"/>
      <c r="I37" s="256"/>
      <c r="J37" s="256"/>
      <c r="K37" s="254"/>
      <c r="L37" s="254"/>
      <c r="M37" s="254"/>
      <c r="N37" s="254"/>
      <c r="O37" s="254"/>
      <c r="P37" s="254"/>
      <c r="Q37" s="254"/>
      <c r="R37" s="254"/>
      <c r="S37" s="254"/>
      <c r="T37" s="31">
        <f t="shared" si="6"/>
        <v>0</v>
      </c>
      <c r="U37" s="31">
        <f t="shared" si="7"/>
        <v>0</v>
      </c>
      <c r="V37" s="234">
        <f t="shared" si="9"/>
        <v>0</v>
      </c>
      <c r="W37" s="29">
        <f t="shared" si="8"/>
        <v>0</v>
      </c>
      <c r="X37" s="272"/>
      <c r="Y37" s="272"/>
      <c r="Z37" s="272"/>
      <c r="AA37" s="272"/>
      <c r="AB37" s="272"/>
      <c r="AC37" s="272"/>
      <c r="CD37" s="235"/>
      <c r="CF37" s="236"/>
      <c r="CH37" s="275"/>
      <c r="CM37" s="236"/>
    </row>
    <row r="38" spans="1:91" ht="14.25" customHeight="1">
      <c r="A38" s="272"/>
      <c r="B38" s="139">
        <v>6</v>
      </c>
      <c r="C38" s="253" t="s">
        <v>19</v>
      </c>
      <c r="D38" s="249"/>
      <c r="E38" s="250"/>
      <c r="F38" s="250"/>
      <c r="G38" s="257"/>
      <c r="H38" s="250"/>
      <c r="I38" s="256"/>
      <c r="J38" s="256"/>
      <c r="K38" s="254"/>
      <c r="L38" s="254"/>
      <c r="M38" s="254"/>
      <c r="N38" s="254"/>
      <c r="O38" s="254"/>
      <c r="P38" s="254"/>
      <c r="Q38" s="254"/>
      <c r="R38" s="254"/>
      <c r="S38" s="254"/>
      <c r="T38" s="31">
        <f t="shared" si="6"/>
        <v>0</v>
      </c>
      <c r="U38" s="31">
        <f t="shared" si="7"/>
        <v>0</v>
      </c>
      <c r="V38" s="234">
        <f t="shared" si="9"/>
        <v>0</v>
      </c>
      <c r="W38" s="29">
        <f t="shared" si="8"/>
        <v>0</v>
      </c>
      <c r="X38" s="272"/>
      <c r="Y38" s="272"/>
      <c r="Z38" s="272"/>
      <c r="AA38" s="272"/>
      <c r="AB38" s="272"/>
      <c r="AC38" s="272"/>
      <c r="CD38" s="235"/>
      <c r="CF38" s="236"/>
      <c r="CH38" s="275"/>
      <c r="CM38" s="236"/>
    </row>
    <row r="39" spans="1:91" ht="14.25" customHeight="1">
      <c r="A39" s="272"/>
      <c r="B39" s="139">
        <v>7</v>
      </c>
      <c r="C39" s="253" t="s">
        <v>19</v>
      </c>
      <c r="D39" s="249"/>
      <c r="E39" s="250"/>
      <c r="F39" s="250"/>
      <c r="G39" s="257"/>
      <c r="H39" s="250"/>
      <c r="I39" s="256"/>
      <c r="J39" s="256"/>
      <c r="K39" s="254"/>
      <c r="L39" s="254"/>
      <c r="M39" s="254"/>
      <c r="N39" s="254"/>
      <c r="O39" s="254"/>
      <c r="P39" s="254"/>
      <c r="Q39" s="254"/>
      <c r="R39" s="254"/>
      <c r="S39" s="254"/>
      <c r="T39" s="31">
        <f t="shared" si="6"/>
        <v>0</v>
      </c>
      <c r="U39" s="31">
        <f t="shared" si="7"/>
        <v>0</v>
      </c>
      <c r="V39" s="234">
        <f t="shared" si="9"/>
        <v>0</v>
      </c>
      <c r="W39" s="29">
        <f t="shared" si="8"/>
        <v>0</v>
      </c>
      <c r="X39" s="272"/>
      <c r="Y39" s="272"/>
      <c r="Z39" s="272"/>
      <c r="AA39" s="272"/>
      <c r="AB39" s="272"/>
      <c r="AC39" s="272"/>
      <c r="CD39" s="235"/>
      <c r="CF39" s="236"/>
      <c r="CH39" s="275"/>
      <c r="CM39" s="236"/>
    </row>
    <row r="40" spans="1:91" ht="14.25" customHeight="1">
      <c r="A40" s="272"/>
      <c r="B40" s="139">
        <v>8</v>
      </c>
      <c r="C40" s="253" t="s">
        <v>19</v>
      </c>
      <c r="D40" s="249"/>
      <c r="E40" s="250"/>
      <c r="F40" s="250"/>
      <c r="G40" s="257"/>
      <c r="H40" s="250"/>
      <c r="I40" s="256"/>
      <c r="J40" s="256"/>
      <c r="K40" s="254"/>
      <c r="L40" s="254"/>
      <c r="M40" s="254"/>
      <c r="N40" s="254"/>
      <c r="O40" s="254"/>
      <c r="P40" s="254"/>
      <c r="Q40" s="254"/>
      <c r="R40" s="254"/>
      <c r="S40" s="254"/>
      <c r="T40" s="31">
        <f t="shared" si="6"/>
        <v>0</v>
      </c>
      <c r="U40" s="31">
        <f t="shared" si="7"/>
        <v>0</v>
      </c>
      <c r="V40" s="234">
        <f t="shared" si="9"/>
        <v>0</v>
      </c>
      <c r="W40" s="29">
        <f t="shared" si="8"/>
        <v>0</v>
      </c>
      <c r="X40" s="272"/>
      <c r="Y40" s="272"/>
      <c r="Z40" s="272"/>
      <c r="AA40" s="272"/>
      <c r="AB40" s="272"/>
      <c r="AC40" s="272"/>
      <c r="CD40" s="235"/>
      <c r="CF40" s="236"/>
      <c r="CH40" s="275"/>
      <c r="CM40" s="236"/>
    </row>
    <row r="41" spans="1:91" ht="14.25" customHeight="1">
      <c r="A41" s="272"/>
      <c r="B41" s="139">
        <v>9</v>
      </c>
      <c r="C41" s="253" t="s">
        <v>19</v>
      </c>
      <c r="D41" s="249"/>
      <c r="E41" s="250"/>
      <c r="F41" s="250"/>
      <c r="G41" s="257"/>
      <c r="H41" s="250"/>
      <c r="I41" s="256"/>
      <c r="J41" s="256"/>
      <c r="K41" s="254"/>
      <c r="L41" s="254"/>
      <c r="M41" s="254"/>
      <c r="N41" s="254"/>
      <c r="O41" s="254"/>
      <c r="P41" s="254"/>
      <c r="Q41" s="254"/>
      <c r="R41" s="254"/>
      <c r="S41" s="254"/>
      <c r="T41" s="31">
        <f t="shared" si="6"/>
        <v>0</v>
      </c>
      <c r="U41" s="31">
        <f t="shared" si="7"/>
        <v>0</v>
      </c>
      <c r="V41" s="234">
        <f t="shared" si="9"/>
        <v>0</v>
      </c>
      <c r="W41" s="29">
        <f t="shared" si="8"/>
        <v>0</v>
      </c>
      <c r="X41" s="272"/>
      <c r="Y41" s="272"/>
      <c r="Z41" s="272"/>
      <c r="AA41" s="272"/>
      <c r="AB41" s="272"/>
      <c r="AC41" s="272"/>
      <c r="CD41" s="235"/>
      <c r="CF41" s="236"/>
      <c r="CH41" s="275"/>
      <c r="CM41" s="236"/>
    </row>
    <row r="42" spans="1:91" ht="14.25" customHeight="1">
      <c r="A42" s="272"/>
      <c r="B42" s="139">
        <v>10</v>
      </c>
      <c r="C42" s="253" t="s">
        <v>19</v>
      </c>
      <c r="D42" s="249"/>
      <c r="E42" s="250"/>
      <c r="F42" s="250"/>
      <c r="G42" s="257"/>
      <c r="H42" s="250"/>
      <c r="I42" s="256"/>
      <c r="J42" s="256"/>
      <c r="K42" s="254"/>
      <c r="L42" s="254"/>
      <c r="M42" s="254"/>
      <c r="N42" s="254"/>
      <c r="O42" s="254"/>
      <c r="P42" s="254"/>
      <c r="Q42" s="254"/>
      <c r="R42" s="254"/>
      <c r="S42" s="254"/>
      <c r="T42" s="31">
        <f t="shared" si="6"/>
        <v>0</v>
      </c>
      <c r="U42" s="31">
        <f t="shared" si="7"/>
        <v>0</v>
      </c>
      <c r="V42" s="234">
        <f t="shared" si="9"/>
        <v>0</v>
      </c>
      <c r="W42" s="29">
        <f t="shared" si="8"/>
        <v>0</v>
      </c>
      <c r="X42" s="272"/>
      <c r="Y42" s="272"/>
      <c r="Z42" s="272"/>
      <c r="AA42" s="272"/>
      <c r="AB42" s="272"/>
      <c r="AC42" s="272"/>
      <c r="CD42" s="235"/>
      <c r="CF42" s="236"/>
      <c r="CH42" s="275"/>
      <c r="CM42" s="236"/>
    </row>
    <row r="43" spans="1:91" ht="14.25" customHeight="1">
      <c r="A43" s="272"/>
      <c r="B43" s="139">
        <v>11</v>
      </c>
      <c r="C43" s="253" t="s">
        <v>19</v>
      </c>
      <c r="D43" s="249"/>
      <c r="E43" s="250"/>
      <c r="F43" s="250"/>
      <c r="G43" s="257"/>
      <c r="H43" s="250"/>
      <c r="I43" s="256"/>
      <c r="J43" s="256"/>
      <c r="K43" s="254"/>
      <c r="L43" s="254"/>
      <c r="M43" s="254"/>
      <c r="N43" s="254"/>
      <c r="O43" s="254"/>
      <c r="P43" s="254"/>
      <c r="Q43" s="254"/>
      <c r="R43" s="254"/>
      <c r="S43" s="254"/>
      <c r="T43" s="31">
        <f t="shared" si="6"/>
        <v>0</v>
      </c>
      <c r="U43" s="31">
        <f t="shared" si="7"/>
        <v>0</v>
      </c>
      <c r="V43" s="234">
        <f t="shared" si="9"/>
        <v>0</v>
      </c>
      <c r="W43" s="29">
        <f t="shared" si="8"/>
        <v>0</v>
      </c>
      <c r="X43" s="272"/>
      <c r="Y43" s="272"/>
      <c r="Z43" s="272"/>
      <c r="AA43" s="272"/>
      <c r="AB43" s="272"/>
      <c r="AC43" s="272"/>
      <c r="CD43" s="235"/>
      <c r="CF43" s="236"/>
      <c r="CH43" s="275"/>
      <c r="CM43" s="236"/>
    </row>
    <row r="44" spans="1:91" ht="14.25" customHeight="1">
      <c r="A44" s="272"/>
      <c r="B44" s="139">
        <v>12</v>
      </c>
      <c r="C44" s="253" t="s">
        <v>19</v>
      </c>
      <c r="D44" s="249"/>
      <c r="E44" s="250"/>
      <c r="F44" s="250"/>
      <c r="G44" s="257"/>
      <c r="H44" s="250"/>
      <c r="I44" s="256"/>
      <c r="J44" s="256"/>
      <c r="K44" s="254"/>
      <c r="L44" s="254"/>
      <c r="M44" s="254"/>
      <c r="N44" s="254"/>
      <c r="O44" s="254"/>
      <c r="P44" s="254"/>
      <c r="Q44" s="254"/>
      <c r="R44" s="254"/>
      <c r="S44" s="254"/>
      <c r="T44" s="31">
        <f t="shared" si="6"/>
        <v>0</v>
      </c>
      <c r="U44" s="31">
        <f t="shared" si="7"/>
        <v>0</v>
      </c>
      <c r="V44" s="234">
        <f t="shared" si="9"/>
        <v>0</v>
      </c>
      <c r="W44" s="29">
        <f t="shared" si="8"/>
        <v>0</v>
      </c>
      <c r="X44" s="272"/>
      <c r="Y44" s="272"/>
      <c r="Z44" s="272"/>
      <c r="AA44" s="272"/>
      <c r="AB44" s="272"/>
      <c r="AC44" s="272"/>
      <c r="CD44" s="235"/>
      <c r="CF44" s="236"/>
      <c r="CH44" s="275"/>
      <c r="CM44" s="236"/>
    </row>
    <row r="45" spans="1:91" ht="14.25" customHeight="1">
      <c r="A45" s="272"/>
      <c r="B45" s="139">
        <v>13</v>
      </c>
      <c r="C45" s="253" t="s">
        <v>19</v>
      </c>
      <c r="D45" s="249"/>
      <c r="E45" s="250"/>
      <c r="F45" s="250"/>
      <c r="G45" s="257"/>
      <c r="H45" s="250"/>
      <c r="I45" s="256"/>
      <c r="J45" s="256"/>
      <c r="K45" s="254"/>
      <c r="L45" s="254"/>
      <c r="M45" s="254"/>
      <c r="N45" s="254"/>
      <c r="O45" s="254"/>
      <c r="P45" s="254"/>
      <c r="Q45" s="254"/>
      <c r="R45" s="254"/>
      <c r="S45" s="254"/>
      <c r="T45" s="31">
        <f t="shared" si="6"/>
        <v>0</v>
      </c>
      <c r="U45" s="31">
        <f t="shared" si="7"/>
        <v>0</v>
      </c>
      <c r="V45" s="234">
        <f t="shared" si="9"/>
        <v>0</v>
      </c>
      <c r="W45" s="29">
        <f t="shared" si="8"/>
        <v>0</v>
      </c>
      <c r="X45" s="272"/>
      <c r="Y45" s="272"/>
      <c r="Z45" s="272"/>
      <c r="AA45" s="272"/>
      <c r="AB45" s="272"/>
      <c r="AC45" s="272"/>
      <c r="CD45" s="235"/>
      <c r="CF45" s="236"/>
      <c r="CH45" s="275"/>
      <c r="CM45" s="236"/>
    </row>
    <row r="46" spans="1:91" ht="14.25" customHeight="1">
      <c r="A46" s="272"/>
      <c r="B46" s="139">
        <v>14</v>
      </c>
      <c r="C46" s="253" t="s">
        <v>19</v>
      </c>
      <c r="D46" s="249"/>
      <c r="E46" s="250"/>
      <c r="F46" s="250"/>
      <c r="G46" s="257"/>
      <c r="H46" s="250"/>
      <c r="I46" s="256"/>
      <c r="J46" s="256"/>
      <c r="K46" s="254"/>
      <c r="L46" s="254"/>
      <c r="M46" s="254"/>
      <c r="N46" s="254"/>
      <c r="O46" s="254"/>
      <c r="P46" s="254"/>
      <c r="Q46" s="254"/>
      <c r="R46" s="254"/>
      <c r="S46" s="254"/>
      <c r="T46" s="31">
        <f t="shared" si="6"/>
        <v>0</v>
      </c>
      <c r="U46" s="31">
        <f t="shared" si="7"/>
        <v>0</v>
      </c>
      <c r="V46" s="234">
        <f t="shared" si="9"/>
        <v>0</v>
      </c>
      <c r="W46" s="29">
        <f t="shared" si="8"/>
        <v>0</v>
      </c>
      <c r="X46" s="272"/>
      <c r="Y46" s="272"/>
      <c r="Z46" s="272"/>
      <c r="AA46" s="272"/>
      <c r="AB46" s="272"/>
      <c r="AC46" s="272"/>
      <c r="CD46" s="235"/>
      <c r="CF46" s="236"/>
      <c r="CH46" s="275"/>
      <c r="CM46" s="236"/>
    </row>
    <row r="47" spans="1:91" ht="14.25" customHeight="1">
      <c r="A47" s="272"/>
      <c r="B47" s="139">
        <v>15</v>
      </c>
      <c r="C47" s="253" t="s">
        <v>19</v>
      </c>
      <c r="D47" s="249"/>
      <c r="E47" s="250"/>
      <c r="F47" s="250"/>
      <c r="G47" s="257"/>
      <c r="H47" s="250"/>
      <c r="I47" s="256"/>
      <c r="J47" s="256"/>
      <c r="K47" s="254"/>
      <c r="L47" s="254"/>
      <c r="M47" s="254"/>
      <c r="N47" s="254"/>
      <c r="O47" s="254"/>
      <c r="P47" s="254"/>
      <c r="Q47" s="254"/>
      <c r="R47" s="254"/>
      <c r="S47" s="254"/>
      <c r="T47" s="31">
        <f t="shared" si="6"/>
        <v>0</v>
      </c>
      <c r="U47" s="31">
        <f t="shared" si="7"/>
        <v>0</v>
      </c>
      <c r="V47" s="234">
        <f t="shared" si="9"/>
        <v>0</v>
      </c>
      <c r="W47" s="29">
        <f t="shared" si="8"/>
        <v>0</v>
      </c>
      <c r="X47" s="272"/>
      <c r="Y47" s="272"/>
      <c r="Z47" s="272"/>
      <c r="AA47" s="272"/>
      <c r="AB47" s="272"/>
      <c r="AC47" s="272"/>
      <c r="CD47" s="235"/>
      <c r="CF47" s="236"/>
      <c r="CH47" s="275"/>
      <c r="CM47" s="236"/>
    </row>
    <row r="48" spans="1:91" ht="14.25" customHeight="1">
      <c r="A48" s="272"/>
      <c r="B48" s="139">
        <v>16</v>
      </c>
      <c r="C48" s="253" t="s">
        <v>19</v>
      </c>
      <c r="D48" s="249"/>
      <c r="E48" s="250"/>
      <c r="F48" s="250"/>
      <c r="G48" s="257"/>
      <c r="H48" s="250"/>
      <c r="I48" s="256"/>
      <c r="J48" s="256"/>
      <c r="K48" s="254"/>
      <c r="L48" s="254"/>
      <c r="M48" s="254"/>
      <c r="N48" s="254"/>
      <c r="O48" s="254"/>
      <c r="P48" s="254"/>
      <c r="Q48" s="254"/>
      <c r="R48" s="254"/>
      <c r="S48" s="254"/>
      <c r="T48" s="31">
        <f t="shared" si="6"/>
        <v>0</v>
      </c>
      <c r="U48" s="31">
        <f t="shared" si="7"/>
        <v>0</v>
      </c>
      <c r="V48" s="234">
        <f t="shared" si="9"/>
        <v>0</v>
      </c>
      <c r="W48" s="29">
        <f t="shared" si="8"/>
        <v>0</v>
      </c>
      <c r="X48" s="272"/>
      <c r="Y48" s="272"/>
      <c r="Z48" s="272"/>
      <c r="AA48" s="272"/>
      <c r="AB48" s="272"/>
      <c r="AC48" s="272"/>
      <c r="CD48" s="235"/>
      <c r="CF48" s="236"/>
      <c r="CH48" s="275"/>
      <c r="CM48" s="236"/>
    </row>
    <row r="49" spans="1:91" ht="14.25" customHeight="1">
      <c r="A49" s="272"/>
      <c r="B49" s="139">
        <v>17</v>
      </c>
      <c r="C49" s="253" t="s">
        <v>19</v>
      </c>
      <c r="D49" s="249"/>
      <c r="E49" s="250"/>
      <c r="F49" s="250"/>
      <c r="G49" s="257"/>
      <c r="H49" s="250"/>
      <c r="I49" s="256"/>
      <c r="J49" s="256"/>
      <c r="K49" s="254"/>
      <c r="L49" s="254"/>
      <c r="M49" s="254"/>
      <c r="N49" s="254"/>
      <c r="O49" s="254"/>
      <c r="P49" s="254"/>
      <c r="Q49" s="254"/>
      <c r="R49" s="254"/>
      <c r="S49" s="254"/>
      <c r="T49" s="31">
        <f t="shared" si="6"/>
        <v>0</v>
      </c>
      <c r="U49" s="31">
        <f t="shared" si="7"/>
        <v>0</v>
      </c>
      <c r="V49" s="234">
        <f t="shared" si="9"/>
        <v>0</v>
      </c>
      <c r="W49" s="29">
        <f t="shared" si="8"/>
        <v>0</v>
      </c>
      <c r="X49" s="272"/>
      <c r="Y49" s="272"/>
      <c r="Z49" s="272"/>
      <c r="AA49" s="272"/>
      <c r="AB49" s="272"/>
      <c r="AC49" s="272"/>
      <c r="CD49" s="235"/>
      <c r="CF49" s="236"/>
      <c r="CH49" s="275"/>
      <c r="CM49" s="236"/>
    </row>
    <row r="50" spans="1:91" ht="14.25" customHeight="1">
      <c r="A50" s="272"/>
      <c r="B50" s="139">
        <v>18</v>
      </c>
      <c r="C50" s="253" t="s">
        <v>19</v>
      </c>
      <c r="D50" s="249"/>
      <c r="E50" s="250"/>
      <c r="F50" s="250"/>
      <c r="G50" s="257"/>
      <c r="H50" s="250"/>
      <c r="I50" s="256"/>
      <c r="J50" s="256"/>
      <c r="K50" s="254"/>
      <c r="L50" s="254"/>
      <c r="M50" s="254"/>
      <c r="N50" s="254"/>
      <c r="O50" s="254"/>
      <c r="P50" s="254"/>
      <c r="Q50" s="254"/>
      <c r="R50" s="254"/>
      <c r="S50" s="254"/>
      <c r="T50" s="31">
        <f t="shared" si="6"/>
        <v>0</v>
      </c>
      <c r="U50" s="31">
        <f t="shared" si="7"/>
        <v>0</v>
      </c>
      <c r="V50" s="32">
        <f t="shared" si="9"/>
        <v>0</v>
      </c>
      <c r="W50" s="29">
        <f t="shared" si="8"/>
        <v>0</v>
      </c>
      <c r="X50" s="272"/>
      <c r="Y50" s="272"/>
      <c r="Z50" s="272"/>
      <c r="AA50" s="272"/>
      <c r="AB50" s="272"/>
      <c r="AC50" s="272"/>
      <c r="CD50" s="60" t="str">
        <f t="shared" si="4"/>
        <v/>
      </c>
      <c r="CF50" s="61">
        <f t="shared" si="5"/>
        <v>0</v>
      </c>
      <c r="CH50" s="275"/>
      <c r="CL50" s="274">
        <v>21</v>
      </c>
      <c r="CM50" s="61" t="e">
        <f>IF(#REF!=21,"Teniu 21 línies amb ERRORS: El núm. d'hores setmanals USAP no pot ser superior a les de la jornada total al CET","")</f>
        <v>#REF!</v>
      </c>
    </row>
    <row r="51" spans="1:91" ht="14.25" customHeight="1">
      <c r="A51" s="272"/>
      <c r="B51" s="139">
        <v>19</v>
      </c>
      <c r="C51" s="253" t="s">
        <v>19</v>
      </c>
      <c r="D51" s="249"/>
      <c r="E51" s="250"/>
      <c r="F51" s="250"/>
      <c r="G51" s="257"/>
      <c r="H51" s="250"/>
      <c r="I51" s="256"/>
      <c r="J51" s="256"/>
      <c r="K51" s="254"/>
      <c r="L51" s="254"/>
      <c r="M51" s="254"/>
      <c r="N51" s="254"/>
      <c r="O51" s="254"/>
      <c r="P51" s="254"/>
      <c r="Q51" s="254"/>
      <c r="R51" s="254"/>
      <c r="S51" s="254"/>
      <c r="T51" s="31">
        <f t="shared" si="6"/>
        <v>0</v>
      </c>
      <c r="U51" s="31">
        <f t="shared" si="7"/>
        <v>0</v>
      </c>
      <c r="V51" s="32">
        <f t="shared" si="9"/>
        <v>0</v>
      </c>
      <c r="W51" s="29">
        <f t="shared" si="8"/>
        <v>0</v>
      </c>
      <c r="X51" s="272"/>
      <c r="Y51" s="272"/>
      <c r="Z51" s="272"/>
      <c r="AA51" s="272"/>
      <c r="AB51" s="272"/>
      <c r="AC51" s="272"/>
      <c r="CD51" s="60" t="str">
        <f t="shared" si="4"/>
        <v/>
      </c>
      <c r="CF51" s="61">
        <f t="shared" si="5"/>
        <v>0</v>
      </c>
      <c r="CH51" s="275"/>
      <c r="CL51" s="274">
        <v>22</v>
      </c>
      <c r="CM51" s="61" t="e">
        <f>IF(#REF!=22,"Teniu 22 línies amb ERRORS: El núm. d'hores setmanals USAP no pot ser superior a les de la jornada total al CET","")</f>
        <v>#REF!</v>
      </c>
    </row>
    <row r="52" spans="1:91" ht="14.25" customHeight="1">
      <c r="A52" s="272"/>
      <c r="B52" s="139">
        <v>20</v>
      </c>
      <c r="C52" s="253" t="s">
        <v>19</v>
      </c>
      <c r="D52" s="249"/>
      <c r="E52" s="250"/>
      <c r="F52" s="250"/>
      <c r="G52" s="257"/>
      <c r="H52" s="250"/>
      <c r="I52" s="256"/>
      <c r="J52" s="256"/>
      <c r="K52" s="254"/>
      <c r="L52" s="254"/>
      <c r="M52" s="254"/>
      <c r="N52" s="254"/>
      <c r="O52" s="254"/>
      <c r="P52" s="254"/>
      <c r="Q52" s="254"/>
      <c r="R52" s="254"/>
      <c r="S52" s="254"/>
      <c r="T52" s="31">
        <f t="shared" si="6"/>
        <v>0</v>
      </c>
      <c r="U52" s="31">
        <f t="shared" si="7"/>
        <v>0</v>
      </c>
      <c r="V52" s="32">
        <f t="shared" si="9"/>
        <v>0</v>
      </c>
      <c r="W52" s="29">
        <f t="shared" si="8"/>
        <v>0</v>
      </c>
      <c r="X52" s="272"/>
      <c r="Y52" s="272"/>
      <c r="Z52" s="272"/>
      <c r="AA52" s="272"/>
      <c r="AB52" s="272"/>
      <c r="AC52" s="272"/>
      <c r="CD52" s="60" t="str">
        <f t="shared" si="4"/>
        <v/>
      </c>
      <c r="CF52" s="61">
        <f t="shared" si="5"/>
        <v>0</v>
      </c>
      <c r="CH52" s="275"/>
      <c r="CL52" s="274">
        <v>23</v>
      </c>
      <c r="CM52" s="61" t="e">
        <f>IF(#REF!=23,"Teniu 23 línies amb ERRORS: El núm. d'hores setmanals USAP no pot ser superior a les de la jornada total al CET","")</f>
        <v>#REF!</v>
      </c>
    </row>
    <row r="53" spans="1:91" ht="14.25" customHeight="1">
      <c r="A53" s="272"/>
      <c r="B53" s="139">
        <v>21</v>
      </c>
      <c r="C53" s="253" t="s">
        <v>19</v>
      </c>
      <c r="D53" s="249"/>
      <c r="E53" s="250"/>
      <c r="F53" s="250"/>
      <c r="G53" s="257"/>
      <c r="H53" s="250"/>
      <c r="I53" s="256"/>
      <c r="J53" s="256"/>
      <c r="K53" s="254"/>
      <c r="L53" s="254"/>
      <c r="M53" s="254"/>
      <c r="N53" s="254"/>
      <c r="O53" s="254"/>
      <c r="P53" s="254"/>
      <c r="Q53" s="254"/>
      <c r="R53" s="254"/>
      <c r="S53" s="254"/>
      <c r="T53" s="31">
        <f t="shared" si="6"/>
        <v>0</v>
      </c>
      <c r="U53" s="31">
        <f t="shared" si="7"/>
        <v>0</v>
      </c>
      <c r="V53" s="32">
        <f t="shared" si="9"/>
        <v>0</v>
      </c>
      <c r="W53" s="29">
        <f t="shared" si="8"/>
        <v>0</v>
      </c>
      <c r="X53" s="272"/>
      <c r="Y53" s="272"/>
      <c r="Z53" s="272"/>
      <c r="AA53" s="272"/>
      <c r="AB53" s="272"/>
      <c r="AC53" s="272"/>
      <c r="CD53" s="60" t="str">
        <f t="shared" si="4"/>
        <v/>
      </c>
      <c r="CF53" s="61">
        <f t="shared" si="5"/>
        <v>0</v>
      </c>
      <c r="CH53" s="275"/>
      <c r="CL53" s="274">
        <v>24</v>
      </c>
      <c r="CM53" s="61" t="e">
        <f>IF(#REF!=24,"Teniu 24 línies amb ERRORS: El núm. d'hores setmanals USAP no pot ser superior a les de la jornada total al CET","")</f>
        <v>#REF!</v>
      </c>
    </row>
    <row r="54" spans="1:91" ht="14.25" customHeight="1">
      <c r="A54" s="272"/>
      <c r="B54" s="139">
        <v>22</v>
      </c>
      <c r="C54" s="253" t="s">
        <v>19</v>
      </c>
      <c r="D54" s="249"/>
      <c r="E54" s="250"/>
      <c r="F54" s="250"/>
      <c r="G54" s="257"/>
      <c r="H54" s="250"/>
      <c r="I54" s="256"/>
      <c r="J54" s="256"/>
      <c r="K54" s="254"/>
      <c r="L54" s="254"/>
      <c r="M54" s="254"/>
      <c r="N54" s="254"/>
      <c r="O54" s="254"/>
      <c r="P54" s="254"/>
      <c r="Q54" s="254"/>
      <c r="R54" s="254"/>
      <c r="S54" s="254"/>
      <c r="T54" s="31">
        <f t="shared" si="6"/>
        <v>0</v>
      </c>
      <c r="U54" s="31">
        <f t="shared" si="7"/>
        <v>0</v>
      </c>
      <c r="V54" s="32">
        <f t="shared" si="9"/>
        <v>0</v>
      </c>
      <c r="W54" s="29">
        <f t="shared" si="8"/>
        <v>0</v>
      </c>
      <c r="X54" s="272"/>
      <c r="Y54" s="272"/>
      <c r="Z54" s="272"/>
      <c r="AA54" s="272"/>
      <c r="AB54" s="272"/>
      <c r="AC54" s="272"/>
      <c r="CD54" s="60" t="str">
        <f t="shared" si="4"/>
        <v/>
      </c>
      <c r="CF54" s="61">
        <f t="shared" si="5"/>
        <v>0</v>
      </c>
      <c r="CH54" s="275"/>
      <c r="CL54" s="274">
        <v>25</v>
      </c>
      <c r="CM54" s="61" t="e">
        <f>IF(#REF!=25,"Teniu 25 línies amb ERRORS: El núm. d'hores setmanals USAP no pot ser superior a les de la jornada total al CET","")</f>
        <v>#REF!</v>
      </c>
    </row>
    <row r="55" spans="1:91" ht="14.25" customHeight="1">
      <c r="A55" s="272"/>
      <c r="B55" s="139">
        <v>23</v>
      </c>
      <c r="C55" s="253" t="s">
        <v>19</v>
      </c>
      <c r="D55" s="249"/>
      <c r="E55" s="250"/>
      <c r="F55" s="250"/>
      <c r="G55" s="257"/>
      <c r="H55" s="250"/>
      <c r="I55" s="256"/>
      <c r="J55" s="256"/>
      <c r="K55" s="254"/>
      <c r="L55" s="254"/>
      <c r="M55" s="254"/>
      <c r="N55" s="254"/>
      <c r="O55" s="254"/>
      <c r="P55" s="254"/>
      <c r="Q55" s="254"/>
      <c r="R55" s="254"/>
      <c r="S55" s="254"/>
      <c r="T55" s="31">
        <f t="shared" si="6"/>
        <v>0</v>
      </c>
      <c r="U55" s="31">
        <f t="shared" si="7"/>
        <v>0</v>
      </c>
      <c r="V55" s="32">
        <f t="shared" si="9"/>
        <v>0</v>
      </c>
      <c r="W55" s="29">
        <f t="shared" si="8"/>
        <v>0</v>
      </c>
      <c r="X55" s="272"/>
      <c r="Y55" s="272"/>
      <c r="Z55" s="272"/>
      <c r="AA55" s="272"/>
      <c r="AB55" s="272"/>
      <c r="AC55" s="272"/>
      <c r="CD55" s="60" t="str">
        <f t="shared" si="4"/>
        <v/>
      </c>
      <c r="CF55" s="61">
        <f t="shared" si="5"/>
        <v>0</v>
      </c>
      <c r="CH55" s="275"/>
      <c r="CL55" s="274">
        <v>26</v>
      </c>
      <c r="CM55" s="61" t="e">
        <f>IF(#REF!=26,"Teniu 26 línies amb ERRORS: El núm. d'hores setmanals USAP no pot ser superior a les de la jornada total al CET","")</f>
        <v>#REF!</v>
      </c>
    </row>
    <row r="56" spans="1:91" ht="14.25" customHeight="1">
      <c r="A56" s="272"/>
      <c r="B56" s="139">
        <v>24</v>
      </c>
      <c r="C56" s="253" t="s">
        <v>19</v>
      </c>
      <c r="D56" s="249"/>
      <c r="E56" s="250"/>
      <c r="F56" s="250"/>
      <c r="G56" s="257"/>
      <c r="H56" s="250"/>
      <c r="I56" s="256"/>
      <c r="J56" s="256"/>
      <c r="K56" s="254"/>
      <c r="L56" s="254"/>
      <c r="M56" s="254"/>
      <c r="N56" s="254"/>
      <c r="O56" s="254"/>
      <c r="P56" s="254"/>
      <c r="Q56" s="254"/>
      <c r="R56" s="254"/>
      <c r="S56" s="254"/>
      <c r="T56" s="31">
        <f t="shared" si="6"/>
        <v>0</v>
      </c>
      <c r="U56" s="31">
        <f t="shared" si="7"/>
        <v>0</v>
      </c>
      <c r="V56" s="32">
        <f t="shared" si="9"/>
        <v>0</v>
      </c>
      <c r="W56" s="29">
        <f t="shared" si="8"/>
        <v>0</v>
      </c>
      <c r="X56" s="272"/>
      <c r="Y56" s="272"/>
      <c r="Z56" s="272"/>
      <c r="AA56" s="272"/>
      <c r="AB56" s="272"/>
      <c r="AC56" s="272"/>
      <c r="CD56" s="60" t="str">
        <f t="shared" si="4"/>
        <v/>
      </c>
      <c r="CF56" s="61">
        <f t="shared" si="5"/>
        <v>0</v>
      </c>
      <c r="CH56" s="275"/>
      <c r="CL56" s="274">
        <v>27</v>
      </c>
      <c r="CM56" s="61" t="e">
        <f>IF(#REF!=27,"Teniu 27 línies amb ERRORS: El núm. d'hores setmanals USAP no pot ser superior a les de la jornada total al CET","")</f>
        <v>#REF!</v>
      </c>
    </row>
    <row r="57" spans="1:91" ht="14.25" customHeight="1">
      <c r="A57" s="272"/>
      <c r="B57" s="139">
        <v>25</v>
      </c>
      <c r="C57" s="253" t="s">
        <v>19</v>
      </c>
      <c r="D57" s="249"/>
      <c r="E57" s="250"/>
      <c r="F57" s="250"/>
      <c r="G57" s="257"/>
      <c r="H57" s="250"/>
      <c r="I57" s="256"/>
      <c r="J57" s="256"/>
      <c r="K57" s="254"/>
      <c r="L57" s="254"/>
      <c r="M57" s="254"/>
      <c r="N57" s="254"/>
      <c r="O57" s="254"/>
      <c r="P57" s="254"/>
      <c r="Q57" s="254"/>
      <c r="R57" s="254"/>
      <c r="S57" s="254"/>
      <c r="T57" s="31">
        <f t="shared" si="6"/>
        <v>0</v>
      </c>
      <c r="U57" s="31">
        <f t="shared" si="7"/>
        <v>0</v>
      </c>
      <c r="V57" s="32">
        <f t="shared" si="9"/>
        <v>0</v>
      </c>
      <c r="W57" s="29">
        <f t="shared" si="8"/>
        <v>0</v>
      </c>
      <c r="X57" s="272"/>
      <c r="Y57" s="272"/>
      <c r="Z57" s="272"/>
      <c r="AA57" s="272"/>
      <c r="AB57" s="272"/>
      <c r="AC57" s="272"/>
      <c r="CD57" s="60" t="str">
        <f t="shared" si="4"/>
        <v/>
      </c>
      <c r="CF57" s="61">
        <f t="shared" si="5"/>
        <v>0</v>
      </c>
      <c r="CH57" s="275"/>
      <c r="CL57" s="274">
        <v>28</v>
      </c>
      <c r="CM57" s="61" t="e">
        <f>IF(#REF!=28,"Teniu 28 línies amb ERRORS: El núm. d'hores setmanals USAP no pot ser superior a les de la jornada total al CET","")</f>
        <v>#REF!</v>
      </c>
    </row>
    <row r="58" spans="1:91" ht="14.25" customHeight="1">
      <c r="A58" s="272"/>
      <c r="B58" s="139">
        <v>26</v>
      </c>
      <c r="C58" s="253" t="s">
        <v>19</v>
      </c>
      <c r="D58" s="249"/>
      <c r="E58" s="250"/>
      <c r="F58" s="250"/>
      <c r="G58" s="257"/>
      <c r="H58" s="250"/>
      <c r="I58" s="256"/>
      <c r="J58" s="256"/>
      <c r="K58" s="254"/>
      <c r="L58" s="254"/>
      <c r="M58" s="254"/>
      <c r="N58" s="254"/>
      <c r="O58" s="254"/>
      <c r="P58" s="254"/>
      <c r="Q58" s="254"/>
      <c r="R58" s="254"/>
      <c r="S58" s="254"/>
      <c r="T58" s="31">
        <f t="shared" si="6"/>
        <v>0</v>
      </c>
      <c r="U58" s="31">
        <f t="shared" si="7"/>
        <v>0</v>
      </c>
      <c r="V58" s="32">
        <f t="shared" si="9"/>
        <v>0</v>
      </c>
      <c r="W58" s="29">
        <f t="shared" si="8"/>
        <v>0</v>
      </c>
      <c r="X58" s="272"/>
      <c r="Y58" s="272"/>
      <c r="Z58" s="272"/>
      <c r="AA58" s="272"/>
      <c r="AB58" s="272"/>
      <c r="AC58" s="272"/>
      <c r="CD58" s="60" t="str">
        <f t="shared" si="4"/>
        <v/>
      </c>
      <c r="CF58" s="61">
        <f t="shared" si="5"/>
        <v>0</v>
      </c>
      <c r="CH58" s="275"/>
      <c r="CL58" s="274">
        <v>29</v>
      </c>
      <c r="CM58" s="61" t="e">
        <f>IF(#REF!=29,"Teniu 29 línies amb ERRORS: El núm. d'hores setmanals USAP no pot ser superior a les de la jornada total al CET","")</f>
        <v>#REF!</v>
      </c>
    </row>
    <row r="59" spans="1:91" ht="14.25" customHeight="1">
      <c r="A59" s="272"/>
      <c r="B59" s="139">
        <v>27</v>
      </c>
      <c r="C59" s="253" t="s">
        <v>19</v>
      </c>
      <c r="D59" s="249"/>
      <c r="E59" s="250"/>
      <c r="F59" s="250"/>
      <c r="G59" s="257"/>
      <c r="H59" s="250"/>
      <c r="I59" s="256"/>
      <c r="J59" s="256"/>
      <c r="K59" s="254"/>
      <c r="L59" s="254"/>
      <c r="M59" s="254"/>
      <c r="N59" s="254"/>
      <c r="O59" s="254"/>
      <c r="P59" s="254"/>
      <c r="Q59" s="254"/>
      <c r="R59" s="254"/>
      <c r="S59" s="254"/>
      <c r="T59" s="31">
        <f t="shared" si="6"/>
        <v>0</v>
      </c>
      <c r="U59" s="31">
        <f t="shared" si="7"/>
        <v>0</v>
      </c>
      <c r="V59" s="32">
        <f t="shared" si="9"/>
        <v>0</v>
      </c>
      <c r="W59" s="29">
        <f t="shared" si="8"/>
        <v>0</v>
      </c>
      <c r="X59" s="272"/>
      <c r="Y59" s="272"/>
      <c r="Z59" s="272"/>
      <c r="AA59" s="272"/>
      <c r="AB59" s="272"/>
      <c r="AC59" s="272"/>
      <c r="CD59" s="60" t="str">
        <f t="shared" si="4"/>
        <v/>
      </c>
      <c r="CF59" s="61">
        <f t="shared" si="5"/>
        <v>0</v>
      </c>
      <c r="CH59" s="275"/>
      <c r="CL59" s="274">
        <v>30</v>
      </c>
      <c r="CM59" s="61" t="e">
        <f>IF(#REF!=30,"Teniu 30 línies amb ERRORS: El núm. d'hores setmanals USAP no pot ser superior a les de la jornada total al CET","")</f>
        <v>#REF!</v>
      </c>
    </row>
    <row r="60" spans="1:91" ht="14.25" customHeight="1">
      <c r="A60" s="272"/>
      <c r="B60" s="139">
        <v>28</v>
      </c>
      <c r="C60" s="253" t="s">
        <v>19</v>
      </c>
      <c r="D60" s="249"/>
      <c r="E60" s="250"/>
      <c r="F60" s="250"/>
      <c r="G60" s="257"/>
      <c r="H60" s="250"/>
      <c r="I60" s="256"/>
      <c r="J60" s="256"/>
      <c r="K60" s="254"/>
      <c r="L60" s="254"/>
      <c r="M60" s="254"/>
      <c r="N60" s="254"/>
      <c r="O60" s="254"/>
      <c r="P60" s="254"/>
      <c r="Q60" s="254"/>
      <c r="R60" s="254"/>
      <c r="S60" s="254"/>
      <c r="T60" s="31">
        <f t="shared" si="6"/>
        <v>0</v>
      </c>
      <c r="U60" s="31">
        <f t="shared" si="7"/>
        <v>0</v>
      </c>
      <c r="V60" s="32">
        <f t="shared" si="9"/>
        <v>0</v>
      </c>
      <c r="W60" s="29">
        <f t="shared" si="8"/>
        <v>0</v>
      </c>
      <c r="X60" s="272"/>
      <c r="Y60" s="272"/>
      <c r="Z60" s="272"/>
      <c r="AA60" s="272"/>
      <c r="AB60" s="272"/>
      <c r="AC60" s="272"/>
      <c r="CD60" s="60" t="str">
        <f t="shared" si="4"/>
        <v/>
      </c>
      <c r="CF60" s="61">
        <f t="shared" si="5"/>
        <v>0</v>
      </c>
      <c r="CH60" s="275"/>
      <c r="CL60" s="274">
        <v>31</v>
      </c>
      <c r="CM60" s="61" t="e">
        <f>IF(#REF!=31,"Teniu 31 línies amb ERRORS: El núm. d'hores setmanals USAP no pot ser superior a les de la jornada total al CET","")</f>
        <v>#REF!</v>
      </c>
    </row>
    <row r="61" spans="1:91" ht="14.25" customHeight="1">
      <c r="A61" s="272"/>
      <c r="B61" s="139">
        <v>29</v>
      </c>
      <c r="C61" s="253" t="s">
        <v>19</v>
      </c>
      <c r="D61" s="249"/>
      <c r="E61" s="250"/>
      <c r="F61" s="250"/>
      <c r="G61" s="257"/>
      <c r="H61" s="250"/>
      <c r="I61" s="256"/>
      <c r="J61" s="256"/>
      <c r="K61" s="254"/>
      <c r="L61" s="254"/>
      <c r="M61" s="254"/>
      <c r="N61" s="254"/>
      <c r="O61" s="254"/>
      <c r="P61" s="254"/>
      <c r="Q61" s="254"/>
      <c r="R61" s="254"/>
      <c r="S61" s="254"/>
      <c r="T61" s="31">
        <f t="shared" si="6"/>
        <v>0</v>
      </c>
      <c r="U61" s="31">
        <f t="shared" si="7"/>
        <v>0</v>
      </c>
      <c r="V61" s="32">
        <f t="shared" si="9"/>
        <v>0</v>
      </c>
      <c r="W61" s="29">
        <f t="shared" si="8"/>
        <v>0</v>
      </c>
      <c r="X61" s="272"/>
      <c r="Y61" s="272"/>
      <c r="Z61" s="272"/>
      <c r="AA61" s="272"/>
      <c r="AB61" s="272"/>
      <c r="AC61" s="272"/>
      <c r="CD61" s="60" t="str">
        <f t="shared" si="4"/>
        <v/>
      </c>
      <c r="CF61" s="61">
        <f t="shared" si="5"/>
        <v>0</v>
      </c>
      <c r="CH61" s="275"/>
      <c r="CL61" s="274">
        <v>32</v>
      </c>
      <c r="CM61" s="61" t="e">
        <f>IF(#REF!=32,"Teniu 32 línies amb ERRORS: El núm. d'hores setmanals USAP no pot ser superior a les de la jornada total al CET","")</f>
        <v>#REF!</v>
      </c>
    </row>
    <row r="62" spans="1:91" ht="13.95" customHeight="1">
      <c r="A62" s="272"/>
      <c r="B62" s="139">
        <v>30</v>
      </c>
      <c r="C62" s="253" t="s">
        <v>19</v>
      </c>
      <c r="D62" s="249"/>
      <c r="E62" s="250"/>
      <c r="F62" s="250"/>
      <c r="G62" s="257"/>
      <c r="H62" s="250"/>
      <c r="I62" s="256"/>
      <c r="J62" s="256"/>
      <c r="K62" s="254"/>
      <c r="L62" s="254"/>
      <c r="M62" s="254"/>
      <c r="N62" s="254"/>
      <c r="O62" s="254"/>
      <c r="P62" s="254"/>
      <c r="Q62" s="254"/>
      <c r="R62" s="254"/>
      <c r="S62" s="254"/>
      <c r="T62" s="31">
        <f t="shared" si="6"/>
        <v>0</v>
      </c>
      <c r="U62" s="31">
        <f t="shared" si="7"/>
        <v>0</v>
      </c>
      <c r="V62" s="32">
        <f t="shared" si="9"/>
        <v>0</v>
      </c>
      <c r="W62" s="29">
        <f t="shared" si="8"/>
        <v>0</v>
      </c>
      <c r="X62" s="272"/>
      <c r="Y62" s="272"/>
      <c r="Z62" s="272"/>
      <c r="AA62" s="272"/>
      <c r="AB62" s="272"/>
      <c r="AC62" s="272"/>
      <c r="CD62" s="60" t="str">
        <f t="shared" si="4"/>
        <v/>
      </c>
      <c r="CF62" s="61">
        <f t="shared" si="5"/>
        <v>0</v>
      </c>
      <c r="CH62" s="275"/>
      <c r="CL62" s="274">
        <v>33</v>
      </c>
      <c r="CM62" s="61" t="e">
        <f>IF(#REF!=33,"Teniu 33 línies amb ERRORS: El núm. d'hores setmanals USAP no pot ser superior a les de la jornada total al CET","")</f>
        <v>#REF!</v>
      </c>
    </row>
    <row r="63" spans="1:91" s="272" customFormat="1" ht="14.25" customHeight="1" thickBot="1">
      <c r="B63" s="306"/>
      <c r="C63" s="307"/>
      <c r="D63" s="308"/>
      <c r="E63" s="309"/>
      <c r="F63" s="309"/>
      <c r="G63" s="344"/>
      <c r="H63" s="309"/>
      <c r="I63" s="310"/>
      <c r="J63" s="310"/>
      <c r="K63" s="311"/>
      <c r="L63" s="311"/>
      <c r="M63" s="311"/>
      <c r="N63" s="311"/>
      <c r="O63" s="311"/>
      <c r="P63" s="311"/>
      <c r="Q63" s="311"/>
      <c r="R63" s="311"/>
      <c r="S63" s="311"/>
      <c r="T63" s="312"/>
      <c r="U63" s="312"/>
      <c r="V63" s="312"/>
      <c r="W63" s="312"/>
      <c r="CD63" s="248"/>
      <c r="CF63" s="248"/>
      <c r="CH63" s="248"/>
      <c r="CM63" s="248"/>
    </row>
    <row r="64" spans="1:91" s="272" customFormat="1" ht="14.25" customHeight="1">
      <c r="G64" s="345"/>
      <c r="CD64" s="248"/>
      <c r="CF64" s="248"/>
      <c r="CH64" s="248"/>
      <c r="CM64" s="248"/>
    </row>
    <row r="65" spans="1:91" s="272" customFormat="1" ht="14.25" customHeight="1">
      <c r="B65" s="299"/>
      <c r="C65" s="300"/>
      <c r="D65" s="301"/>
      <c r="E65" s="302"/>
      <c r="F65" s="302"/>
      <c r="G65" s="346"/>
      <c r="H65" s="302"/>
      <c r="I65" s="303"/>
      <c r="J65" s="303"/>
      <c r="K65" s="304"/>
      <c r="L65" s="304"/>
      <c r="M65" s="304"/>
      <c r="N65" s="304"/>
      <c r="O65" s="304"/>
      <c r="P65" s="304"/>
      <c r="Q65" s="304"/>
      <c r="R65" s="304"/>
      <c r="S65" s="304"/>
      <c r="T65" s="305"/>
      <c r="U65" s="305"/>
      <c r="V65" s="305"/>
      <c r="W65" s="305"/>
      <c r="CD65" s="248"/>
      <c r="CF65" s="248"/>
      <c r="CH65" s="248"/>
      <c r="CM65" s="248"/>
    </row>
    <row r="66" spans="1:91" s="272" customFormat="1" hidden="1">
      <c r="G66" s="345"/>
    </row>
    <row r="67" spans="1:91" hidden="1">
      <c r="A67" s="272"/>
      <c r="B67" s="244"/>
      <c r="C67" s="244"/>
      <c r="D67" s="244"/>
      <c r="E67" s="244"/>
      <c r="F67" s="244"/>
      <c r="G67" s="347"/>
      <c r="H67" s="244"/>
      <c r="I67" s="244"/>
      <c r="J67" s="244"/>
      <c r="K67" s="34">
        <f t="shared" ref="K67:U67" si="10">SUM(K13:K62)</f>
        <v>0</v>
      </c>
      <c r="L67" s="34">
        <f t="shared" si="10"/>
        <v>0</v>
      </c>
      <c r="M67" s="34">
        <f t="shared" si="10"/>
        <v>0</v>
      </c>
      <c r="N67" s="34">
        <f t="shared" si="10"/>
        <v>0</v>
      </c>
      <c r="O67" s="34">
        <f t="shared" si="10"/>
        <v>0</v>
      </c>
      <c r="P67" s="34">
        <f t="shared" si="10"/>
        <v>0</v>
      </c>
      <c r="Q67" s="34">
        <f t="shared" si="10"/>
        <v>0</v>
      </c>
      <c r="R67" s="34">
        <f t="shared" si="10"/>
        <v>0</v>
      </c>
      <c r="S67" s="34">
        <f t="shared" si="10"/>
        <v>0</v>
      </c>
      <c r="T67" s="34">
        <f t="shared" si="10"/>
        <v>0</v>
      </c>
      <c r="U67" s="34">
        <f t="shared" si="10"/>
        <v>0</v>
      </c>
      <c r="V67" s="34"/>
      <c r="W67" s="35">
        <f>SUM(W13:W62)</f>
        <v>0</v>
      </c>
      <c r="X67" s="272"/>
      <c r="Y67" s="272"/>
      <c r="Z67" s="272"/>
      <c r="AA67" s="272"/>
      <c r="AB67" s="272"/>
      <c r="AC67" s="272"/>
      <c r="CM67" s="62"/>
    </row>
    <row r="68" spans="1:91" s="272" customFormat="1" ht="15" hidden="1" thickBot="1">
      <c r="B68" s="313"/>
      <c r="C68" s="313"/>
      <c r="D68" s="313"/>
      <c r="E68" s="313"/>
      <c r="F68" s="313"/>
      <c r="G68" s="348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</row>
    <row r="69" spans="1:91" hidden="1">
      <c r="A69" s="272"/>
      <c r="B69" s="255"/>
      <c r="C69" s="255"/>
      <c r="D69" s="255"/>
      <c r="E69" s="255"/>
      <c r="F69" s="255"/>
      <c r="G69" s="349"/>
      <c r="H69" s="255"/>
      <c r="I69" s="255"/>
      <c r="J69" s="255"/>
      <c r="K69" s="255"/>
      <c r="L69" s="255"/>
      <c r="M69" s="255"/>
      <c r="N69" s="255"/>
      <c r="O69" s="55"/>
      <c r="P69" s="55"/>
      <c r="Q69" s="55"/>
      <c r="R69" s="55"/>
      <c r="S69" s="55"/>
      <c r="T69" s="55"/>
      <c r="U69" s="55"/>
      <c r="V69" s="55"/>
      <c r="W69" s="55"/>
      <c r="X69" s="272"/>
      <c r="Y69" s="272"/>
      <c r="Z69" s="272"/>
      <c r="AA69" s="272"/>
      <c r="AB69" s="272"/>
      <c r="AC69" s="272"/>
      <c r="CD69" s="272"/>
      <c r="CE69" s="272"/>
      <c r="CF69" s="272"/>
      <c r="CG69" s="272"/>
      <c r="CH69" s="272"/>
    </row>
    <row r="70" spans="1:91" hidden="1">
      <c r="A70" s="272"/>
      <c r="B70" s="252"/>
      <c r="C70" s="252"/>
      <c r="D70" s="252"/>
      <c r="E70" s="252"/>
      <c r="F70" s="252"/>
      <c r="G70" s="350"/>
      <c r="H70" s="252"/>
      <c r="I70" s="252"/>
      <c r="J70" s="252"/>
      <c r="K70" s="252"/>
      <c r="L70" s="252"/>
      <c r="M70" s="252"/>
      <c r="N70" s="252"/>
      <c r="O70" s="272"/>
      <c r="P70" s="272"/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72"/>
      <c r="AB70" s="272"/>
      <c r="AC70" s="272"/>
      <c r="CD70" s="272"/>
      <c r="CE70" s="272"/>
      <c r="CF70" s="272"/>
      <c r="CG70" s="272"/>
      <c r="CH70" s="272"/>
    </row>
    <row r="71" spans="1:91" hidden="1">
      <c r="A71" s="272"/>
      <c r="B71" s="272"/>
      <c r="C71" s="272"/>
      <c r="D71" s="272"/>
      <c r="E71" s="272"/>
      <c r="F71" s="272"/>
      <c r="G71" s="345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2"/>
      <c r="U71" s="272"/>
      <c r="V71" s="272"/>
      <c r="W71" s="272"/>
      <c r="X71" s="272"/>
      <c r="Y71" s="272"/>
      <c r="Z71" s="272"/>
      <c r="AA71" s="272"/>
      <c r="AB71" s="272"/>
      <c r="AC71" s="272"/>
      <c r="CD71" s="272"/>
      <c r="CE71" s="272"/>
      <c r="CF71" s="272"/>
      <c r="CG71" s="272"/>
      <c r="CH71" s="272"/>
    </row>
    <row r="72" spans="1:91" hidden="1">
      <c r="A72" s="272"/>
      <c r="B72" s="272"/>
      <c r="C72" s="272"/>
      <c r="D72" s="272"/>
      <c r="E72" s="272"/>
      <c r="F72" s="272"/>
      <c r="G72" s="345"/>
      <c r="H72" s="272"/>
      <c r="I72" s="272"/>
      <c r="J72" s="272"/>
      <c r="K72" s="272"/>
      <c r="L72" s="272"/>
      <c r="M72" s="272"/>
      <c r="N72" s="272"/>
      <c r="O72" s="272"/>
      <c r="P72" s="272"/>
      <c r="Q72" s="272"/>
      <c r="R72" s="272"/>
      <c r="S72" s="272"/>
      <c r="T72" s="272"/>
      <c r="U72" s="272"/>
      <c r="V72" s="272"/>
      <c r="W72" s="272"/>
      <c r="X72" s="272"/>
      <c r="Y72" s="272"/>
      <c r="Z72" s="272"/>
      <c r="AA72" s="272"/>
      <c r="AB72" s="272"/>
      <c r="AC72" s="272"/>
      <c r="CD72" s="272"/>
      <c r="CE72" s="272"/>
      <c r="CF72" s="272"/>
      <c r="CG72" s="272"/>
      <c r="CH72" s="272"/>
    </row>
    <row r="73" spans="1:91" hidden="1">
      <c r="A73" s="272"/>
      <c r="B73" s="272"/>
      <c r="C73" s="272"/>
      <c r="D73" s="272"/>
      <c r="E73" s="272"/>
      <c r="F73" s="272"/>
      <c r="G73" s="345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CD73" s="272"/>
      <c r="CE73" s="272"/>
      <c r="CF73" s="272"/>
      <c r="CG73" s="272"/>
      <c r="CH73" s="272"/>
    </row>
    <row r="74" spans="1:91" hidden="1">
      <c r="A74" s="272"/>
      <c r="B74" s="272"/>
      <c r="C74" s="272"/>
      <c r="D74" s="272"/>
      <c r="E74" s="272"/>
      <c r="F74" s="272"/>
      <c r="G74" s="345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272"/>
      <c r="AA74" s="272"/>
      <c r="AB74" s="272"/>
      <c r="AC74" s="272"/>
      <c r="CD74" s="272"/>
      <c r="CE74" s="272"/>
      <c r="CF74" s="272"/>
      <c r="CG74" s="272"/>
      <c r="CH74" s="272"/>
    </row>
    <row r="75" spans="1:91" hidden="1">
      <c r="CD75" s="272"/>
      <c r="CE75" s="272"/>
      <c r="CF75" s="272"/>
      <c r="CG75" s="272"/>
      <c r="CH75" s="272"/>
    </row>
    <row r="76" spans="1:91" hidden="1">
      <c r="CD76" s="272"/>
      <c r="CE76" s="272"/>
      <c r="CF76" s="272"/>
      <c r="CG76" s="272"/>
      <c r="CH76" s="272"/>
    </row>
    <row r="77" spans="1:91" hidden="1">
      <c r="CD77" s="272"/>
      <c r="CE77" s="272"/>
      <c r="CF77" s="272"/>
      <c r="CG77" s="272"/>
      <c r="CH77" s="272"/>
    </row>
    <row r="78" spans="1:91" hidden="1">
      <c r="CD78" s="272"/>
      <c r="CE78" s="272"/>
      <c r="CF78" s="272"/>
      <c r="CG78" s="272"/>
      <c r="CH78" s="272"/>
    </row>
    <row r="79" spans="1:91" hidden="1">
      <c r="CD79" s="272"/>
      <c r="CE79" s="272"/>
      <c r="CF79" s="272"/>
      <c r="CG79" s="272"/>
      <c r="CH79" s="272"/>
    </row>
    <row r="80" spans="1:91" hidden="1">
      <c r="CD80" s="272"/>
      <c r="CE80" s="272"/>
      <c r="CF80" s="272"/>
      <c r="CG80" s="272"/>
      <c r="CH80" s="272"/>
    </row>
    <row r="81" spans="82:86" hidden="1">
      <c r="CD81" s="272"/>
      <c r="CE81" s="272"/>
      <c r="CF81" s="272"/>
      <c r="CG81" s="272"/>
      <c r="CH81" s="272"/>
    </row>
    <row r="82" spans="82:86" hidden="1">
      <c r="CD82" s="272"/>
      <c r="CE82" s="272"/>
      <c r="CF82" s="272"/>
      <c r="CG82" s="272"/>
      <c r="CH82" s="272"/>
    </row>
    <row r="83" spans="82:86" hidden="1">
      <c r="CD83" s="272"/>
      <c r="CE83" s="272"/>
      <c r="CF83" s="272"/>
      <c r="CG83" s="272"/>
      <c r="CH83" s="272"/>
    </row>
    <row r="84" spans="82:86" hidden="1">
      <c r="CD84" s="272"/>
      <c r="CE84" s="272"/>
      <c r="CF84" s="272"/>
      <c r="CG84" s="272"/>
      <c r="CH84" s="272"/>
    </row>
    <row r="85" spans="82:86" hidden="1">
      <c r="CD85" s="272"/>
      <c r="CE85" s="272"/>
      <c r="CF85" s="272"/>
      <c r="CG85" s="272"/>
      <c r="CH85" s="272"/>
    </row>
    <row r="86" spans="82:86" hidden="1">
      <c r="CD86" s="272"/>
      <c r="CE86" s="272"/>
      <c r="CF86" s="272"/>
      <c r="CG86" s="272"/>
      <c r="CH86" s="272"/>
    </row>
    <row r="87" spans="82:86" hidden="1">
      <c r="CD87" s="272"/>
      <c r="CE87" s="272"/>
      <c r="CF87" s="272"/>
      <c r="CG87" s="272"/>
      <c r="CH87" s="272"/>
    </row>
    <row r="88" spans="82:86" hidden="1">
      <c r="CD88" s="272"/>
      <c r="CE88" s="272"/>
      <c r="CF88" s="272"/>
      <c r="CG88" s="272"/>
      <c r="CH88" s="272"/>
    </row>
    <row r="89" spans="82:86" hidden="1">
      <c r="CD89" s="272"/>
      <c r="CE89" s="272"/>
      <c r="CF89" s="272"/>
      <c r="CG89" s="272"/>
      <c r="CH89" s="272"/>
    </row>
  </sheetData>
  <sheetProtection algorithmName="SHA-512" hashValue="56uBaNupma33jhSDdn2/Z2Pulosl12gVKFh9YT07LI7nG6QpkBNzF6BNrZOTwM/pw2bVWqPmxTQLVpVVbhnhUA==" saltValue="57sYMJ4psfvacY38YvEjkw==" spinCount="100000" sheet="1" objects="1" scenarios="1"/>
  <mergeCells count="16">
    <mergeCell ref="L1:R1"/>
    <mergeCell ref="B2:K2"/>
    <mergeCell ref="O2:R2"/>
    <mergeCell ref="V2:W2"/>
    <mergeCell ref="B3:I3"/>
    <mergeCell ref="M3:M5"/>
    <mergeCell ref="N3:N5"/>
    <mergeCell ref="O3:R3"/>
    <mergeCell ref="D4:K4"/>
    <mergeCell ref="O4:S4"/>
    <mergeCell ref="O5:V5"/>
    <mergeCell ref="BE6:BG6"/>
    <mergeCell ref="BH6:BJ6"/>
    <mergeCell ref="M7:M8"/>
    <mergeCell ref="N7:N8"/>
    <mergeCell ref="O7:O8"/>
  </mergeCells>
  <conditionalFormatting sqref="V13:V63 V65">
    <cfRule type="cellIs" dxfId="42" priority="4" operator="greaterThan">
      <formula>100</formula>
    </cfRule>
  </conditionalFormatting>
  <conditionalFormatting sqref="N9">
    <cfRule type="cellIs" dxfId="41" priority="3" operator="lessThan">
      <formula>$E$69</formula>
    </cfRule>
  </conditionalFormatting>
  <conditionalFormatting sqref="N10">
    <cfRule type="cellIs" dxfId="40" priority="1" operator="lessThan">
      <formula>$E$70</formula>
    </cfRule>
    <cfRule type="cellIs" dxfId="39" priority="2" operator="lessThan">
      <formula>$D$70</formula>
    </cfRule>
  </conditionalFormatting>
  <dataValidations count="3">
    <dataValidation type="decimal" allowBlank="1" showInputMessage="1" showErrorMessage="1" error="Quantitat errònia" sqref="K65:S65 M16:M32 K16:L33 N16:Q33 K13:Q15 K34:Q63 R13:S63">
      <formula1>0</formula1>
      <formula2>1000000</formula2>
    </dataValidation>
    <dataValidation type="decimal" allowBlank="1" showInputMessage="1" showErrorMessage="1" error="Quantitat entre 0 i 40" sqref="I13:J63 I65:J65">
      <formula1>0</formula1>
      <formula2>40</formula2>
    </dataValidation>
    <dataValidation type="whole" allowBlank="1" showInputMessage="1" showErrorMessage="1" error="Codi de contracte erroni" sqref="H13:H63 H65">
      <formula1>1</formula1>
      <formula2>600</formula2>
    </dataValidation>
  </dataValidations>
  <pageMargins left="0.31496062992125984" right="0.15748031496062992" top="0.94488188976377963" bottom="0.55118110236220474" header="0.31496062992125984" footer="0.31496062992125984"/>
  <pageSetup paperSize="9" scale="45" orientation="landscape" horizontalDpi="4294967295" verticalDpi="4294967295" r:id="rId1"/>
  <ignoredErrors>
    <ignoredError sqref="N9 AM9" formulaRange="1"/>
  </ignoredErrors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523"/>
  <sheetViews>
    <sheetView zoomScaleNormal="100" workbookViewId="0">
      <selection activeCell="D11" sqref="D11"/>
    </sheetView>
  </sheetViews>
  <sheetFormatPr defaultColWidth="0" defaultRowHeight="13.2" customHeight="1" zeroHeight="1"/>
  <cols>
    <col min="1" max="1" width="1.6640625" style="6" customWidth="1"/>
    <col min="2" max="2" width="10.33203125" style="6" customWidth="1"/>
    <col min="3" max="3" width="13.33203125" style="5" customWidth="1"/>
    <col min="4" max="4" width="32.6640625" style="47" customWidth="1"/>
    <col min="5" max="5" width="9.5546875" style="47" customWidth="1"/>
    <col min="6" max="7" width="11.6640625" style="227" customWidth="1"/>
    <col min="8" max="8" width="18.6640625" style="227" customWidth="1"/>
    <col min="9" max="9" width="10.88671875" style="227" customWidth="1"/>
    <col min="10" max="10" width="10.109375" style="227" customWidth="1"/>
    <col min="11" max="11" width="10.6640625" style="5" customWidth="1"/>
    <col min="12" max="12" width="12.33203125" style="5" customWidth="1"/>
    <col min="13" max="13" width="13.109375" style="5" customWidth="1"/>
    <col min="14" max="14" width="54.6640625" style="5" customWidth="1"/>
    <col min="15" max="15" width="8.88671875" style="16" customWidth="1"/>
    <col min="16" max="89" width="9.109375" style="5" hidden="1" customWidth="1"/>
    <col min="90" max="98" width="9.109375" style="6" hidden="1" customWidth="1"/>
    <col min="99" max="100" width="9.109375" style="5" hidden="1" customWidth="1"/>
    <col min="101" max="102" width="9.109375" style="6" hidden="1" customWidth="1"/>
    <col min="103" max="104" width="9.109375" style="5" hidden="1" customWidth="1"/>
    <col min="105" max="105" width="12.44140625" style="5" hidden="1" customWidth="1"/>
    <col min="106" max="107" width="9.109375" style="5" hidden="1" customWidth="1"/>
    <col min="108" max="16384" width="9.109375" style="6" hidden="1"/>
  </cols>
  <sheetData>
    <row r="1" spans="1:128" s="260" customFormat="1" ht="51" customHeight="1">
      <c r="B1" s="45"/>
      <c r="C1" s="64"/>
      <c r="D1" s="45"/>
      <c r="E1" s="45"/>
      <c r="F1" s="64"/>
      <c r="G1" s="64"/>
      <c r="H1" s="64"/>
      <c r="I1" s="64"/>
      <c r="J1" s="64"/>
      <c r="K1" s="64"/>
      <c r="L1" s="64"/>
      <c r="M1" s="64"/>
      <c r="N1" s="46"/>
      <c r="O1" s="46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U1" s="64"/>
      <c r="CV1" s="64"/>
      <c r="CY1" s="64"/>
      <c r="CZ1" s="64"/>
      <c r="DA1" s="64"/>
      <c r="DB1" s="64"/>
      <c r="DC1" s="64"/>
    </row>
    <row r="2" spans="1:128" ht="16.5" customHeight="1" thickBot="1">
      <c r="A2" s="260"/>
      <c r="B2" s="381" t="s">
        <v>125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123" t="s">
        <v>98</v>
      </c>
      <c r="O2" s="125"/>
      <c r="P2" s="64"/>
      <c r="Q2" s="64"/>
      <c r="R2" s="64"/>
      <c r="BZ2" s="7" t="s">
        <v>65</v>
      </c>
      <c r="CA2" s="7"/>
      <c r="CB2" s="7"/>
      <c r="CL2" s="5"/>
      <c r="CT2" s="8"/>
      <c r="CW2" s="7"/>
    </row>
    <row r="3" spans="1:128" s="9" customFormat="1" ht="13.5" customHeight="1" thickBot="1">
      <c r="A3" s="65"/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66"/>
      <c r="O3" s="124"/>
      <c r="P3" s="64"/>
      <c r="Q3" s="64"/>
      <c r="R3" s="64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P3" s="10"/>
      <c r="CQ3" s="10"/>
      <c r="CR3" s="10"/>
      <c r="CS3" s="10"/>
      <c r="CT3" s="11"/>
      <c r="CU3" s="5"/>
      <c r="CV3" s="5"/>
      <c r="CW3" s="10"/>
      <c r="CX3" s="10"/>
      <c r="CY3" s="12"/>
      <c r="CZ3" s="12"/>
      <c r="DA3" s="12"/>
      <c r="DB3" s="13"/>
      <c r="DC3" s="13"/>
    </row>
    <row r="4" spans="1:128" ht="15" thickBot="1">
      <c r="A4" s="260"/>
      <c r="B4" s="188" t="s">
        <v>70</v>
      </c>
      <c r="C4" s="36"/>
      <c r="D4" s="382">
        <f>+DOC.1_Despeses_10!D4</f>
        <v>0</v>
      </c>
      <c r="E4" s="383"/>
      <c r="F4" s="384"/>
      <c r="G4" s="384"/>
      <c r="H4" s="384"/>
      <c r="I4" s="384"/>
      <c r="J4" s="385"/>
      <c r="K4" s="67" t="s">
        <v>58</v>
      </c>
      <c r="L4" s="386">
        <f>+DOC.1_Despeses_10!K5</f>
        <v>0</v>
      </c>
      <c r="M4" s="387"/>
      <c r="N4" s="128"/>
      <c r="O4" s="46"/>
      <c r="P4" s="64"/>
      <c r="Q4" s="64"/>
      <c r="R4" s="64"/>
      <c r="CL4" s="16"/>
      <c r="CM4" s="14"/>
      <c r="CN4" s="16"/>
      <c r="CO4" s="16"/>
      <c r="CP4" s="15"/>
      <c r="CQ4" s="15"/>
      <c r="CR4" s="15"/>
      <c r="CS4" s="15"/>
      <c r="CT4" s="15"/>
      <c r="CW4" s="15"/>
      <c r="CX4" s="15"/>
      <c r="CY4" s="16"/>
      <c r="CZ4" s="16"/>
      <c r="DA4" s="16"/>
    </row>
    <row r="5" spans="1:128" ht="15.75" customHeight="1" thickBot="1">
      <c r="A5" s="260"/>
      <c r="B5" s="188" t="s">
        <v>130</v>
      </c>
      <c r="C5" s="46"/>
      <c r="D5" s="382" t="s">
        <v>128</v>
      </c>
      <c r="E5" s="383"/>
      <c r="F5" s="384"/>
      <c r="G5" s="384"/>
      <c r="H5" s="384"/>
      <c r="I5" s="384"/>
      <c r="J5" s="385"/>
      <c r="K5" s="46"/>
      <c r="L5" s="46"/>
      <c r="M5" s="46"/>
      <c r="N5" s="46"/>
      <c r="O5" s="46"/>
      <c r="P5" s="46"/>
      <c r="Q5" s="46"/>
      <c r="R5" s="4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 t="s">
        <v>22</v>
      </c>
      <c r="CM5" s="15"/>
      <c r="CN5" s="15"/>
      <c r="CO5" s="15"/>
      <c r="CP5" s="15"/>
      <c r="CQ5" s="15"/>
      <c r="CR5" s="15"/>
      <c r="CS5" s="15"/>
      <c r="CT5" s="15"/>
      <c r="CU5" s="16"/>
      <c r="CV5" s="16"/>
      <c r="CW5" s="15"/>
      <c r="CX5" s="15"/>
      <c r="CY5" s="16"/>
      <c r="CZ5" s="16"/>
      <c r="DA5" s="16"/>
    </row>
    <row r="6" spans="1:128" ht="13.5" customHeight="1" thickBot="1">
      <c r="A6" s="260"/>
      <c r="B6" s="36"/>
      <c r="C6" s="40"/>
      <c r="D6" s="228"/>
      <c r="E6" s="228"/>
      <c r="F6" s="229"/>
      <c r="G6" s="229"/>
      <c r="H6" s="229"/>
      <c r="I6" s="229"/>
      <c r="J6" s="229"/>
      <c r="K6" s="46"/>
      <c r="L6" s="70"/>
      <c r="M6" s="71"/>
      <c r="N6" s="72"/>
      <c r="O6" s="115"/>
      <c r="P6" s="115"/>
      <c r="Q6" s="115"/>
      <c r="R6" s="1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6"/>
      <c r="CC6" s="16"/>
      <c r="CD6" s="16"/>
      <c r="CE6" s="16"/>
      <c r="CF6" s="16"/>
      <c r="CG6" s="16"/>
      <c r="CH6" s="16"/>
      <c r="CI6" s="16"/>
      <c r="CJ6" s="16"/>
      <c r="CK6" s="15"/>
      <c r="CL6" s="16" t="s">
        <v>23</v>
      </c>
      <c r="CM6" s="15"/>
      <c r="CN6" s="15"/>
      <c r="CO6" s="15"/>
      <c r="CP6" s="15"/>
      <c r="CU6" s="16"/>
      <c r="CV6" s="16"/>
    </row>
    <row r="7" spans="1:128" ht="50.25" customHeight="1" thickBot="1">
      <c r="A7" s="260"/>
      <c r="B7" s="73" t="s">
        <v>49</v>
      </c>
      <c r="C7" s="17" t="s">
        <v>57</v>
      </c>
      <c r="D7" s="74" t="s">
        <v>0</v>
      </c>
      <c r="E7" s="230" t="s">
        <v>103</v>
      </c>
      <c r="F7" s="135" t="s">
        <v>24</v>
      </c>
      <c r="G7" s="135" t="s">
        <v>25</v>
      </c>
      <c r="H7" s="17" t="s">
        <v>28</v>
      </c>
      <c r="I7" s="17" t="s">
        <v>69</v>
      </c>
      <c r="J7" s="17" t="s">
        <v>2</v>
      </c>
      <c r="K7" s="75" t="s">
        <v>68</v>
      </c>
      <c r="L7" s="76" t="s">
        <v>67</v>
      </c>
      <c r="M7" s="116" t="s">
        <v>72</v>
      </c>
      <c r="N7" s="180" t="s">
        <v>13</v>
      </c>
      <c r="O7" s="126"/>
      <c r="P7" s="260"/>
      <c r="Q7" s="260"/>
      <c r="R7" s="260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174" t="s">
        <v>75</v>
      </c>
      <c r="CC7" s="174" t="s">
        <v>14</v>
      </c>
      <c r="CD7" s="174" t="s">
        <v>12</v>
      </c>
      <c r="CE7" s="174" t="s">
        <v>9</v>
      </c>
      <c r="CF7" s="174" t="s">
        <v>10</v>
      </c>
      <c r="CG7" s="174" t="s">
        <v>11</v>
      </c>
      <c r="CH7" s="174" t="s">
        <v>16</v>
      </c>
      <c r="CI7" s="175" t="s">
        <v>1</v>
      </c>
      <c r="CJ7" s="175" t="s">
        <v>76</v>
      </c>
      <c r="CK7" s="6"/>
      <c r="CL7" s="18" t="s">
        <v>3</v>
      </c>
      <c r="CN7" s="208" t="s">
        <v>26</v>
      </c>
      <c r="CO7" s="208" t="s">
        <v>43</v>
      </c>
      <c r="CP7" s="208" t="s">
        <v>27</v>
      </c>
      <c r="CQ7" s="208" t="s">
        <v>40</v>
      </c>
      <c r="CR7" s="208" t="s">
        <v>41</v>
      </c>
      <c r="CS7" s="208" t="s">
        <v>42</v>
      </c>
      <c r="CT7" s="208" t="s">
        <v>45</v>
      </c>
      <c r="CU7" s="174" t="s">
        <v>46</v>
      </c>
      <c r="CV7" s="174" t="s">
        <v>44</v>
      </c>
      <c r="CW7" s="208" t="s">
        <v>50</v>
      </c>
      <c r="CX7" s="208" t="s">
        <v>51</v>
      </c>
      <c r="CY7" s="208" t="s">
        <v>47</v>
      </c>
      <c r="CZ7" s="208" t="s">
        <v>48</v>
      </c>
      <c r="DA7" s="208" t="s">
        <v>115</v>
      </c>
      <c r="DB7" s="19" t="s">
        <v>56</v>
      </c>
      <c r="DC7" s="206"/>
      <c r="DE7" s="191" t="s">
        <v>107</v>
      </c>
      <c r="DF7" s="191" t="s">
        <v>108</v>
      </c>
      <c r="DG7" s="41"/>
      <c r="DH7" s="191" t="s">
        <v>109</v>
      </c>
      <c r="DI7" s="191" t="s">
        <v>110</v>
      </c>
      <c r="DK7" s="202" t="s">
        <v>111</v>
      </c>
      <c r="DL7" s="202" t="s">
        <v>112</v>
      </c>
      <c r="DM7" s="202" t="s">
        <v>113</v>
      </c>
      <c r="DN7" s="202" t="s">
        <v>114</v>
      </c>
      <c r="DO7" s="202" t="s">
        <v>116</v>
      </c>
      <c r="DX7" s="7"/>
    </row>
    <row r="8" spans="1:128" ht="14.25" customHeight="1">
      <c r="A8" s="260"/>
      <c r="B8" s="77">
        <v>1</v>
      </c>
      <c r="C8" s="147"/>
      <c r="D8" s="148"/>
      <c r="E8" s="1"/>
      <c r="F8" s="149"/>
      <c r="G8" s="149"/>
      <c r="H8" s="1"/>
      <c r="I8" s="150"/>
      <c r="J8" s="209"/>
      <c r="K8" s="151"/>
      <c r="L8" s="152">
        <f t="shared" ref="L8:L72" si="0">CG8</f>
        <v>0</v>
      </c>
      <c r="M8" s="339"/>
      <c r="N8" s="181" t="str">
        <f>IFERROR(DA8,"ERROR! NO RETALLAR I ENGANXAR DINS DEL FORMULARI")</f>
        <v/>
      </c>
      <c r="O8" s="126"/>
      <c r="P8" s="260"/>
      <c r="Q8" s="260"/>
      <c r="R8" s="260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78" t="str">
        <f t="shared" ref="CB8:CB71" si="1">IF(H8="F - Física",1,IF(H8="A - Sensorial Auditiva",1,IF(H8="V - Sensorial Visual",1,IF(H8="","",IF(H8="M - M. Mental",0,IF(H8="P - Psíquica",0,IF(H8="PC - Paràlisi Cerebral",0)))))))</f>
        <v/>
      </c>
      <c r="CC8" s="79">
        <v>100</v>
      </c>
      <c r="CD8" s="79">
        <f t="shared" ref="CD8:CD71" si="2">ROUND((K8*CC8)/100,2)</f>
        <v>0</v>
      </c>
      <c r="CE8" s="79">
        <f t="shared" ref="CE8:CE71" si="3">IF(CB8=0,IF(I8&lt;33,0,CD8),0)</f>
        <v>0</v>
      </c>
      <c r="CF8" s="79">
        <f t="shared" ref="CF8:CF71" si="4">IF(CB8=1,IF(I8&lt;65,0,CD8),0)</f>
        <v>0</v>
      </c>
      <c r="CG8" s="79">
        <f>IFERROR(ROUND((CE8+CF8),2),0)</f>
        <v>0</v>
      </c>
      <c r="CH8" s="80">
        <f t="shared" ref="CH8:CH71" si="5">IF(L8&gt;0,1,0)</f>
        <v>0</v>
      </c>
      <c r="CI8" s="81">
        <f t="shared" ref="CI8:CI71" si="6">IF(M8&lt;&gt;"",M8,L8)</f>
        <v>0</v>
      </c>
      <c r="CJ8" s="82">
        <f>IF(CI8&gt;0,1,0)</f>
        <v>0</v>
      </c>
      <c r="CK8" s="6"/>
      <c r="CL8" s="20" t="s">
        <v>4</v>
      </c>
      <c r="CN8" s="21" t="str">
        <f t="shared" ref="CN8:CN71" si="7">IF(H8="","",IF(H8="M - M. Mental","",IF(H8="F - Física","",IF(H8="P - Psíquica","",IF(H8="PC - Paràlisi Cerebral","",IF(H8="A - Sensorial Auditiva","",IF(H8="V - Sensorial Visual","","1) Tipus de discapacitat: Fer servir llista desplegable")))))))</f>
        <v/>
      </c>
      <c r="CO8" s="21" t="str">
        <f t="shared" ref="CO8:CO71" si="8">IF(I8="","",IF(I8&gt;0,IF(H8="M - M. Mental","",IF(H8="F - Física","",IF(H8="P - Psíquica","",IF(H8="PC - Paràlisi Cerebral","",IF(H8="A - Sensorial Auditiva","",IF(H8="V - Sensorial Visual","",IF(H8="","2) Tipus de discapacitat: Manca seleccionar","")))))))))</f>
        <v/>
      </c>
      <c r="CP8" s="22" t="str">
        <f>IF(K8="","",IF(K8="*%","Error % jornada",IF(K8&lt;1,"5) Error % Jornada: No fer servir número en percentatge","")))</f>
        <v/>
      </c>
      <c r="CQ8" s="22" t="str">
        <f>IF(CN8&lt;&gt;"",IF(CP8&lt;&gt;"","1) Tipus de Discapacitat: Triar de desplegable  -  5) Error % Jornada",CN8),"")</f>
        <v/>
      </c>
      <c r="CR8" s="22" t="str">
        <f>IF(CO8&lt;&gt;"",IF(CP8&lt;&gt;"","2) Tipus de discapacitat: Manca seleccionar  -  5) Error % Jornada",CO8),"")</f>
        <v/>
      </c>
      <c r="CS8" s="22" t="str">
        <f>IF(CQ8&lt;&gt;"",CQ8,CR8)</f>
        <v/>
      </c>
      <c r="CT8" s="22" t="str">
        <f>IF(CS8&lt;&gt;"",CS8,IF(CP8&lt;&gt;"",CP8,""))</f>
        <v/>
      </c>
      <c r="CU8" s="173" t="str">
        <f t="shared" ref="CU8:CU71" si="9">IF(CB8=0,IF(I8&lt;33,IF(I8&lt;&gt;"","4) M.Mental, Psíquica ó P. Cerebral &lt; 33% (No subvencionable)",""),""),"")</f>
        <v/>
      </c>
      <c r="CV8" s="173" t="str">
        <f t="shared" ref="CV8:CV71" si="10">IF(CB8=1,IF(I8&lt;65,IF(I8&lt;&gt;"","3) Físic ó Sensorial &lt; 65% (No és subvencionable)",""),""),"")</f>
        <v/>
      </c>
      <c r="CW8" s="22" t="str">
        <f>IF(CU8&lt;&gt;"",IF(CP8&lt;&gt;"","4) M.Mental, Psíquica ó Paràlisi Cerebral &lt; 33%  -  5) Error % Jornada",CU8),"")</f>
        <v/>
      </c>
      <c r="CX8" s="22" t="str">
        <f>IF(CV8&lt;&gt;"",IF(CP8&lt;&gt;"","3) Físic ó Sensorial &lt; 65%  -  5) Error % Jornada",CV8),"")</f>
        <v/>
      </c>
      <c r="CY8" s="23" t="str">
        <f>IF(CX8&lt;&gt;"",CX8,IF(CW8&lt;&gt;"",CW8,""))</f>
        <v/>
      </c>
      <c r="CZ8" s="23" t="str">
        <f>IF(CY8&lt;&gt;"",CY8,IF(CT8&lt;&gt;"",CT8,""))</f>
        <v/>
      </c>
      <c r="DA8" s="207" t="str">
        <f>IF(CZ8&lt;&gt;"",CZ8,IF(DO8&lt;&gt;"",DO8,""))</f>
        <v/>
      </c>
      <c r="DB8" s="23">
        <f t="shared" ref="DB8:DB71" si="11">IF(N8&lt;&gt;"",1,0)</f>
        <v>0</v>
      </c>
      <c r="DC8" s="16"/>
      <c r="DE8" s="196">
        <f t="shared" ref="DE8:DE71" si="12">IF(CH8=1,IF(E8="Home",1,IF(E8="Dona",0,"")),0)</f>
        <v>0</v>
      </c>
      <c r="DF8" s="196">
        <f t="shared" ref="DF8:DF71" si="13">IF(CH8=1,IF(E8="Dona",1,IF(E8="Home",0,"")),0)</f>
        <v>0</v>
      </c>
      <c r="DG8" s="41"/>
      <c r="DH8" s="196">
        <f t="shared" ref="DH8:DH71" si="14">IF(CJ8=1,IF(E8="Home",1,IF(E8="Dona",0,"")),0)</f>
        <v>0</v>
      </c>
      <c r="DI8" s="196">
        <f t="shared" ref="DI8:DI71" si="15">IF(CJ8=1,IF(E8="Dona",1,IF(E8="Home",0,"")),0)</f>
        <v>0</v>
      </c>
      <c r="DK8" s="204">
        <f>IF(Taula436[[#This Row],[Codi del contracte]]&lt;&gt;"",IF(Taula436[[#This Row],[Codi del contracte]]&gt;199,IF(Taula436[[#This Row],[Codi del contracte]]&lt;300,1,0),0),0)</f>
        <v>0</v>
      </c>
      <c r="DL8" s="204">
        <f>IF(Taula436[[#This Row],[Codi del contracte]]&lt;&gt;"",IF(Taula436[[#This Row],[Codi del contracte]]&gt;499,IF(Taula436[[#This Row],[Codi del contracte]]&lt;600,1,0),0),0)</f>
        <v>0</v>
      </c>
      <c r="DM8" s="205">
        <f>DK8+DL8</f>
        <v>0</v>
      </c>
      <c r="DN8" s="204">
        <f>IF(Taula436[[#This Row],[% Jornada (no posar símbol %)]]=100,IF(DM8=1,2,0),0)</f>
        <v>0</v>
      </c>
      <c r="DO8" s="205" t="str">
        <f>IF(DN8=2,"6) Contracte a Temps Parcial no compatible amb 100% Jornada","")</f>
        <v/>
      </c>
      <c r="DR8" s="6" t="s">
        <v>52</v>
      </c>
    </row>
    <row r="9" spans="1:128" ht="14.25" customHeight="1">
      <c r="A9" s="260"/>
      <c r="B9" s="83">
        <v>2</v>
      </c>
      <c r="C9" s="210"/>
      <c r="D9" s="146"/>
      <c r="E9" s="193"/>
      <c r="F9" s="224"/>
      <c r="G9" s="224"/>
      <c r="H9" s="210"/>
      <c r="I9" s="225"/>
      <c r="J9" s="210"/>
      <c r="K9" s="155"/>
      <c r="L9" s="156">
        <f t="shared" si="0"/>
        <v>0</v>
      </c>
      <c r="M9" s="340"/>
      <c r="N9" s="182" t="str">
        <f>IFERROR(DA9,"ERROR! NO RETALLAR I ENGANXAR DINS DEL FORMULARI")</f>
        <v/>
      </c>
      <c r="O9" s="126"/>
      <c r="P9" s="260"/>
      <c r="Q9" s="260"/>
      <c r="R9" s="260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78" t="str">
        <f t="shared" si="1"/>
        <v/>
      </c>
      <c r="CC9" s="79">
        <v>100</v>
      </c>
      <c r="CD9" s="79">
        <f t="shared" si="2"/>
        <v>0</v>
      </c>
      <c r="CE9" s="79">
        <f t="shared" si="3"/>
        <v>0</v>
      </c>
      <c r="CF9" s="79">
        <f t="shared" si="4"/>
        <v>0</v>
      </c>
      <c r="CG9" s="79">
        <f>IFERROR(ROUND((CE9+CF9),2),0)</f>
        <v>0</v>
      </c>
      <c r="CH9" s="80">
        <f t="shared" si="5"/>
        <v>0</v>
      </c>
      <c r="CI9" s="84">
        <f t="shared" si="6"/>
        <v>0</v>
      </c>
      <c r="CJ9" s="80">
        <f t="shared" ref="CJ9:CJ72" si="16">IF(CI9&gt;0,1,0)</f>
        <v>0</v>
      </c>
      <c r="CK9" s="6"/>
      <c r="CL9" s="20" t="s">
        <v>5</v>
      </c>
      <c r="CN9" s="21" t="str">
        <f t="shared" si="7"/>
        <v/>
      </c>
      <c r="CO9" s="21" t="str">
        <f t="shared" si="8"/>
        <v/>
      </c>
      <c r="CP9" s="22" t="str">
        <f t="shared" ref="CP9:CP72" si="17">IF(K9="","",IF(K9="*%","Error % jornada",IF(K9&lt;1,"5) % Jornada: No fer servir número en percentatge","")))</f>
        <v/>
      </c>
      <c r="CQ9" s="22" t="str">
        <f t="shared" ref="CQ9:CQ72" si="18">IF(CN9&lt;&gt;"",IF(CP9&lt;&gt;"","1) Tipus de Discapacitat: Triar de desplegable  -  5) % Jornada",CN9),"")</f>
        <v/>
      </c>
      <c r="CR9" s="22" t="str">
        <f t="shared" ref="CR9:CR72" si="19">IF(CO9&lt;&gt;"",IF(CP9&lt;&gt;"","2) Tipus de discapacitat: Manca seleccionar  -  5) % Jornada",CO9),"")</f>
        <v/>
      </c>
      <c r="CS9" s="22" t="str">
        <f t="shared" ref="CS9:CS72" si="20">IF(CQ9&lt;&gt;"",CQ9,CR9)</f>
        <v/>
      </c>
      <c r="CT9" s="22" t="str">
        <f t="shared" ref="CT9:CT72" si="21">IF(CS9&lt;&gt;"",CS9,IF(CP9&lt;&gt;"",CP9,""))</f>
        <v/>
      </c>
      <c r="CU9" s="173" t="str">
        <f t="shared" si="9"/>
        <v/>
      </c>
      <c r="CV9" s="173" t="str">
        <f t="shared" si="10"/>
        <v/>
      </c>
      <c r="CW9" s="22" t="str">
        <f t="shared" ref="CW9:CW72" si="22">IF(CU9&lt;&gt;"",IF(CP9&lt;&gt;"","4) M.Mental, Psíquica ó Paràlisi Cerebral &lt; 33%  -  5)  % Jornada",CU9),"")</f>
        <v/>
      </c>
      <c r="CX9" s="22" t="str">
        <f t="shared" ref="CX9:CX72" si="23">IF(CV9&lt;&gt;"",IF(CP9&lt;&gt;"","3) Físic ó Sensorial &lt; 65%  -  5) % Jornada",CV9),"")</f>
        <v/>
      </c>
      <c r="CY9" s="23" t="str">
        <f t="shared" ref="CY9:CY72" si="24">IF(CX9&lt;&gt;"",CX9,IF(CW9&lt;&gt;"",CW9,""))</f>
        <v/>
      </c>
      <c r="CZ9" s="23" t="str">
        <f t="shared" ref="CZ9:CZ72" si="25">IF(CY9&lt;&gt;"",CY9,IF(CT9&lt;&gt;"",CT9,""))</f>
        <v/>
      </c>
      <c r="DA9" s="207" t="str">
        <f>IF(CZ9&lt;&gt;"",CZ9,IF(DO9&lt;&gt;"",DO9,""))</f>
        <v/>
      </c>
      <c r="DB9" s="23">
        <f t="shared" si="11"/>
        <v>0</v>
      </c>
      <c r="DC9" s="16"/>
      <c r="DE9" s="192">
        <f t="shared" si="12"/>
        <v>0</v>
      </c>
      <c r="DF9" s="192">
        <f t="shared" si="13"/>
        <v>0</v>
      </c>
      <c r="DH9" s="192">
        <f t="shared" si="14"/>
        <v>0</v>
      </c>
      <c r="DI9" s="192">
        <f t="shared" si="15"/>
        <v>0</v>
      </c>
      <c r="DK9" s="203">
        <f>IF(Taula436[[#This Row],[Codi del contracte]]&lt;&gt;"",IF(Taula436[[#This Row],[Codi del contracte]]&gt;199,IF(Taula436[[#This Row],[Codi del contracte]]&lt;300,1,0),0),0)</f>
        <v>0</v>
      </c>
      <c r="DL9" s="203">
        <f>IF(Taula436[[#This Row],[Codi del contracte]]&lt;&gt;"",IF(Taula436[[#This Row],[Codi del contracte]]&gt;499,IF(Taula436[[#This Row],[Codi del contracte]]&lt;600,1,0),0),0)</f>
        <v>0</v>
      </c>
      <c r="DM9" s="203">
        <f t="shared" ref="DM9:DM72" si="26">DK9+DL9</f>
        <v>0</v>
      </c>
      <c r="DN9" s="203">
        <f>IF(Taula436[[#This Row],[% Jornada (no posar símbol %)]]=100,IF(DM9=1,2,0),0)</f>
        <v>0</v>
      </c>
      <c r="DO9" s="203" t="str">
        <f>IF(DN9=2,"6) Contracte a Temps Parcial no compatible amb 100% Jornada","")</f>
        <v/>
      </c>
      <c r="DR9" s="6" t="s">
        <v>62</v>
      </c>
    </row>
    <row r="10" spans="1:128" ht="14.25" customHeight="1">
      <c r="A10" s="260"/>
      <c r="B10" s="83">
        <v>3</v>
      </c>
      <c r="C10" s="157"/>
      <c r="D10" s="231"/>
      <c r="E10" s="232"/>
      <c r="F10" s="233"/>
      <c r="G10" s="233"/>
      <c r="H10" s="210"/>
      <c r="I10" s="225"/>
      <c r="J10" s="210"/>
      <c r="K10" s="155"/>
      <c r="L10" s="156">
        <f t="shared" si="0"/>
        <v>0</v>
      </c>
      <c r="M10" s="340"/>
      <c r="N10" s="182" t="str">
        <f t="shared" ref="N10:N73" si="27">IFERROR(DA10,"ERROR! NO RETALLAR I ENGANXAR DINS DEL FORMULARI")</f>
        <v/>
      </c>
      <c r="O10" s="126"/>
      <c r="P10" s="260"/>
      <c r="Q10" s="260"/>
      <c r="R10" s="260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78" t="str">
        <f t="shared" si="1"/>
        <v/>
      </c>
      <c r="CC10" s="79">
        <v>100</v>
      </c>
      <c r="CD10" s="79">
        <f t="shared" si="2"/>
        <v>0</v>
      </c>
      <c r="CE10" s="79">
        <f t="shared" si="3"/>
        <v>0</v>
      </c>
      <c r="CF10" s="79">
        <f t="shared" si="4"/>
        <v>0</v>
      </c>
      <c r="CG10" s="79">
        <f t="shared" ref="CG10:CG73" si="28">IFERROR(ROUND((CE10+CF10),2),0)</f>
        <v>0</v>
      </c>
      <c r="CH10" s="80">
        <f t="shared" si="5"/>
        <v>0</v>
      </c>
      <c r="CI10" s="84">
        <f t="shared" si="6"/>
        <v>0</v>
      </c>
      <c r="CJ10" s="80">
        <f t="shared" si="16"/>
        <v>0</v>
      </c>
      <c r="CK10" s="6"/>
      <c r="CL10" s="20" t="s">
        <v>6</v>
      </c>
      <c r="CN10" s="21" t="str">
        <f t="shared" si="7"/>
        <v/>
      </c>
      <c r="CO10" s="21" t="str">
        <f t="shared" si="8"/>
        <v/>
      </c>
      <c r="CP10" s="22" t="str">
        <f t="shared" si="17"/>
        <v/>
      </c>
      <c r="CQ10" s="22" t="str">
        <f t="shared" si="18"/>
        <v/>
      </c>
      <c r="CR10" s="22" t="str">
        <f t="shared" si="19"/>
        <v/>
      </c>
      <c r="CS10" s="22" t="str">
        <f t="shared" si="20"/>
        <v/>
      </c>
      <c r="CT10" s="22" t="str">
        <f t="shared" si="21"/>
        <v/>
      </c>
      <c r="CU10" s="173" t="str">
        <f t="shared" si="9"/>
        <v/>
      </c>
      <c r="CV10" s="173" t="str">
        <f t="shared" si="10"/>
        <v/>
      </c>
      <c r="CW10" s="22" t="str">
        <f t="shared" si="22"/>
        <v/>
      </c>
      <c r="CX10" s="22" t="str">
        <f t="shared" si="23"/>
        <v/>
      </c>
      <c r="CY10" s="23" t="str">
        <f t="shared" si="24"/>
        <v/>
      </c>
      <c r="CZ10" s="23" t="str">
        <f t="shared" si="25"/>
        <v/>
      </c>
      <c r="DA10" s="207" t="str">
        <f t="shared" ref="DA10:DA73" si="29">IF(CZ10&lt;&gt;"",CZ10,IF(DO10&lt;&gt;"",DO10,""))</f>
        <v/>
      </c>
      <c r="DB10" s="23">
        <f t="shared" si="11"/>
        <v>0</v>
      </c>
      <c r="DC10" s="16"/>
      <c r="DE10" s="192">
        <f t="shared" si="12"/>
        <v>0</v>
      </c>
      <c r="DF10" s="192">
        <f t="shared" si="13"/>
        <v>0</v>
      </c>
      <c r="DH10" s="192">
        <f t="shared" si="14"/>
        <v>0</v>
      </c>
      <c r="DI10" s="192">
        <f t="shared" si="15"/>
        <v>0</v>
      </c>
      <c r="DK10" s="203">
        <f>IF(Taula436[[#This Row],[Codi del contracte]]&lt;&gt;"",IF(Taula436[[#This Row],[Codi del contracte]]&gt;199,IF(Taula436[[#This Row],[Codi del contracte]]&lt;300,1,0),0),0)</f>
        <v>0</v>
      </c>
      <c r="DL10" s="203">
        <f>IF(Taula436[[#This Row],[Codi del contracte]]&lt;&gt;"",IF(Taula436[[#This Row],[Codi del contracte]]&gt;499,IF(Taula436[[#This Row],[Codi del contracte]]&lt;600,1,0),0),0)</f>
        <v>0</v>
      </c>
      <c r="DM10" s="203">
        <f t="shared" si="26"/>
        <v>0</v>
      </c>
      <c r="DN10" s="203">
        <f>IF(Taula436[[#This Row],[% Jornada (no posar símbol %)]]=100,IF(DM10=1,2,0),0)</f>
        <v>0</v>
      </c>
      <c r="DO10" s="203" t="str">
        <f t="shared" ref="DO10:DO73" si="30">IF(DN10=2,"6) Contracte a Temps Parcial no compatible amb 100% Jornada","")</f>
        <v/>
      </c>
      <c r="DR10" s="6" t="s">
        <v>53</v>
      </c>
    </row>
    <row r="11" spans="1:128" ht="14.25" customHeight="1">
      <c r="A11" s="260"/>
      <c r="B11" s="83">
        <v>4</v>
      </c>
      <c r="C11" s="157"/>
      <c r="D11" s="231"/>
      <c r="E11" s="232"/>
      <c r="F11" s="233"/>
      <c r="G11" s="233"/>
      <c r="H11" s="210"/>
      <c r="I11" s="225"/>
      <c r="J11" s="210"/>
      <c r="K11" s="155"/>
      <c r="L11" s="156">
        <f t="shared" si="0"/>
        <v>0</v>
      </c>
      <c r="M11" s="340"/>
      <c r="N11" s="182" t="str">
        <f t="shared" si="27"/>
        <v/>
      </c>
      <c r="O11" s="127"/>
      <c r="P11" s="260"/>
      <c r="Q11" s="260"/>
      <c r="R11" s="260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78" t="str">
        <f t="shared" si="1"/>
        <v/>
      </c>
      <c r="CC11" s="79">
        <v>100</v>
      </c>
      <c r="CD11" s="79">
        <f t="shared" si="2"/>
        <v>0</v>
      </c>
      <c r="CE11" s="79">
        <f t="shared" si="3"/>
        <v>0</v>
      </c>
      <c r="CF11" s="79">
        <f t="shared" si="4"/>
        <v>0</v>
      </c>
      <c r="CG11" s="79">
        <f t="shared" si="28"/>
        <v>0</v>
      </c>
      <c r="CH11" s="80">
        <f t="shared" si="5"/>
        <v>0</v>
      </c>
      <c r="CI11" s="84">
        <f t="shared" si="6"/>
        <v>0</v>
      </c>
      <c r="CJ11" s="80">
        <f t="shared" si="16"/>
        <v>0</v>
      </c>
      <c r="CK11" s="6"/>
      <c r="CL11" s="20" t="s">
        <v>7</v>
      </c>
      <c r="CN11" s="21" t="str">
        <f t="shared" si="7"/>
        <v/>
      </c>
      <c r="CO11" s="21" t="str">
        <f t="shared" si="8"/>
        <v/>
      </c>
      <c r="CP11" s="22" t="str">
        <f t="shared" si="17"/>
        <v/>
      </c>
      <c r="CQ11" s="22" t="str">
        <f t="shared" si="18"/>
        <v/>
      </c>
      <c r="CR11" s="22" t="str">
        <f t="shared" si="19"/>
        <v/>
      </c>
      <c r="CS11" s="22" t="str">
        <f t="shared" si="20"/>
        <v/>
      </c>
      <c r="CT11" s="22" t="str">
        <f t="shared" si="21"/>
        <v/>
      </c>
      <c r="CU11" s="173" t="str">
        <f t="shared" si="9"/>
        <v/>
      </c>
      <c r="CV11" s="173" t="str">
        <f t="shared" si="10"/>
        <v/>
      </c>
      <c r="CW11" s="22" t="str">
        <f t="shared" si="22"/>
        <v/>
      </c>
      <c r="CX11" s="22" t="str">
        <f t="shared" si="23"/>
        <v/>
      </c>
      <c r="CY11" s="23" t="str">
        <f t="shared" si="24"/>
        <v/>
      </c>
      <c r="CZ11" s="23" t="str">
        <f t="shared" si="25"/>
        <v/>
      </c>
      <c r="DA11" s="207" t="str">
        <f t="shared" si="29"/>
        <v/>
      </c>
      <c r="DB11" s="23">
        <f t="shared" si="11"/>
        <v>0</v>
      </c>
      <c r="DC11" s="16"/>
      <c r="DE11" s="192">
        <f t="shared" si="12"/>
        <v>0</v>
      </c>
      <c r="DF11" s="192">
        <f t="shared" si="13"/>
        <v>0</v>
      </c>
      <c r="DH11" s="192">
        <f t="shared" si="14"/>
        <v>0</v>
      </c>
      <c r="DI11" s="192">
        <f t="shared" si="15"/>
        <v>0</v>
      </c>
      <c r="DK11" s="203">
        <f>IF(Taula436[[#This Row],[Codi del contracte]]&lt;&gt;"",IF(Taula436[[#This Row],[Codi del contracte]]&gt;199,IF(Taula436[[#This Row],[Codi del contracte]]&lt;300,1,0),0),0)</f>
        <v>0</v>
      </c>
      <c r="DL11" s="203">
        <f>IF(Taula436[[#This Row],[Codi del contracte]]&lt;&gt;"",IF(Taula436[[#This Row],[Codi del contracte]]&gt;499,IF(Taula436[[#This Row],[Codi del contracte]]&lt;600,1,0),0),0)</f>
        <v>0</v>
      </c>
      <c r="DM11" s="203">
        <f t="shared" si="26"/>
        <v>0</v>
      </c>
      <c r="DN11" s="203">
        <f>IF(Taula436[[#This Row],[% Jornada (no posar símbol %)]]=100,IF(DM11=1,2,0),0)</f>
        <v>0</v>
      </c>
      <c r="DO11" s="203" t="str">
        <f t="shared" si="30"/>
        <v/>
      </c>
      <c r="DR11" s="6" t="s">
        <v>54</v>
      </c>
    </row>
    <row r="12" spans="1:128" ht="14.25" customHeight="1">
      <c r="A12" s="260"/>
      <c r="B12" s="83">
        <v>5</v>
      </c>
      <c r="C12" s="157"/>
      <c r="D12" s="231"/>
      <c r="E12" s="232"/>
      <c r="F12" s="233"/>
      <c r="G12" s="233"/>
      <c r="H12" s="210"/>
      <c r="I12" s="225"/>
      <c r="J12" s="210"/>
      <c r="K12" s="155"/>
      <c r="L12" s="156">
        <f t="shared" si="0"/>
        <v>0</v>
      </c>
      <c r="M12" s="340"/>
      <c r="N12" s="182" t="str">
        <f t="shared" si="27"/>
        <v/>
      </c>
      <c r="O12" s="127"/>
      <c r="P12" s="260"/>
      <c r="Q12" s="260"/>
      <c r="R12" s="260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78" t="str">
        <f t="shared" si="1"/>
        <v/>
      </c>
      <c r="CC12" s="79">
        <v>100</v>
      </c>
      <c r="CD12" s="79">
        <f t="shared" si="2"/>
        <v>0</v>
      </c>
      <c r="CE12" s="79">
        <f t="shared" si="3"/>
        <v>0</v>
      </c>
      <c r="CF12" s="79">
        <f t="shared" si="4"/>
        <v>0</v>
      </c>
      <c r="CG12" s="79">
        <f t="shared" si="28"/>
        <v>0</v>
      </c>
      <c r="CH12" s="80">
        <f t="shared" si="5"/>
        <v>0</v>
      </c>
      <c r="CI12" s="84">
        <f t="shared" si="6"/>
        <v>0</v>
      </c>
      <c r="CJ12" s="80">
        <f t="shared" si="16"/>
        <v>0</v>
      </c>
      <c r="CK12" s="6"/>
      <c r="CL12" s="85" t="s">
        <v>8</v>
      </c>
      <c r="CN12" s="21" t="str">
        <f t="shared" si="7"/>
        <v/>
      </c>
      <c r="CO12" s="21" t="str">
        <f t="shared" si="8"/>
        <v/>
      </c>
      <c r="CP12" s="22" t="str">
        <f t="shared" si="17"/>
        <v/>
      </c>
      <c r="CQ12" s="22" t="str">
        <f t="shared" si="18"/>
        <v/>
      </c>
      <c r="CR12" s="22" t="str">
        <f t="shared" si="19"/>
        <v/>
      </c>
      <c r="CS12" s="22" t="str">
        <f t="shared" si="20"/>
        <v/>
      </c>
      <c r="CT12" s="22" t="str">
        <f t="shared" si="21"/>
        <v/>
      </c>
      <c r="CU12" s="173" t="str">
        <f t="shared" si="9"/>
        <v/>
      </c>
      <c r="CV12" s="173" t="str">
        <f t="shared" si="10"/>
        <v/>
      </c>
      <c r="CW12" s="22" t="str">
        <f t="shared" si="22"/>
        <v/>
      </c>
      <c r="CX12" s="22" t="str">
        <f t="shared" si="23"/>
        <v/>
      </c>
      <c r="CY12" s="23" t="str">
        <f t="shared" si="24"/>
        <v/>
      </c>
      <c r="CZ12" s="23" t="str">
        <f t="shared" si="25"/>
        <v/>
      </c>
      <c r="DA12" s="207" t="str">
        <f t="shared" si="29"/>
        <v/>
      </c>
      <c r="DB12" s="23">
        <f t="shared" si="11"/>
        <v>0</v>
      </c>
      <c r="DC12" s="16"/>
      <c r="DE12" s="192">
        <f t="shared" si="12"/>
        <v>0</v>
      </c>
      <c r="DF12" s="192">
        <f t="shared" si="13"/>
        <v>0</v>
      </c>
      <c r="DH12" s="192">
        <f t="shared" si="14"/>
        <v>0</v>
      </c>
      <c r="DI12" s="192">
        <f t="shared" si="15"/>
        <v>0</v>
      </c>
      <c r="DK12" s="203">
        <f>IF(Taula436[[#This Row],[Codi del contracte]]&lt;&gt;"",IF(Taula436[[#This Row],[Codi del contracte]]&gt;199,IF(Taula436[[#This Row],[Codi del contracte]]&lt;300,1,0),0),0)</f>
        <v>0</v>
      </c>
      <c r="DL12" s="203">
        <f>IF(Taula436[[#This Row],[Codi del contracte]]&lt;&gt;"",IF(Taula436[[#This Row],[Codi del contracte]]&gt;499,IF(Taula436[[#This Row],[Codi del contracte]]&lt;600,1,0),0),0)</f>
        <v>0</v>
      </c>
      <c r="DM12" s="203">
        <f t="shared" si="26"/>
        <v>0</v>
      </c>
      <c r="DN12" s="203">
        <f>IF(Taula436[[#This Row],[% Jornada (no posar símbol %)]]=100,IF(DM12=1,2,0),0)</f>
        <v>0</v>
      </c>
      <c r="DO12" s="203" t="str">
        <f t="shared" si="30"/>
        <v/>
      </c>
      <c r="DR12" s="6" t="s">
        <v>55</v>
      </c>
    </row>
    <row r="13" spans="1:128" ht="14.25" customHeight="1">
      <c r="A13" s="260"/>
      <c r="B13" s="83">
        <v>6</v>
      </c>
      <c r="C13" s="210"/>
      <c r="D13" s="146"/>
      <c r="E13" s="193"/>
      <c r="F13" s="224"/>
      <c r="G13" s="224"/>
      <c r="H13" s="210"/>
      <c r="I13" s="225"/>
      <c r="J13" s="210"/>
      <c r="K13" s="155"/>
      <c r="L13" s="156">
        <f t="shared" si="0"/>
        <v>0</v>
      </c>
      <c r="M13" s="340"/>
      <c r="N13" s="182" t="str">
        <f t="shared" si="27"/>
        <v/>
      </c>
      <c r="O13" s="127"/>
      <c r="P13" s="260"/>
      <c r="Q13" s="260"/>
      <c r="R13" s="260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78" t="str">
        <f t="shared" si="1"/>
        <v/>
      </c>
      <c r="CC13" s="79">
        <v>100</v>
      </c>
      <c r="CD13" s="79">
        <f t="shared" si="2"/>
        <v>0</v>
      </c>
      <c r="CE13" s="79">
        <f t="shared" si="3"/>
        <v>0</v>
      </c>
      <c r="CF13" s="79">
        <f t="shared" si="4"/>
        <v>0</v>
      </c>
      <c r="CG13" s="79">
        <f t="shared" si="28"/>
        <v>0</v>
      </c>
      <c r="CH13" s="80">
        <f t="shared" si="5"/>
        <v>0</v>
      </c>
      <c r="CI13" s="84">
        <f t="shared" si="6"/>
        <v>0</v>
      </c>
      <c r="CJ13" s="80">
        <f t="shared" si="16"/>
        <v>0</v>
      </c>
      <c r="CK13" s="6"/>
      <c r="CN13" s="21" t="str">
        <f t="shared" si="7"/>
        <v/>
      </c>
      <c r="CO13" s="21" t="str">
        <f t="shared" si="8"/>
        <v/>
      </c>
      <c r="CP13" s="22" t="str">
        <f t="shared" si="17"/>
        <v/>
      </c>
      <c r="CQ13" s="22" t="str">
        <f t="shared" si="18"/>
        <v/>
      </c>
      <c r="CR13" s="22" t="str">
        <f t="shared" si="19"/>
        <v/>
      </c>
      <c r="CS13" s="22" t="str">
        <f t="shared" si="20"/>
        <v/>
      </c>
      <c r="CT13" s="22" t="str">
        <f t="shared" si="21"/>
        <v/>
      </c>
      <c r="CU13" s="173" t="str">
        <f t="shared" si="9"/>
        <v/>
      </c>
      <c r="CV13" s="173" t="str">
        <f t="shared" si="10"/>
        <v/>
      </c>
      <c r="CW13" s="22" t="str">
        <f t="shared" si="22"/>
        <v/>
      </c>
      <c r="CX13" s="22" t="str">
        <f t="shared" si="23"/>
        <v/>
      </c>
      <c r="CY13" s="23" t="str">
        <f t="shared" si="24"/>
        <v/>
      </c>
      <c r="CZ13" s="23" t="str">
        <f t="shared" si="25"/>
        <v/>
      </c>
      <c r="DA13" s="207" t="str">
        <f t="shared" si="29"/>
        <v/>
      </c>
      <c r="DB13" s="23">
        <f t="shared" si="11"/>
        <v>0</v>
      </c>
      <c r="DC13" s="16"/>
      <c r="DE13" s="192">
        <f t="shared" si="12"/>
        <v>0</v>
      </c>
      <c r="DF13" s="192">
        <f t="shared" si="13"/>
        <v>0</v>
      </c>
      <c r="DH13" s="192">
        <f t="shared" si="14"/>
        <v>0</v>
      </c>
      <c r="DI13" s="192">
        <f t="shared" si="15"/>
        <v>0</v>
      </c>
      <c r="DK13" s="203">
        <f>IF(Taula436[[#This Row],[Codi del contracte]]&lt;&gt;"",IF(Taula436[[#This Row],[Codi del contracte]]&gt;199,IF(Taula436[[#This Row],[Codi del contracte]]&lt;300,1,0),0),0)</f>
        <v>0</v>
      </c>
      <c r="DL13" s="203">
        <f>IF(Taula436[[#This Row],[Codi del contracte]]&lt;&gt;"",IF(Taula436[[#This Row],[Codi del contracte]]&gt;499,IF(Taula436[[#This Row],[Codi del contracte]]&lt;600,1,0),0),0)</f>
        <v>0</v>
      </c>
      <c r="DM13" s="203">
        <f t="shared" si="26"/>
        <v>0</v>
      </c>
      <c r="DN13" s="203">
        <f>IF(Taula436[[#This Row],[% Jornada (no posar símbol %)]]=100,IF(DM13=1,2,0),0)</f>
        <v>0</v>
      </c>
      <c r="DO13" s="203" t="str">
        <f t="shared" si="30"/>
        <v/>
      </c>
      <c r="DR13" s="6" t="s">
        <v>117</v>
      </c>
    </row>
    <row r="14" spans="1:128" ht="14.25" customHeight="1">
      <c r="A14" s="260"/>
      <c r="B14" s="83">
        <v>7</v>
      </c>
      <c r="C14" s="157"/>
      <c r="D14" s="231"/>
      <c r="E14" s="232"/>
      <c r="F14" s="233"/>
      <c r="G14" s="233"/>
      <c r="H14" s="210"/>
      <c r="I14" s="225"/>
      <c r="J14" s="210"/>
      <c r="K14" s="155"/>
      <c r="L14" s="156">
        <f t="shared" si="0"/>
        <v>0</v>
      </c>
      <c r="M14" s="340"/>
      <c r="N14" s="182" t="str">
        <f t="shared" si="27"/>
        <v/>
      </c>
      <c r="O14" s="127"/>
      <c r="P14" s="260"/>
      <c r="Q14" s="260"/>
      <c r="R14" s="260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78" t="str">
        <f t="shared" si="1"/>
        <v/>
      </c>
      <c r="CC14" s="79">
        <v>100</v>
      </c>
      <c r="CD14" s="79">
        <f t="shared" si="2"/>
        <v>0</v>
      </c>
      <c r="CE14" s="79">
        <f t="shared" si="3"/>
        <v>0</v>
      </c>
      <c r="CF14" s="79">
        <f t="shared" si="4"/>
        <v>0</v>
      </c>
      <c r="CG14" s="79">
        <f t="shared" si="28"/>
        <v>0</v>
      </c>
      <c r="CH14" s="80">
        <f t="shared" si="5"/>
        <v>0</v>
      </c>
      <c r="CI14" s="84">
        <f t="shared" si="6"/>
        <v>0</v>
      </c>
      <c r="CJ14" s="80">
        <f t="shared" si="16"/>
        <v>0</v>
      </c>
      <c r="CK14" s="6"/>
      <c r="CN14" s="21" t="str">
        <f t="shared" si="7"/>
        <v/>
      </c>
      <c r="CO14" s="21" t="str">
        <f t="shared" si="8"/>
        <v/>
      </c>
      <c r="CP14" s="22" t="str">
        <f t="shared" si="17"/>
        <v/>
      </c>
      <c r="CQ14" s="22" t="str">
        <f t="shared" si="18"/>
        <v/>
      </c>
      <c r="CR14" s="22" t="str">
        <f t="shared" si="19"/>
        <v/>
      </c>
      <c r="CS14" s="22" t="str">
        <f t="shared" si="20"/>
        <v/>
      </c>
      <c r="CT14" s="22" t="str">
        <f t="shared" si="21"/>
        <v/>
      </c>
      <c r="CU14" s="173" t="str">
        <f t="shared" si="9"/>
        <v/>
      </c>
      <c r="CV14" s="173" t="str">
        <f t="shared" si="10"/>
        <v/>
      </c>
      <c r="CW14" s="22" t="str">
        <f t="shared" si="22"/>
        <v/>
      </c>
      <c r="CX14" s="22" t="str">
        <f t="shared" si="23"/>
        <v/>
      </c>
      <c r="CY14" s="23" t="str">
        <f t="shared" si="24"/>
        <v/>
      </c>
      <c r="CZ14" s="23" t="str">
        <f t="shared" si="25"/>
        <v/>
      </c>
      <c r="DA14" s="207" t="str">
        <f t="shared" si="29"/>
        <v/>
      </c>
      <c r="DB14" s="23">
        <f t="shared" si="11"/>
        <v>0</v>
      </c>
      <c r="DC14" s="16"/>
      <c r="DE14" s="192">
        <f t="shared" si="12"/>
        <v>0</v>
      </c>
      <c r="DF14" s="192">
        <f t="shared" si="13"/>
        <v>0</v>
      </c>
      <c r="DH14" s="192">
        <f t="shared" si="14"/>
        <v>0</v>
      </c>
      <c r="DI14" s="192">
        <f t="shared" si="15"/>
        <v>0</v>
      </c>
      <c r="DK14" s="203">
        <f>IF(Taula436[[#This Row],[Codi del contracte]]&lt;&gt;"",IF(Taula436[[#This Row],[Codi del contracte]]&gt;199,IF(Taula436[[#This Row],[Codi del contracte]]&lt;300,1,0),0),0)</f>
        <v>0</v>
      </c>
      <c r="DL14" s="203">
        <f>IF(Taula436[[#This Row],[Codi del contracte]]&lt;&gt;"",IF(Taula436[[#This Row],[Codi del contracte]]&gt;499,IF(Taula436[[#This Row],[Codi del contracte]]&lt;600,1,0),0),0)</f>
        <v>0</v>
      </c>
      <c r="DM14" s="203">
        <f t="shared" si="26"/>
        <v>0</v>
      </c>
      <c r="DN14" s="203">
        <f>IF(Taula436[[#This Row],[% Jornada (no posar símbol %)]]=100,IF(DM14=1,2,0),0)</f>
        <v>0</v>
      </c>
      <c r="DO14" s="203" t="str">
        <f t="shared" si="30"/>
        <v/>
      </c>
    </row>
    <row r="15" spans="1:128" ht="14.25" customHeight="1">
      <c r="A15" s="260"/>
      <c r="B15" s="83">
        <v>8</v>
      </c>
      <c r="C15" s="157"/>
      <c r="D15" s="231"/>
      <c r="E15" s="232"/>
      <c r="F15" s="233"/>
      <c r="G15" s="233"/>
      <c r="H15" s="210"/>
      <c r="I15" s="225"/>
      <c r="J15" s="210"/>
      <c r="K15" s="155"/>
      <c r="L15" s="156">
        <f t="shared" si="0"/>
        <v>0</v>
      </c>
      <c r="M15" s="340"/>
      <c r="N15" s="182" t="str">
        <f t="shared" si="27"/>
        <v/>
      </c>
      <c r="O15" s="127"/>
      <c r="P15" s="260"/>
      <c r="Q15" s="260"/>
      <c r="R15" s="260"/>
      <c r="S15" s="6"/>
      <c r="T15" s="6"/>
      <c r="U15" s="6"/>
      <c r="V15" s="9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78" t="str">
        <f t="shared" si="1"/>
        <v/>
      </c>
      <c r="CC15" s="79">
        <v>100</v>
      </c>
      <c r="CD15" s="79">
        <f t="shared" si="2"/>
        <v>0</v>
      </c>
      <c r="CE15" s="79">
        <f t="shared" si="3"/>
        <v>0</v>
      </c>
      <c r="CF15" s="79">
        <f t="shared" si="4"/>
        <v>0</v>
      </c>
      <c r="CG15" s="79">
        <f t="shared" si="28"/>
        <v>0</v>
      </c>
      <c r="CH15" s="80">
        <f t="shared" si="5"/>
        <v>0</v>
      </c>
      <c r="CI15" s="84">
        <f t="shared" si="6"/>
        <v>0</v>
      </c>
      <c r="CJ15" s="80">
        <f t="shared" si="16"/>
        <v>0</v>
      </c>
      <c r="CK15" s="6"/>
      <c r="CN15" s="21" t="str">
        <f t="shared" si="7"/>
        <v/>
      </c>
      <c r="CO15" s="21" t="str">
        <f t="shared" si="8"/>
        <v/>
      </c>
      <c r="CP15" s="22" t="str">
        <f t="shared" si="17"/>
        <v/>
      </c>
      <c r="CQ15" s="22" t="str">
        <f t="shared" si="18"/>
        <v/>
      </c>
      <c r="CR15" s="22" t="str">
        <f t="shared" si="19"/>
        <v/>
      </c>
      <c r="CS15" s="22" t="str">
        <f t="shared" si="20"/>
        <v/>
      </c>
      <c r="CT15" s="22" t="str">
        <f t="shared" si="21"/>
        <v/>
      </c>
      <c r="CU15" s="173" t="str">
        <f t="shared" si="9"/>
        <v/>
      </c>
      <c r="CV15" s="173" t="str">
        <f t="shared" si="10"/>
        <v/>
      </c>
      <c r="CW15" s="22" t="str">
        <f t="shared" si="22"/>
        <v/>
      </c>
      <c r="CX15" s="22" t="str">
        <f t="shared" si="23"/>
        <v/>
      </c>
      <c r="CY15" s="23" t="str">
        <f t="shared" si="24"/>
        <v/>
      </c>
      <c r="CZ15" s="23" t="str">
        <f t="shared" si="25"/>
        <v/>
      </c>
      <c r="DA15" s="207" t="str">
        <f t="shared" si="29"/>
        <v/>
      </c>
      <c r="DB15" s="23">
        <f t="shared" si="11"/>
        <v>0</v>
      </c>
      <c r="DC15" s="16"/>
      <c r="DE15" s="192">
        <f t="shared" si="12"/>
        <v>0</v>
      </c>
      <c r="DF15" s="192">
        <f t="shared" si="13"/>
        <v>0</v>
      </c>
      <c r="DH15" s="192">
        <f t="shared" si="14"/>
        <v>0</v>
      </c>
      <c r="DI15" s="192">
        <f t="shared" si="15"/>
        <v>0</v>
      </c>
      <c r="DK15" s="203">
        <f>IF(Taula436[[#This Row],[Codi del contracte]]&lt;&gt;"",IF(Taula436[[#This Row],[Codi del contracte]]&gt;199,IF(Taula436[[#This Row],[Codi del contracte]]&lt;300,1,0),0),0)</f>
        <v>0</v>
      </c>
      <c r="DL15" s="203">
        <f>IF(Taula436[[#This Row],[Codi del contracte]]&lt;&gt;"",IF(Taula436[[#This Row],[Codi del contracte]]&gt;499,IF(Taula436[[#This Row],[Codi del contracte]]&lt;600,1,0),0),0)</f>
        <v>0</v>
      </c>
      <c r="DM15" s="203">
        <f t="shared" si="26"/>
        <v>0</v>
      </c>
      <c r="DN15" s="203">
        <f>IF(Taula436[[#This Row],[% Jornada (no posar símbol %)]]=100,IF(DM15=1,2,0),0)</f>
        <v>0</v>
      </c>
      <c r="DO15" s="203" t="str">
        <f t="shared" si="30"/>
        <v/>
      </c>
    </row>
    <row r="16" spans="1:128" ht="14.25" customHeight="1">
      <c r="A16" s="260"/>
      <c r="B16" s="83">
        <v>9</v>
      </c>
      <c r="C16" s="157"/>
      <c r="D16" s="231"/>
      <c r="E16" s="232"/>
      <c r="F16" s="233"/>
      <c r="G16" s="233"/>
      <c r="H16" s="210"/>
      <c r="I16" s="225"/>
      <c r="J16" s="210"/>
      <c r="K16" s="155"/>
      <c r="L16" s="156">
        <f t="shared" si="0"/>
        <v>0</v>
      </c>
      <c r="M16" s="340"/>
      <c r="N16" s="182" t="str">
        <f t="shared" si="27"/>
        <v/>
      </c>
      <c r="O16" s="127"/>
      <c r="P16" s="260"/>
      <c r="Q16" s="260"/>
      <c r="R16" s="260"/>
      <c r="S16" s="6"/>
      <c r="T16" s="6"/>
      <c r="U16" s="6"/>
      <c r="V16" s="9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78" t="str">
        <f t="shared" si="1"/>
        <v/>
      </c>
      <c r="CC16" s="79">
        <v>100</v>
      </c>
      <c r="CD16" s="79">
        <f t="shared" si="2"/>
        <v>0</v>
      </c>
      <c r="CE16" s="79">
        <f t="shared" si="3"/>
        <v>0</v>
      </c>
      <c r="CF16" s="79">
        <f t="shared" si="4"/>
        <v>0</v>
      </c>
      <c r="CG16" s="79">
        <f t="shared" si="28"/>
        <v>0</v>
      </c>
      <c r="CH16" s="80">
        <f t="shared" si="5"/>
        <v>0</v>
      </c>
      <c r="CI16" s="84">
        <f t="shared" si="6"/>
        <v>0</v>
      </c>
      <c r="CJ16" s="80">
        <f t="shared" si="16"/>
        <v>0</v>
      </c>
      <c r="CK16" s="6"/>
      <c r="CL16" s="189" t="s">
        <v>104</v>
      </c>
      <c r="CN16" s="21" t="str">
        <f t="shared" si="7"/>
        <v/>
      </c>
      <c r="CO16" s="21" t="str">
        <f t="shared" si="8"/>
        <v/>
      </c>
      <c r="CP16" s="22" t="str">
        <f t="shared" si="17"/>
        <v/>
      </c>
      <c r="CQ16" s="22" t="str">
        <f t="shared" si="18"/>
        <v/>
      </c>
      <c r="CR16" s="22" t="str">
        <f t="shared" si="19"/>
        <v/>
      </c>
      <c r="CS16" s="22" t="str">
        <f t="shared" si="20"/>
        <v/>
      </c>
      <c r="CT16" s="22" t="str">
        <f t="shared" si="21"/>
        <v/>
      </c>
      <c r="CU16" s="173" t="str">
        <f t="shared" si="9"/>
        <v/>
      </c>
      <c r="CV16" s="173" t="str">
        <f t="shared" si="10"/>
        <v/>
      </c>
      <c r="CW16" s="22" t="str">
        <f t="shared" si="22"/>
        <v/>
      </c>
      <c r="CX16" s="22" t="str">
        <f t="shared" si="23"/>
        <v/>
      </c>
      <c r="CY16" s="23" t="str">
        <f t="shared" si="24"/>
        <v/>
      </c>
      <c r="CZ16" s="23" t="str">
        <f t="shared" si="25"/>
        <v/>
      </c>
      <c r="DA16" s="207" t="str">
        <f t="shared" si="29"/>
        <v/>
      </c>
      <c r="DB16" s="23">
        <f t="shared" si="11"/>
        <v>0</v>
      </c>
      <c r="DC16" s="16"/>
      <c r="DE16" s="192">
        <f t="shared" si="12"/>
        <v>0</v>
      </c>
      <c r="DF16" s="192">
        <f t="shared" si="13"/>
        <v>0</v>
      </c>
      <c r="DH16" s="192">
        <f t="shared" si="14"/>
        <v>0</v>
      </c>
      <c r="DI16" s="192">
        <f t="shared" si="15"/>
        <v>0</v>
      </c>
      <c r="DK16" s="203">
        <f>IF(Taula436[[#This Row],[Codi del contracte]]&lt;&gt;"",IF(Taula436[[#This Row],[Codi del contracte]]&gt;199,IF(Taula436[[#This Row],[Codi del contracte]]&lt;300,1,0),0),0)</f>
        <v>0</v>
      </c>
      <c r="DL16" s="203">
        <f>IF(Taula436[[#This Row],[Codi del contracte]]&lt;&gt;"",IF(Taula436[[#This Row],[Codi del contracte]]&gt;499,IF(Taula436[[#This Row],[Codi del contracte]]&lt;600,1,0),0),0)</f>
        <v>0</v>
      </c>
      <c r="DM16" s="203">
        <f t="shared" si="26"/>
        <v>0</v>
      </c>
      <c r="DN16" s="203">
        <f>IF(Taula436[[#This Row],[% Jornada (no posar símbol %)]]=100,IF(DM16=1,2,0),0)</f>
        <v>0</v>
      </c>
      <c r="DO16" s="203" t="str">
        <f t="shared" si="30"/>
        <v/>
      </c>
    </row>
    <row r="17" spans="1:119" ht="14.25" customHeight="1">
      <c r="A17" s="260"/>
      <c r="B17" s="83">
        <v>10</v>
      </c>
      <c r="C17" s="210"/>
      <c r="D17" s="146"/>
      <c r="E17" s="193"/>
      <c r="F17" s="224"/>
      <c r="G17" s="224"/>
      <c r="H17" s="210"/>
      <c r="I17" s="225"/>
      <c r="J17" s="210"/>
      <c r="K17" s="155"/>
      <c r="L17" s="156">
        <f t="shared" si="0"/>
        <v>0</v>
      </c>
      <c r="M17" s="340"/>
      <c r="N17" s="182" t="str">
        <f t="shared" si="27"/>
        <v/>
      </c>
      <c r="O17" s="127"/>
      <c r="P17" s="260"/>
      <c r="Q17" s="260"/>
      <c r="R17" s="260"/>
      <c r="S17" s="6"/>
      <c r="T17" s="6"/>
      <c r="U17" s="6"/>
      <c r="V17" s="9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78" t="str">
        <f t="shared" si="1"/>
        <v/>
      </c>
      <c r="CC17" s="79">
        <v>100</v>
      </c>
      <c r="CD17" s="79">
        <f t="shared" si="2"/>
        <v>0</v>
      </c>
      <c r="CE17" s="79">
        <f t="shared" si="3"/>
        <v>0</v>
      </c>
      <c r="CF17" s="79">
        <f t="shared" si="4"/>
        <v>0</v>
      </c>
      <c r="CG17" s="79">
        <f t="shared" si="28"/>
        <v>0</v>
      </c>
      <c r="CH17" s="80">
        <f t="shared" si="5"/>
        <v>0</v>
      </c>
      <c r="CI17" s="84">
        <f t="shared" si="6"/>
        <v>0</v>
      </c>
      <c r="CJ17" s="80">
        <f t="shared" si="16"/>
        <v>0</v>
      </c>
      <c r="CK17" s="6"/>
      <c r="CL17" s="189" t="s">
        <v>105</v>
      </c>
      <c r="CN17" s="21" t="str">
        <f t="shared" si="7"/>
        <v/>
      </c>
      <c r="CO17" s="21" t="str">
        <f t="shared" si="8"/>
        <v/>
      </c>
      <c r="CP17" s="22" t="str">
        <f t="shared" si="17"/>
        <v/>
      </c>
      <c r="CQ17" s="22" t="str">
        <f t="shared" si="18"/>
        <v/>
      </c>
      <c r="CR17" s="22" t="str">
        <f t="shared" si="19"/>
        <v/>
      </c>
      <c r="CS17" s="22" t="str">
        <f t="shared" si="20"/>
        <v/>
      </c>
      <c r="CT17" s="22" t="str">
        <f t="shared" si="21"/>
        <v/>
      </c>
      <c r="CU17" s="173" t="str">
        <f t="shared" si="9"/>
        <v/>
      </c>
      <c r="CV17" s="173" t="str">
        <f t="shared" si="10"/>
        <v/>
      </c>
      <c r="CW17" s="22" t="str">
        <f t="shared" si="22"/>
        <v/>
      </c>
      <c r="CX17" s="22" t="str">
        <f t="shared" si="23"/>
        <v/>
      </c>
      <c r="CY17" s="23" t="str">
        <f t="shared" si="24"/>
        <v/>
      </c>
      <c r="CZ17" s="23" t="str">
        <f t="shared" si="25"/>
        <v/>
      </c>
      <c r="DA17" s="207" t="str">
        <f t="shared" si="29"/>
        <v/>
      </c>
      <c r="DB17" s="23">
        <f t="shared" si="11"/>
        <v>0</v>
      </c>
      <c r="DC17" s="16"/>
      <c r="DE17" s="192">
        <f t="shared" si="12"/>
        <v>0</v>
      </c>
      <c r="DF17" s="192">
        <f t="shared" si="13"/>
        <v>0</v>
      </c>
      <c r="DH17" s="192">
        <f t="shared" si="14"/>
        <v>0</v>
      </c>
      <c r="DI17" s="192">
        <f t="shared" si="15"/>
        <v>0</v>
      </c>
      <c r="DK17" s="203">
        <f>IF(Taula436[[#This Row],[Codi del contracte]]&lt;&gt;"",IF(Taula436[[#This Row],[Codi del contracte]]&gt;199,IF(Taula436[[#This Row],[Codi del contracte]]&lt;300,1,0),0),0)</f>
        <v>0</v>
      </c>
      <c r="DL17" s="203">
        <f>IF(Taula436[[#This Row],[Codi del contracte]]&lt;&gt;"",IF(Taula436[[#This Row],[Codi del contracte]]&gt;499,IF(Taula436[[#This Row],[Codi del contracte]]&lt;600,1,0),0),0)</f>
        <v>0</v>
      </c>
      <c r="DM17" s="203">
        <f t="shared" si="26"/>
        <v>0</v>
      </c>
      <c r="DN17" s="203">
        <f>IF(Taula436[[#This Row],[% Jornada (no posar símbol %)]]=100,IF(DM17=1,2,0),0)</f>
        <v>0</v>
      </c>
      <c r="DO17" s="203" t="str">
        <f t="shared" si="30"/>
        <v/>
      </c>
    </row>
    <row r="18" spans="1:119" ht="14.25" customHeight="1">
      <c r="A18" s="260"/>
      <c r="B18" s="83">
        <v>11</v>
      </c>
      <c r="C18" s="157"/>
      <c r="D18" s="231"/>
      <c r="E18" s="232"/>
      <c r="F18" s="233"/>
      <c r="G18" s="233"/>
      <c r="H18" s="210"/>
      <c r="I18" s="225"/>
      <c r="J18" s="210"/>
      <c r="K18" s="155"/>
      <c r="L18" s="156">
        <f t="shared" si="0"/>
        <v>0</v>
      </c>
      <c r="M18" s="340"/>
      <c r="N18" s="182" t="str">
        <f t="shared" si="27"/>
        <v/>
      </c>
      <c r="O18" s="127"/>
      <c r="P18" s="260"/>
      <c r="Q18" s="260"/>
      <c r="R18" s="260"/>
      <c r="S18" s="6"/>
      <c r="T18" s="6"/>
      <c r="U18" s="6"/>
      <c r="V18" s="9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78" t="str">
        <f t="shared" si="1"/>
        <v/>
      </c>
      <c r="CC18" s="79">
        <v>100</v>
      </c>
      <c r="CD18" s="79">
        <f t="shared" si="2"/>
        <v>0</v>
      </c>
      <c r="CE18" s="79">
        <f t="shared" si="3"/>
        <v>0</v>
      </c>
      <c r="CF18" s="79">
        <f t="shared" si="4"/>
        <v>0</v>
      </c>
      <c r="CG18" s="79">
        <f t="shared" si="28"/>
        <v>0</v>
      </c>
      <c r="CH18" s="80">
        <f t="shared" si="5"/>
        <v>0</v>
      </c>
      <c r="CI18" s="84">
        <f t="shared" si="6"/>
        <v>0</v>
      </c>
      <c r="CJ18" s="80">
        <f t="shared" si="16"/>
        <v>0</v>
      </c>
      <c r="CK18" s="6"/>
      <c r="CL18" s="190" t="s">
        <v>106</v>
      </c>
      <c r="CN18" s="21" t="str">
        <f t="shared" si="7"/>
        <v/>
      </c>
      <c r="CO18" s="21" t="str">
        <f t="shared" si="8"/>
        <v/>
      </c>
      <c r="CP18" s="22" t="str">
        <f t="shared" si="17"/>
        <v/>
      </c>
      <c r="CQ18" s="22" t="str">
        <f t="shared" si="18"/>
        <v/>
      </c>
      <c r="CR18" s="22" t="str">
        <f t="shared" si="19"/>
        <v/>
      </c>
      <c r="CS18" s="22" t="str">
        <f t="shared" si="20"/>
        <v/>
      </c>
      <c r="CT18" s="22" t="str">
        <f t="shared" si="21"/>
        <v/>
      </c>
      <c r="CU18" s="173" t="str">
        <f t="shared" si="9"/>
        <v/>
      </c>
      <c r="CV18" s="173" t="str">
        <f t="shared" si="10"/>
        <v/>
      </c>
      <c r="CW18" s="22" t="str">
        <f t="shared" si="22"/>
        <v/>
      </c>
      <c r="CX18" s="22" t="str">
        <f t="shared" si="23"/>
        <v/>
      </c>
      <c r="CY18" s="23" t="str">
        <f t="shared" si="24"/>
        <v/>
      </c>
      <c r="CZ18" s="23" t="str">
        <f t="shared" si="25"/>
        <v/>
      </c>
      <c r="DA18" s="207" t="str">
        <f t="shared" si="29"/>
        <v/>
      </c>
      <c r="DB18" s="23">
        <f t="shared" si="11"/>
        <v>0</v>
      </c>
      <c r="DC18" s="16"/>
      <c r="DE18" s="192">
        <f t="shared" si="12"/>
        <v>0</v>
      </c>
      <c r="DF18" s="192">
        <f t="shared" si="13"/>
        <v>0</v>
      </c>
      <c r="DH18" s="192">
        <f t="shared" si="14"/>
        <v>0</v>
      </c>
      <c r="DI18" s="192">
        <f t="shared" si="15"/>
        <v>0</v>
      </c>
      <c r="DK18" s="203">
        <f>IF(Taula436[[#This Row],[Codi del contracte]]&lt;&gt;"",IF(Taula436[[#This Row],[Codi del contracte]]&gt;199,IF(Taula436[[#This Row],[Codi del contracte]]&lt;300,1,0),0),0)</f>
        <v>0</v>
      </c>
      <c r="DL18" s="203">
        <f>IF(Taula436[[#This Row],[Codi del contracte]]&lt;&gt;"",IF(Taula436[[#This Row],[Codi del contracte]]&gt;499,IF(Taula436[[#This Row],[Codi del contracte]]&lt;600,1,0),0),0)</f>
        <v>0</v>
      </c>
      <c r="DM18" s="203">
        <f t="shared" si="26"/>
        <v>0</v>
      </c>
      <c r="DN18" s="203">
        <f>IF(Taula436[[#This Row],[% Jornada (no posar símbol %)]]=100,IF(DM18=1,2,0),0)</f>
        <v>0</v>
      </c>
      <c r="DO18" s="203" t="str">
        <f t="shared" si="30"/>
        <v/>
      </c>
    </row>
    <row r="19" spans="1:119" ht="14.25" customHeight="1">
      <c r="A19" s="260"/>
      <c r="B19" s="83">
        <v>12</v>
      </c>
      <c r="C19" s="157"/>
      <c r="D19" s="231"/>
      <c r="E19" s="232"/>
      <c r="F19" s="233"/>
      <c r="G19" s="233"/>
      <c r="H19" s="210"/>
      <c r="I19" s="225"/>
      <c r="J19" s="210"/>
      <c r="K19" s="155"/>
      <c r="L19" s="156">
        <f t="shared" si="0"/>
        <v>0</v>
      </c>
      <c r="M19" s="340"/>
      <c r="N19" s="182" t="str">
        <f t="shared" si="27"/>
        <v/>
      </c>
      <c r="O19" s="127"/>
      <c r="P19" s="260"/>
      <c r="Q19" s="260"/>
      <c r="R19" s="260"/>
      <c r="S19" s="6"/>
      <c r="T19" s="6"/>
      <c r="U19" s="6"/>
      <c r="V19" s="9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78" t="str">
        <f t="shared" si="1"/>
        <v/>
      </c>
      <c r="CC19" s="79">
        <v>100</v>
      </c>
      <c r="CD19" s="79">
        <f t="shared" si="2"/>
        <v>0</v>
      </c>
      <c r="CE19" s="79">
        <f t="shared" si="3"/>
        <v>0</v>
      </c>
      <c r="CF19" s="79">
        <f t="shared" si="4"/>
        <v>0</v>
      </c>
      <c r="CG19" s="79">
        <f t="shared" si="28"/>
        <v>0</v>
      </c>
      <c r="CH19" s="80">
        <f t="shared" si="5"/>
        <v>0</v>
      </c>
      <c r="CI19" s="84">
        <f t="shared" si="6"/>
        <v>0</v>
      </c>
      <c r="CJ19" s="80">
        <f t="shared" si="16"/>
        <v>0</v>
      </c>
      <c r="CK19" s="6"/>
      <c r="CN19" s="21" t="str">
        <f t="shared" si="7"/>
        <v/>
      </c>
      <c r="CO19" s="21" t="str">
        <f t="shared" si="8"/>
        <v/>
      </c>
      <c r="CP19" s="22" t="str">
        <f t="shared" si="17"/>
        <v/>
      </c>
      <c r="CQ19" s="22" t="str">
        <f t="shared" si="18"/>
        <v/>
      </c>
      <c r="CR19" s="22" t="str">
        <f t="shared" si="19"/>
        <v/>
      </c>
      <c r="CS19" s="22" t="str">
        <f t="shared" si="20"/>
        <v/>
      </c>
      <c r="CT19" s="22" t="str">
        <f t="shared" si="21"/>
        <v/>
      </c>
      <c r="CU19" s="173" t="str">
        <f t="shared" si="9"/>
        <v/>
      </c>
      <c r="CV19" s="173" t="str">
        <f t="shared" si="10"/>
        <v/>
      </c>
      <c r="CW19" s="22" t="str">
        <f t="shared" si="22"/>
        <v/>
      </c>
      <c r="CX19" s="22" t="str">
        <f t="shared" si="23"/>
        <v/>
      </c>
      <c r="CY19" s="23" t="str">
        <f t="shared" si="24"/>
        <v/>
      </c>
      <c r="CZ19" s="23" t="str">
        <f t="shared" si="25"/>
        <v/>
      </c>
      <c r="DA19" s="207" t="str">
        <f t="shared" si="29"/>
        <v/>
      </c>
      <c r="DB19" s="23">
        <f t="shared" si="11"/>
        <v>0</v>
      </c>
      <c r="DC19" s="16"/>
      <c r="DE19" s="192">
        <f t="shared" si="12"/>
        <v>0</v>
      </c>
      <c r="DF19" s="192">
        <f t="shared" si="13"/>
        <v>0</v>
      </c>
      <c r="DH19" s="192">
        <f t="shared" si="14"/>
        <v>0</v>
      </c>
      <c r="DI19" s="192">
        <f t="shared" si="15"/>
        <v>0</v>
      </c>
      <c r="DK19" s="203">
        <f>IF(Taula436[[#This Row],[Codi del contracte]]&lt;&gt;"",IF(Taula436[[#This Row],[Codi del contracte]]&gt;199,IF(Taula436[[#This Row],[Codi del contracte]]&lt;300,1,0),0),0)</f>
        <v>0</v>
      </c>
      <c r="DL19" s="203">
        <f>IF(Taula436[[#This Row],[Codi del contracte]]&lt;&gt;"",IF(Taula436[[#This Row],[Codi del contracte]]&gt;499,IF(Taula436[[#This Row],[Codi del contracte]]&lt;600,1,0),0),0)</f>
        <v>0</v>
      </c>
      <c r="DM19" s="203">
        <f t="shared" si="26"/>
        <v>0</v>
      </c>
      <c r="DN19" s="203">
        <f>IF(Taula436[[#This Row],[% Jornada (no posar símbol %)]]=100,IF(DM19=1,2,0),0)</f>
        <v>0</v>
      </c>
      <c r="DO19" s="203" t="str">
        <f t="shared" si="30"/>
        <v/>
      </c>
    </row>
    <row r="20" spans="1:119" ht="14.25" customHeight="1">
      <c r="A20" s="260"/>
      <c r="B20" s="83">
        <v>13</v>
      </c>
      <c r="C20" s="157"/>
      <c r="D20" s="231"/>
      <c r="E20" s="232"/>
      <c r="F20" s="233"/>
      <c r="G20" s="233"/>
      <c r="H20" s="210"/>
      <c r="I20" s="225"/>
      <c r="J20" s="210"/>
      <c r="K20" s="155"/>
      <c r="L20" s="156">
        <f t="shared" si="0"/>
        <v>0</v>
      </c>
      <c r="M20" s="340"/>
      <c r="N20" s="182" t="str">
        <f t="shared" si="27"/>
        <v/>
      </c>
      <c r="O20" s="127"/>
      <c r="P20" s="260"/>
      <c r="Q20" s="260"/>
      <c r="R20" s="260"/>
      <c r="S20" s="6"/>
      <c r="T20" s="6"/>
      <c r="U20" s="6"/>
      <c r="V20" s="9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78" t="str">
        <f t="shared" si="1"/>
        <v/>
      </c>
      <c r="CC20" s="79">
        <v>100</v>
      </c>
      <c r="CD20" s="79">
        <f t="shared" si="2"/>
        <v>0</v>
      </c>
      <c r="CE20" s="79">
        <f t="shared" si="3"/>
        <v>0</v>
      </c>
      <c r="CF20" s="79">
        <f t="shared" si="4"/>
        <v>0</v>
      </c>
      <c r="CG20" s="79">
        <f t="shared" si="28"/>
        <v>0</v>
      </c>
      <c r="CH20" s="80">
        <f t="shared" si="5"/>
        <v>0</v>
      </c>
      <c r="CI20" s="84">
        <f t="shared" si="6"/>
        <v>0</v>
      </c>
      <c r="CJ20" s="80">
        <f t="shared" si="16"/>
        <v>0</v>
      </c>
      <c r="CK20" s="6"/>
      <c r="CN20" s="21" t="str">
        <f t="shared" si="7"/>
        <v/>
      </c>
      <c r="CO20" s="21" t="str">
        <f t="shared" si="8"/>
        <v/>
      </c>
      <c r="CP20" s="22" t="str">
        <f t="shared" si="17"/>
        <v/>
      </c>
      <c r="CQ20" s="22" t="str">
        <f t="shared" si="18"/>
        <v/>
      </c>
      <c r="CR20" s="22" t="str">
        <f t="shared" si="19"/>
        <v/>
      </c>
      <c r="CS20" s="22" t="str">
        <f t="shared" si="20"/>
        <v/>
      </c>
      <c r="CT20" s="22" t="str">
        <f t="shared" si="21"/>
        <v/>
      </c>
      <c r="CU20" s="173" t="str">
        <f t="shared" si="9"/>
        <v/>
      </c>
      <c r="CV20" s="173" t="str">
        <f t="shared" si="10"/>
        <v/>
      </c>
      <c r="CW20" s="22" t="str">
        <f t="shared" si="22"/>
        <v/>
      </c>
      <c r="CX20" s="22" t="str">
        <f t="shared" si="23"/>
        <v/>
      </c>
      <c r="CY20" s="23" t="str">
        <f t="shared" si="24"/>
        <v/>
      </c>
      <c r="CZ20" s="23" t="str">
        <f t="shared" si="25"/>
        <v/>
      </c>
      <c r="DA20" s="207" t="str">
        <f t="shared" si="29"/>
        <v/>
      </c>
      <c r="DB20" s="23">
        <f t="shared" si="11"/>
        <v>0</v>
      </c>
      <c r="DC20" s="16"/>
      <c r="DE20" s="192">
        <f t="shared" si="12"/>
        <v>0</v>
      </c>
      <c r="DF20" s="192">
        <f t="shared" si="13"/>
        <v>0</v>
      </c>
      <c r="DH20" s="192">
        <f t="shared" si="14"/>
        <v>0</v>
      </c>
      <c r="DI20" s="192">
        <f t="shared" si="15"/>
        <v>0</v>
      </c>
      <c r="DK20" s="203">
        <f>IF(Taula436[[#This Row],[Codi del contracte]]&lt;&gt;"",IF(Taula436[[#This Row],[Codi del contracte]]&gt;199,IF(Taula436[[#This Row],[Codi del contracte]]&lt;300,1,0),0),0)</f>
        <v>0</v>
      </c>
      <c r="DL20" s="203">
        <f>IF(Taula436[[#This Row],[Codi del contracte]]&lt;&gt;"",IF(Taula436[[#This Row],[Codi del contracte]]&gt;499,IF(Taula436[[#This Row],[Codi del contracte]]&lt;600,1,0),0),0)</f>
        <v>0</v>
      </c>
      <c r="DM20" s="203">
        <f t="shared" si="26"/>
        <v>0</v>
      </c>
      <c r="DN20" s="203">
        <f>IF(Taula436[[#This Row],[% Jornada (no posar símbol %)]]=100,IF(DM20=1,2,0),0)</f>
        <v>0</v>
      </c>
      <c r="DO20" s="203" t="str">
        <f t="shared" si="30"/>
        <v/>
      </c>
    </row>
    <row r="21" spans="1:119" ht="14.25" customHeight="1">
      <c r="A21" s="260"/>
      <c r="B21" s="83">
        <v>14</v>
      </c>
      <c r="C21" s="210"/>
      <c r="D21" s="146"/>
      <c r="E21" s="193"/>
      <c r="F21" s="224"/>
      <c r="G21" s="224"/>
      <c r="H21" s="210"/>
      <c r="I21" s="225"/>
      <c r="J21" s="210"/>
      <c r="K21" s="155"/>
      <c r="L21" s="156">
        <f t="shared" si="0"/>
        <v>0</v>
      </c>
      <c r="M21" s="340"/>
      <c r="N21" s="182" t="str">
        <f t="shared" si="27"/>
        <v/>
      </c>
      <c r="O21" s="127"/>
      <c r="P21" s="260"/>
      <c r="Q21" s="260"/>
      <c r="R21" s="260"/>
      <c r="S21" s="6"/>
      <c r="T21" s="6"/>
      <c r="U21" s="6"/>
      <c r="V21" s="9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78" t="str">
        <f t="shared" si="1"/>
        <v/>
      </c>
      <c r="CC21" s="79">
        <v>100</v>
      </c>
      <c r="CD21" s="79">
        <f t="shared" si="2"/>
        <v>0</v>
      </c>
      <c r="CE21" s="79">
        <f t="shared" si="3"/>
        <v>0</v>
      </c>
      <c r="CF21" s="79">
        <f t="shared" si="4"/>
        <v>0</v>
      </c>
      <c r="CG21" s="79">
        <f t="shared" si="28"/>
        <v>0</v>
      </c>
      <c r="CH21" s="80">
        <f t="shared" si="5"/>
        <v>0</v>
      </c>
      <c r="CI21" s="84">
        <f t="shared" si="6"/>
        <v>0</v>
      </c>
      <c r="CJ21" s="80">
        <f t="shared" si="16"/>
        <v>0</v>
      </c>
      <c r="CK21" s="6"/>
      <c r="CN21" s="21" t="str">
        <f t="shared" si="7"/>
        <v/>
      </c>
      <c r="CO21" s="21" t="str">
        <f t="shared" si="8"/>
        <v/>
      </c>
      <c r="CP21" s="22" t="str">
        <f t="shared" si="17"/>
        <v/>
      </c>
      <c r="CQ21" s="22" t="str">
        <f t="shared" si="18"/>
        <v/>
      </c>
      <c r="CR21" s="22" t="str">
        <f t="shared" si="19"/>
        <v/>
      </c>
      <c r="CS21" s="22" t="str">
        <f t="shared" si="20"/>
        <v/>
      </c>
      <c r="CT21" s="22" t="str">
        <f t="shared" si="21"/>
        <v/>
      </c>
      <c r="CU21" s="173" t="str">
        <f t="shared" si="9"/>
        <v/>
      </c>
      <c r="CV21" s="173" t="str">
        <f t="shared" si="10"/>
        <v/>
      </c>
      <c r="CW21" s="22" t="str">
        <f t="shared" si="22"/>
        <v/>
      </c>
      <c r="CX21" s="22" t="str">
        <f t="shared" si="23"/>
        <v/>
      </c>
      <c r="CY21" s="23" t="str">
        <f t="shared" si="24"/>
        <v/>
      </c>
      <c r="CZ21" s="23" t="str">
        <f t="shared" si="25"/>
        <v/>
      </c>
      <c r="DA21" s="207" t="str">
        <f t="shared" si="29"/>
        <v/>
      </c>
      <c r="DB21" s="23">
        <f t="shared" si="11"/>
        <v>0</v>
      </c>
      <c r="DC21" s="16"/>
      <c r="DE21" s="192">
        <f t="shared" si="12"/>
        <v>0</v>
      </c>
      <c r="DF21" s="192">
        <f t="shared" si="13"/>
        <v>0</v>
      </c>
      <c r="DH21" s="192">
        <f t="shared" si="14"/>
        <v>0</v>
      </c>
      <c r="DI21" s="192">
        <f t="shared" si="15"/>
        <v>0</v>
      </c>
      <c r="DK21" s="203">
        <f>IF(Taula436[[#This Row],[Codi del contracte]]&lt;&gt;"",IF(Taula436[[#This Row],[Codi del contracte]]&gt;199,IF(Taula436[[#This Row],[Codi del contracte]]&lt;300,1,0),0),0)</f>
        <v>0</v>
      </c>
      <c r="DL21" s="203">
        <f>IF(Taula436[[#This Row],[Codi del contracte]]&lt;&gt;"",IF(Taula436[[#This Row],[Codi del contracte]]&gt;499,IF(Taula436[[#This Row],[Codi del contracte]]&lt;600,1,0),0),0)</f>
        <v>0</v>
      </c>
      <c r="DM21" s="203">
        <f t="shared" si="26"/>
        <v>0</v>
      </c>
      <c r="DN21" s="203">
        <f>IF(Taula436[[#This Row],[% Jornada (no posar símbol %)]]=100,IF(DM21=1,2,0),0)</f>
        <v>0</v>
      </c>
      <c r="DO21" s="203" t="str">
        <f t="shared" si="30"/>
        <v/>
      </c>
    </row>
    <row r="22" spans="1:119" ht="14.25" customHeight="1">
      <c r="A22" s="260"/>
      <c r="B22" s="83">
        <v>15</v>
      </c>
      <c r="C22" s="157"/>
      <c r="D22" s="231"/>
      <c r="E22" s="232"/>
      <c r="F22" s="233"/>
      <c r="G22" s="233"/>
      <c r="H22" s="210"/>
      <c r="I22" s="225"/>
      <c r="J22" s="210"/>
      <c r="K22" s="155"/>
      <c r="L22" s="156">
        <f t="shared" si="0"/>
        <v>0</v>
      </c>
      <c r="M22" s="340"/>
      <c r="N22" s="182" t="str">
        <f t="shared" si="27"/>
        <v/>
      </c>
      <c r="O22" s="127"/>
      <c r="P22" s="260"/>
      <c r="Q22" s="260"/>
      <c r="R22" s="260"/>
      <c r="S22" s="6"/>
      <c r="T22" s="6"/>
      <c r="U22" s="6"/>
      <c r="V22" s="9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78" t="str">
        <f t="shared" si="1"/>
        <v/>
      </c>
      <c r="CC22" s="79">
        <v>100</v>
      </c>
      <c r="CD22" s="79">
        <f t="shared" si="2"/>
        <v>0</v>
      </c>
      <c r="CE22" s="79">
        <f t="shared" si="3"/>
        <v>0</v>
      </c>
      <c r="CF22" s="79">
        <f t="shared" si="4"/>
        <v>0</v>
      </c>
      <c r="CG22" s="79">
        <f t="shared" si="28"/>
        <v>0</v>
      </c>
      <c r="CH22" s="80">
        <f t="shared" si="5"/>
        <v>0</v>
      </c>
      <c r="CI22" s="84">
        <f t="shared" si="6"/>
        <v>0</v>
      </c>
      <c r="CJ22" s="80">
        <f t="shared" si="16"/>
        <v>0</v>
      </c>
      <c r="CK22" s="6"/>
      <c r="CN22" s="21" t="str">
        <f t="shared" si="7"/>
        <v/>
      </c>
      <c r="CO22" s="21" t="str">
        <f t="shared" si="8"/>
        <v/>
      </c>
      <c r="CP22" s="22" t="str">
        <f t="shared" si="17"/>
        <v/>
      </c>
      <c r="CQ22" s="22" t="str">
        <f t="shared" si="18"/>
        <v/>
      </c>
      <c r="CR22" s="22" t="str">
        <f t="shared" si="19"/>
        <v/>
      </c>
      <c r="CS22" s="22" t="str">
        <f t="shared" si="20"/>
        <v/>
      </c>
      <c r="CT22" s="22" t="str">
        <f t="shared" si="21"/>
        <v/>
      </c>
      <c r="CU22" s="173" t="str">
        <f t="shared" si="9"/>
        <v/>
      </c>
      <c r="CV22" s="173" t="str">
        <f t="shared" si="10"/>
        <v/>
      </c>
      <c r="CW22" s="22" t="str">
        <f t="shared" si="22"/>
        <v/>
      </c>
      <c r="CX22" s="22" t="str">
        <f t="shared" si="23"/>
        <v/>
      </c>
      <c r="CY22" s="23" t="str">
        <f t="shared" si="24"/>
        <v/>
      </c>
      <c r="CZ22" s="23" t="str">
        <f t="shared" si="25"/>
        <v/>
      </c>
      <c r="DA22" s="207" t="str">
        <f t="shared" si="29"/>
        <v/>
      </c>
      <c r="DB22" s="23">
        <f t="shared" si="11"/>
        <v>0</v>
      </c>
      <c r="DC22" s="16"/>
      <c r="DE22" s="192">
        <f t="shared" si="12"/>
        <v>0</v>
      </c>
      <c r="DF22" s="192">
        <f t="shared" si="13"/>
        <v>0</v>
      </c>
      <c r="DH22" s="192">
        <f t="shared" si="14"/>
        <v>0</v>
      </c>
      <c r="DI22" s="192">
        <f t="shared" si="15"/>
        <v>0</v>
      </c>
      <c r="DK22" s="203">
        <f>IF(Taula436[[#This Row],[Codi del contracte]]&lt;&gt;"",IF(Taula436[[#This Row],[Codi del contracte]]&gt;199,IF(Taula436[[#This Row],[Codi del contracte]]&lt;300,1,0),0),0)</f>
        <v>0</v>
      </c>
      <c r="DL22" s="203">
        <f>IF(Taula436[[#This Row],[Codi del contracte]]&lt;&gt;"",IF(Taula436[[#This Row],[Codi del contracte]]&gt;499,IF(Taula436[[#This Row],[Codi del contracte]]&lt;600,1,0),0),0)</f>
        <v>0</v>
      </c>
      <c r="DM22" s="203">
        <f t="shared" si="26"/>
        <v>0</v>
      </c>
      <c r="DN22" s="203">
        <f>IF(Taula436[[#This Row],[% Jornada (no posar símbol %)]]=100,IF(DM22=1,2,0),0)</f>
        <v>0</v>
      </c>
      <c r="DO22" s="203" t="str">
        <f t="shared" si="30"/>
        <v/>
      </c>
    </row>
    <row r="23" spans="1:119" ht="14.25" customHeight="1">
      <c r="A23" s="260"/>
      <c r="B23" s="83">
        <v>16</v>
      </c>
      <c r="C23" s="157"/>
      <c r="D23" s="231"/>
      <c r="E23" s="232"/>
      <c r="F23" s="233"/>
      <c r="G23" s="233"/>
      <c r="H23" s="210"/>
      <c r="I23" s="225"/>
      <c r="J23" s="210"/>
      <c r="K23" s="155"/>
      <c r="L23" s="156">
        <f t="shared" si="0"/>
        <v>0</v>
      </c>
      <c r="M23" s="340"/>
      <c r="N23" s="182" t="str">
        <f t="shared" si="27"/>
        <v/>
      </c>
      <c r="O23" s="127"/>
      <c r="P23" s="260"/>
      <c r="Q23" s="260"/>
      <c r="R23" s="260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78" t="str">
        <f t="shared" si="1"/>
        <v/>
      </c>
      <c r="CC23" s="79">
        <v>100</v>
      </c>
      <c r="CD23" s="79">
        <f t="shared" si="2"/>
        <v>0</v>
      </c>
      <c r="CE23" s="79">
        <f t="shared" si="3"/>
        <v>0</v>
      </c>
      <c r="CF23" s="79">
        <f t="shared" si="4"/>
        <v>0</v>
      </c>
      <c r="CG23" s="79">
        <f t="shared" si="28"/>
        <v>0</v>
      </c>
      <c r="CH23" s="80">
        <f t="shared" si="5"/>
        <v>0</v>
      </c>
      <c r="CI23" s="84">
        <f t="shared" si="6"/>
        <v>0</v>
      </c>
      <c r="CJ23" s="80">
        <f t="shared" si="16"/>
        <v>0</v>
      </c>
      <c r="CK23" s="6"/>
      <c r="CN23" s="21" t="str">
        <f t="shared" si="7"/>
        <v/>
      </c>
      <c r="CO23" s="21" t="str">
        <f t="shared" si="8"/>
        <v/>
      </c>
      <c r="CP23" s="22" t="str">
        <f t="shared" si="17"/>
        <v/>
      </c>
      <c r="CQ23" s="22" t="str">
        <f t="shared" si="18"/>
        <v/>
      </c>
      <c r="CR23" s="22" t="str">
        <f t="shared" si="19"/>
        <v/>
      </c>
      <c r="CS23" s="22" t="str">
        <f t="shared" si="20"/>
        <v/>
      </c>
      <c r="CT23" s="22" t="str">
        <f t="shared" si="21"/>
        <v/>
      </c>
      <c r="CU23" s="173" t="str">
        <f t="shared" si="9"/>
        <v/>
      </c>
      <c r="CV23" s="173" t="str">
        <f t="shared" si="10"/>
        <v/>
      </c>
      <c r="CW23" s="22" t="str">
        <f t="shared" si="22"/>
        <v/>
      </c>
      <c r="CX23" s="22" t="str">
        <f t="shared" si="23"/>
        <v/>
      </c>
      <c r="CY23" s="23" t="str">
        <f t="shared" si="24"/>
        <v/>
      </c>
      <c r="CZ23" s="23" t="str">
        <f t="shared" si="25"/>
        <v/>
      </c>
      <c r="DA23" s="207" t="str">
        <f t="shared" si="29"/>
        <v/>
      </c>
      <c r="DB23" s="23">
        <f t="shared" si="11"/>
        <v>0</v>
      </c>
      <c r="DC23" s="16"/>
      <c r="DE23" s="192">
        <f t="shared" si="12"/>
        <v>0</v>
      </c>
      <c r="DF23" s="192">
        <f t="shared" si="13"/>
        <v>0</v>
      </c>
      <c r="DH23" s="192">
        <f t="shared" si="14"/>
        <v>0</v>
      </c>
      <c r="DI23" s="192">
        <f t="shared" si="15"/>
        <v>0</v>
      </c>
      <c r="DK23" s="203">
        <f>IF(Taula436[[#This Row],[Codi del contracte]]&lt;&gt;"",IF(Taula436[[#This Row],[Codi del contracte]]&gt;199,IF(Taula436[[#This Row],[Codi del contracte]]&lt;300,1,0),0),0)</f>
        <v>0</v>
      </c>
      <c r="DL23" s="203">
        <f>IF(Taula436[[#This Row],[Codi del contracte]]&lt;&gt;"",IF(Taula436[[#This Row],[Codi del contracte]]&gt;499,IF(Taula436[[#This Row],[Codi del contracte]]&lt;600,1,0),0),0)</f>
        <v>0</v>
      </c>
      <c r="DM23" s="203">
        <f t="shared" si="26"/>
        <v>0</v>
      </c>
      <c r="DN23" s="203">
        <f>IF(Taula436[[#This Row],[% Jornada (no posar símbol %)]]=100,IF(DM23=1,2,0),0)</f>
        <v>0</v>
      </c>
      <c r="DO23" s="203" t="str">
        <f t="shared" si="30"/>
        <v/>
      </c>
    </row>
    <row r="24" spans="1:119" ht="14.25" customHeight="1">
      <c r="A24" s="260"/>
      <c r="B24" s="83">
        <v>17</v>
      </c>
      <c r="C24" s="157"/>
      <c r="D24" s="231"/>
      <c r="E24" s="232"/>
      <c r="F24" s="233"/>
      <c r="G24" s="233"/>
      <c r="H24" s="210"/>
      <c r="I24" s="225"/>
      <c r="J24" s="210"/>
      <c r="K24" s="155"/>
      <c r="L24" s="156">
        <f t="shared" si="0"/>
        <v>0</v>
      </c>
      <c r="M24" s="340"/>
      <c r="N24" s="182" t="str">
        <f t="shared" si="27"/>
        <v/>
      </c>
      <c r="O24" s="127"/>
      <c r="P24" s="260"/>
      <c r="Q24" s="260"/>
      <c r="R24" s="260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78" t="str">
        <f t="shared" si="1"/>
        <v/>
      </c>
      <c r="CC24" s="79">
        <v>100</v>
      </c>
      <c r="CD24" s="79">
        <f t="shared" si="2"/>
        <v>0</v>
      </c>
      <c r="CE24" s="79">
        <f t="shared" si="3"/>
        <v>0</v>
      </c>
      <c r="CF24" s="79">
        <f t="shared" si="4"/>
        <v>0</v>
      </c>
      <c r="CG24" s="79">
        <f t="shared" si="28"/>
        <v>0</v>
      </c>
      <c r="CH24" s="80">
        <f t="shared" si="5"/>
        <v>0</v>
      </c>
      <c r="CI24" s="84">
        <f t="shared" si="6"/>
        <v>0</v>
      </c>
      <c r="CJ24" s="80">
        <f t="shared" si="16"/>
        <v>0</v>
      </c>
      <c r="CK24" s="6"/>
      <c r="CN24" s="21" t="str">
        <f t="shared" si="7"/>
        <v/>
      </c>
      <c r="CO24" s="21" t="str">
        <f t="shared" si="8"/>
        <v/>
      </c>
      <c r="CP24" s="22" t="str">
        <f t="shared" si="17"/>
        <v/>
      </c>
      <c r="CQ24" s="22" t="str">
        <f t="shared" si="18"/>
        <v/>
      </c>
      <c r="CR24" s="22" t="str">
        <f t="shared" si="19"/>
        <v/>
      </c>
      <c r="CS24" s="22" t="str">
        <f t="shared" si="20"/>
        <v/>
      </c>
      <c r="CT24" s="22" t="str">
        <f t="shared" si="21"/>
        <v/>
      </c>
      <c r="CU24" s="173" t="str">
        <f t="shared" si="9"/>
        <v/>
      </c>
      <c r="CV24" s="173" t="str">
        <f t="shared" si="10"/>
        <v/>
      </c>
      <c r="CW24" s="22" t="str">
        <f t="shared" si="22"/>
        <v/>
      </c>
      <c r="CX24" s="22" t="str">
        <f t="shared" si="23"/>
        <v/>
      </c>
      <c r="CY24" s="23" t="str">
        <f t="shared" si="24"/>
        <v/>
      </c>
      <c r="CZ24" s="23" t="str">
        <f t="shared" si="25"/>
        <v/>
      </c>
      <c r="DA24" s="207" t="str">
        <f t="shared" si="29"/>
        <v/>
      </c>
      <c r="DB24" s="23">
        <f t="shared" si="11"/>
        <v>0</v>
      </c>
      <c r="DC24" s="16"/>
      <c r="DE24" s="192">
        <f t="shared" si="12"/>
        <v>0</v>
      </c>
      <c r="DF24" s="192">
        <f t="shared" si="13"/>
        <v>0</v>
      </c>
      <c r="DH24" s="192">
        <f t="shared" si="14"/>
        <v>0</v>
      </c>
      <c r="DI24" s="192">
        <f t="shared" si="15"/>
        <v>0</v>
      </c>
      <c r="DK24" s="203">
        <f>IF(Taula436[[#This Row],[Codi del contracte]]&lt;&gt;"",IF(Taula436[[#This Row],[Codi del contracte]]&gt;199,IF(Taula436[[#This Row],[Codi del contracte]]&lt;300,1,0),0),0)</f>
        <v>0</v>
      </c>
      <c r="DL24" s="203">
        <f>IF(Taula436[[#This Row],[Codi del contracte]]&lt;&gt;"",IF(Taula436[[#This Row],[Codi del contracte]]&gt;499,IF(Taula436[[#This Row],[Codi del contracte]]&lt;600,1,0),0),0)</f>
        <v>0</v>
      </c>
      <c r="DM24" s="203">
        <f t="shared" si="26"/>
        <v>0</v>
      </c>
      <c r="DN24" s="203">
        <f>IF(Taula436[[#This Row],[% Jornada (no posar símbol %)]]=100,IF(DM24=1,2,0),0)</f>
        <v>0</v>
      </c>
      <c r="DO24" s="203" t="str">
        <f t="shared" si="30"/>
        <v/>
      </c>
    </row>
    <row r="25" spans="1:119" ht="14.25" customHeight="1">
      <c r="A25" s="260"/>
      <c r="B25" s="83">
        <v>18</v>
      </c>
      <c r="C25" s="210"/>
      <c r="D25" s="146"/>
      <c r="E25" s="193"/>
      <c r="F25" s="224"/>
      <c r="G25" s="224"/>
      <c r="H25" s="210"/>
      <c r="I25" s="225"/>
      <c r="J25" s="210"/>
      <c r="K25" s="155"/>
      <c r="L25" s="156">
        <f t="shared" si="0"/>
        <v>0</v>
      </c>
      <c r="M25" s="340"/>
      <c r="N25" s="182" t="str">
        <f t="shared" si="27"/>
        <v/>
      </c>
      <c r="O25" s="127"/>
      <c r="P25" s="260"/>
      <c r="Q25" s="260"/>
      <c r="R25" s="260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78" t="str">
        <f t="shared" si="1"/>
        <v/>
      </c>
      <c r="CC25" s="79">
        <v>100</v>
      </c>
      <c r="CD25" s="79">
        <f t="shared" si="2"/>
        <v>0</v>
      </c>
      <c r="CE25" s="79">
        <f t="shared" si="3"/>
        <v>0</v>
      </c>
      <c r="CF25" s="79">
        <f t="shared" si="4"/>
        <v>0</v>
      </c>
      <c r="CG25" s="79">
        <f t="shared" si="28"/>
        <v>0</v>
      </c>
      <c r="CH25" s="80">
        <f t="shared" si="5"/>
        <v>0</v>
      </c>
      <c r="CI25" s="84">
        <f t="shared" si="6"/>
        <v>0</v>
      </c>
      <c r="CJ25" s="80">
        <f t="shared" si="16"/>
        <v>0</v>
      </c>
      <c r="CK25" s="6"/>
      <c r="CN25" s="21" t="str">
        <f t="shared" si="7"/>
        <v/>
      </c>
      <c r="CO25" s="21" t="str">
        <f t="shared" si="8"/>
        <v/>
      </c>
      <c r="CP25" s="22" t="str">
        <f t="shared" si="17"/>
        <v/>
      </c>
      <c r="CQ25" s="22" t="str">
        <f t="shared" si="18"/>
        <v/>
      </c>
      <c r="CR25" s="22" t="str">
        <f t="shared" si="19"/>
        <v/>
      </c>
      <c r="CS25" s="22" t="str">
        <f t="shared" si="20"/>
        <v/>
      </c>
      <c r="CT25" s="22" t="str">
        <f t="shared" si="21"/>
        <v/>
      </c>
      <c r="CU25" s="173" t="str">
        <f t="shared" si="9"/>
        <v/>
      </c>
      <c r="CV25" s="173" t="str">
        <f t="shared" si="10"/>
        <v/>
      </c>
      <c r="CW25" s="22" t="str">
        <f t="shared" si="22"/>
        <v/>
      </c>
      <c r="CX25" s="22" t="str">
        <f t="shared" si="23"/>
        <v/>
      </c>
      <c r="CY25" s="23" t="str">
        <f t="shared" si="24"/>
        <v/>
      </c>
      <c r="CZ25" s="23" t="str">
        <f t="shared" si="25"/>
        <v/>
      </c>
      <c r="DA25" s="207" t="str">
        <f t="shared" si="29"/>
        <v/>
      </c>
      <c r="DB25" s="23">
        <f t="shared" si="11"/>
        <v>0</v>
      </c>
      <c r="DC25" s="16"/>
      <c r="DE25" s="192">
        <f t="shared" si="12"/>
        <v>0</v>
      </c>
      <c r="DF25" s="192">
        <f t="shared" si="13"/>
        <v>0</v>
      </c>
      <c r="DH25" s="192">
        <f t="shared" si="14"/>
        <v>0</v>
      </c>
      <c r="DI25" s="192">
        <f t="shared" si="15"/>
        <v>0</v>
      </c>
      <c r="DK25" s="203">
        <f>IF(Taula436[[#This Row],[Codi del contracte]]&lt;&gt;"",IF(Taula436[[#This Row],[Codi del contracte]]&gt;199,IF(Taula436[[#This Row],[Codi del contracte]]&lt;300,1,0),0),0)</f>
        <v>0</v>
      </c>
      <c r="DL25" s="203">
        <f>IF(Taula436[[#This Row],[Codi del contracte]]&lt;&gt;"",IF(Taula436[[#This Row],[Codi del contracte]]&gt;499,IF(Taula436[[#This Row],[Codi del contracte]]&lt;600,1,0),0),0)</f>
        <v>0</v>
      </c>
      <c r="DM25" s="203">
        <f t="shared" si="26"/>
        <v>0</v>
      </c>
      <c r="DN25" s="203">
        <f>IF(Taula436[[#This Row],[% Jornada (no posar símbol %)]]=100,IF(DM25=1,2,0),0)</f>
        <v>0</v>
      </c>
      <c r="DO25" s="203" t="str">
        <f t="shared" si="30"/>
        <v/>
      </c>
    </row>
    <row r="26" spans="1:119" ht="14.25" customHeight="1">
      <c r="A26" s="260"/>
      <c r="B26" s="83">
        <v>19</v>
      </c>
      <c r="C26" s="157"/>
      <c r="D26" s="231"/>
      <c r="E26" s="232"/>
      <c r="F26" s="233"/>
      <c r="G26" s="233"/>
      <c r="H26" s="210"/>
      <c r="I26" s="225"/>
      <c r="J26" s="210"/>
      <c r="K26" s="155"/>
      <c r="L26" s="156">
        <f t="shared" si="0"/>
        <v>0</v>
      </c>
      <c r="M26" s="340"/>
      <c r="N26" s="182" t="str">
        <f t="shared" si="27"/>
        <v/>
      </c>
      <c r="O26" s="127"/>
      <c r="P26" s="260"/>
      <c r="Q26" s="260"/>
      <c r="R26" s="260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78" t="str">
        <f t="shared" si="1"/>
        <v/>
      </c>
      <c r="CC26" s="79">
        <v>100</v>
      </c>
      <c r="CD26" s="79">
        <f t="shared" si="2"/>
        <v>0</v>
      </c>
      <c r="CE26" s="79">
        <f t="shared" si="3"/>
        <v>0</v>
      </c>
      <c r="CF26" s="79">
        <f t="shared" si="4"/>
        <v>0</v>
      </c>
      <c r="CG26" s="79">
        <f t="shared" si="28"/>
        <v>0</v>
      </c>
      <c r="CH26" s="80">
        <f t="shared" si="5"/>
        <v>0</v>
      </c>
      <c r="CI26" s="84">
        <f t="shared" si="6"/>
        <v>0</v>
      </c>
      <c r="CJ26" s="80">
        <f t="shared" si="16"/>
        <v>0</v>
      </c>
      <c r="CK26" s="6"/>
      <c r="CN26" s="21" t="str">
        <f t="shared" si="7"/>
        <v/>
      </c>
      <c r="CO26" s="21" t="str">
        <f t="shared" si="8"/>
        <v/>
      </c>
      <c r="CP26" s="22" t="str">
        <f t="shared" si="17"/>
        <v/>
      </c>
      <c r="CQ26" s="22" t="str">
        <f t="shared" si="18"/>
        <v/>
      </c>
      <c r="CR26" s="22" t="str">
        <f t="shared" si="19"/>
        <v/>
      </c>
      <c r="CS26" s="22" t="str">
        <f t="shared" si="20"/>
        <v/>
      </c>
      <c r="CT26" s="22" t="str">
        <f t="shared" si="21"/>
        <v/>
      </c>
      <c r="CU26" s="173" t="str">
        <f t="shared" si="9"/>
        <v/>
      </c>
      <c r="CV26" s="173" t="str">
        <f t="shared" si="10"/>
        <v/>
      </c>
      <c r="CW26" s="22" t="str">
        <f t="shared" si="22"/>
        <v/>
      </c>
      <c r="CX26" s="22" t="str">
        <f t="shared" si="23"/>
        <v/>
      </c>
      <c r="CY26" s="23" t="str">
        <f t="shared" si="24"/>
        <v/>
      </c>
      <c r="CZ26" s="23" t="str">
        <f t="shared" si="25"/>
        <v/>
      </c>
      <c r="DA26" s="207" t="str">
        <f t="shared" si="29"/>
        <v/>
      </c>
      <c r="DB26" s="23">
        <f t="shared" si="11"/>
        <v>0</v>
      </c>
      <c r="DC26" s="16"/>
      <c r="DE26" s="192">
        <f t="shared" si="12"/>
        <v>0</v>
      </c>
      <c r="DF26" s="192">
        <f t="shared" si="13"/>
        <v>0</v>
      </c>
      <c r="DH26" s="192">
        <f t="shared" si="14"/>
        <v>0</v>
      </c>
      <c r="DI26" s="192">
        <f t="shared" si="15"/>
        <v>0</v>
      </c>
      <c r="DK26" s="203">
        <f>IF(Taula436[[#This Row],[Codi del contracte]]&lt;&gt;"",IF(Taula436[[#This Row],[Codi del contracte]]&gt;199,IF(Taula436[[#This Row],[Codi del contracte]]&lt;300,1,0),0),0)</f>
        <v>0</v>
      </c>
      <c r="DL26" s="203">
        <f>IF(Taula436[[#This Row],[Codi del contracte]]&lt;&gt;"",IF(Taula436[[#This Row],[Codi del contracte]]&gt;499,IF(Taula436[[#This Row],[Codi del contracte]]&lt;600,1,0),0),0)</f>
        <v>0</v>
      </c>
      <c r="DM26" s="203">
        <f t="shared" si="26"/>
        <v>0</v>
      </c>
      <c r="DN26" s="203">
        <f>IF(Taula436[[#This Row],[% Jornada (no posar símbol %)]]=100,IF(DM26=1,2,0),0)</f>
        <v>0</v>
      </c>
      <c r="DO26" s="203" t="str">
        <f t="shared" si="30"/>
        <v/>
      </c>
    </row>
    <row r="27" spans="1:119" ht="14.25" customHeight="1">
      <c r="A27" s="260"/>
      <c r="B27" s="83">
        <v>20</v>
      </c>
      <c r="C27" s="157"/>
      <c r="D27" s="231"/>
      <c r="E27" s="232"/>
      <c r="F27" s="233"/>
      <c r="G27" s="233"/>
      <c r="H27" s="210"/>
      <c r="I27" s="225"/>
      <c r="J27" s="210"/>
      <c r="K27" s="155"/>
      <c r="L27" s="156">
        <f t="shared" si="0"/>
        <v>0</v>
      </c>
      <c r="M27" s="340"/>
      <c r="N27" s="182" t="str">
        <f t="shared" si="27"/>
        <v/>
      </c>
      <c r="O27" s="127"/>
      <c r="P27" s="260"/>
      <c r="Q27" s="260"/>
      <c r="R27" s="260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78" t="str">
        <f t="shared" si="1"/>
        <v/>
      </c>
      <c r="CC27" s="79">
        <v>100</v>
      </c>
      <c r="CD27" s="79">
        <f t="shared" si="2"/>
        <v>0</v>
      </c>
      <c r="CE27" s="79">
        <f t="shared" si="3"/>
        <v>0</v>
      </c>
      <c r="CF27" s="79">
        <f t="shared" si="4"/>
        <v>0</v>
      </c>
      <c r="CG27" s="79">
        <f t="shared" si="28"/>
        <v>0</v>
      </c>
      <c r="CH27" s="80">
        <f t="shared" si="5"/>
        <v>0</v>
      </c>
      <c r="CI27" s="84">
        <f t="shared" si="6"/>
        <v>0</v>
      </c>
      <c r="CJ27" s="80">
        <f t="shared" si="16"/>
        <v>0</v>
      </c>
      <c r="CK27" s="6"/>
      <c r="CN27" s="21" t="str">
        <f t="shared" si="7"/>
        <v/>
      </c>
      <c r="CO27" s="21" t="str">
        <f t="shared" si="8"/>
        <v/>
      </c>
      <c r="CP27" s="22" t="str">
        <f t="shared" si="17"/>
        <v/>
      </c>
      <c r="CQ27" s="22" t="str">
        <f t="shared" si="18"/>
        <v/>
      </c>
      <c r="CR27" s="22" t="str">
        <f t="shared" si="19"/>
        <v/>
      </c>
      <c r="CS27" s="22" t="str">
        <f t="shared" si="20"/>
        <v/>
      </c>
      <c r="CT27" s="22" t="str">
        <f t="shared" si="21"/>
        <v/>
      </c>
      <c r="CU27" s="173" t="str">
        <f t="shared" si="9"/>
        <v/>
      </c>
      <c r="CV27" s="173" t="str">
        <f t="shared" si="10"/>
        <v/>
      </c>
      <c r="CW27" s="22" t="str">
        <f t="shared" si="22"/>
        <v/>
      </c>
      <c r="CX27" s="22" t="str">
        <f t="shared" si="23"/>
        <v/>
      </c>
      <c r="CY27" s="23" t="str">
        <f t="shared" si="24"/>
        <v/>
      </c>
      <c r="CZ27" s="23" t="str">
        <f t="shared" si="25"/>
        <v/>
      </c>
      <c r="DA27" s="207" t="str">
        <f t="shared" si="29"/>
        <v/>
      </c>
      <c r="DB27" s="23">
        <f t="shared" si="11"/>
        <v>0</v>
      </c>
      <c r="DC27" s="16"/>
      <c r="DE27" s="192">
        <f t="shared" si="12"/>
        <v>0</v>
      </c>
      <c r="DF27" s="192">
        <f t="shared" si="13"/>
        <v>0</v>
      </c>
      <c r="DH27" s="192">
        <f t="shared" si="14"/>
        <v>0</v>
      </c>
      <c r="DI27" s="192">
        <f t="shared" si="15"/>
        <v>0</v>
      </c>
      <c r="DK27" s="203">
        <f>IF(Taula436[[#This Row],[Codi del contracte]]&lt;&gt;"",IF(Taula436[[#This Row],[Codi del contracte]]&gt;199,IF(Taula436[[#This Row],[Codi del contracte]]&lt;300,1,0),0),0)</f>
        <v>0</v>
      </c>
      <c r="DL27" s="203">
        <f>IF(Taula436[[#This Row],[Codi del contracte]]&lt;&gt;"",IF(Taula436[[#This Row],[Codi del contracte]]&gt;499,IF(Taula436[[#This Row],[Codi del contracte]]&lt;600,1,0),0),0)</f>
        <v>0</v>
      </c>
      <c r="DM27" s="203">
        <f t="shared" si="26"/>
        <v>0</v>
      </c>
      <c r="DN27" s="203">
        <f>IF(Taula436[[#This Row],[% Jornada (no posar símbol %)]]=100,IF(DM27=1,2,0),0)</f>
        <v>0</v>
      </c>
      <c r="DO27" s="203" t="str">
        <f t="shared" si="30"/>
        <v/>
      </c>
    </row>
    <row r="28" spans="1:119" ht="14.25" customHeight="1">
      <c r="A28" s="260"/>
      <c r="B28" s="83">
        <v>21</v>
      </c>
      <c r="C28" s="210"/>
      <c r="D28" s="146"/>
      <c r="E28" s="193"/>
      <c r="F28" s="224"/>
      <c r="G28" s="233"/>
      <c r="H28" s="210"/>
      <c r="I28" s="225"/>
      <c r="J28" s="210"/>
      <c r="K28" s="155"/>
      <c r="L28" s="156">
        <f t="shared" si="0"/>
        <v>0</v>
      </c>
      <c r="M28" s="340"/>
      <c r="N28" s="182" t="str">
        <f t="shared" si="27"/>
        <v/>
      </c>
      <c r="O28" s="127"/>
      <c r="P28" s="260"/>
      <c r="Q28" s="260"/>
      <c r="R28" s="260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78" t="str">
        <f t="shared" si="1"/>
        <v/>
      </c>
      <c r="CC28" s="79">
        <v>100</v>
      </c>
      <c r="CD28" s="79">
        <f t="shared" si="2"/>
        <v>0</v>
      </c>
      <c r="CE28" s="79">
        <f t="shared" si="3"/>
        <v>0</v>
      </c>
      <c r="CF28" s="79">
        <f t="shared" si="4"/>
        <v>0</v>
      </c>
      <c r="CG28" s="79">
        <f t="shared" si="28"/>
        <v>0</v>
      </c>
      <c r="CH28" s="80">
        <f t="shared" si="5"/>
        <v>0</v>
      </c>
      <c r="CI28" s="84">
        <f t="shared" si="6"/>
        <v>0</v>
      </c>
      <c r="CJ28" s="80">
        <f t="shared" si="16"/>
        <v>0</v>
      </c>
      <c r="CK28" s="6"/>
      <c r="CN28" s="21" t="str">
        <f t="shared" si="7"/>
        <v/>
      </c>
      <c r="CO28" s="21" t="str">
        <f t="shared" si="8"/>
        <v/>
      </c>
      <c r="CP28" s="22" t="str">
        <f t="shared" si="17"/>
        <v/>
      </c>
      <c r="CQ28" s="22" t="str">
        <f t="shared" si="18"/>
        <v/>
      </c>
      <c r="CR28" s="22" t="str">
        <f t="shared" si="19"/>
        <v/>
      </c>
      <c r="CS28" s="22" t="str">
        <f t="shared" si="20"/>
        <v/>
      </c>
      <c r="CT28" s="22" t="str">
        <f t="shared" si="21"/>
        <v/>
      </c>
      <c r="CU28" s="173" t="str">
        <f t="shared" si="9"/>
        <v/>
      </c>
      <c r="CV28" s="173" t="str">
        <f t="shared" si="10"/>
        <v/>
      </c>
      <c r="CW28" s="22" t="str">
        <f t="shared" si="22"/>
        <v/>
      </c>
      <c r="CX28" s="22" t="str">
        <f t="shared" si="23"/>
        <v/>
      </c>
      <c r="CY28" s="23" t="str">
        <f t="shared" si="24"/>
        <v/>
      </c>
      <c r="CZ28" s="23" t="str">
        <f t="shared" si="25"/>
        <v/>
      </c>
      <c r="DA28" s="207" t="str">
        <f t="shared" si="29"/>
        <v/>
      </c>
      <c r="DB28" s="23">
        <f t="shared" si="11"/>
        <v>0</v>
      </c>
      <c r="DC28" s="16"/>
      <c r="DE28" s="192">
        <f t="shared" si="12"/>
        <v>0</v>
      </c>
      <c r="DF28" s="192">
        <f t="shared" si="13"/>
        <v>0</v>
      </c>
      <c r="DH28" s="192">
        <f t="shared" si="14"/>
        <v>0</v>
      </c>
      <c r="DI28" s="192">
        <f t="shared" si="15"/>
        <v>0</v>
      </c>
      <c r="DK28" s="203">
        <f>IF(Taula436[[#This Row],[Codi del contracte]]&lt;&gt;"",IF(Taula436[[#This Row],[Codi del contracte]]&gt;199,IF(Taula436[[#This Row],[Codi del contracte]]&lt;300,1,0),0),0)</f>
        <v>0</v>
      </c>
      <c r="DL28" s="203">
        <f>IF(Taula436[[#This Row],[Codi del contracte]]&lt;&gt;"",IF(Taula436[[#This Row],[Codi del contracte]]&gt;499,IF(Taula436[[#This Row],[Codi del contracte]]&lt;600,1,0),0),0)</f>
        <v>0</v>
      </c>
      <c r="DM28" s="203">
        <f t="shared" si="26"/>
        <v>0</v>
      </c>
      <c r="DN28" s="203">
        <f>IF(Taula436[[#This Row],[% Jornada (no posar símbol %)]]=100,IF(DM28=1,2,0),0)</f>
        <v>0</v>
      </c>
      <c r="DO28" s="203" t="str">
        <f t="shared" si="30"/>
        <v/>
      </c>
    </row>
    <row r="29" spans="1:119" ht="14.25" customHeight="1">
      <c r="A29" s="260"/>
      <c r="B29" s="83">
        <v>22</v>
      </c>
      <c r="C29" s="157"/>
      <c r="D29" s="231"/>
      <c r="E29" s="232"/>
      <c r="F29" s="233"/>
      <c r="G29" s="224"/>
      <c r="H29" s="210"/>
      <c r="I29" s="225"/>
      <c r="J29" s="210"/>
      <c r="K29" s="155"/>
      <c r="L29" s="156">
        <f t="shared" si="0"/>
        <v>0</v>
      </c>
      <c r="M29" s="340"/>
      <c r="N29" s="182" t="str">
        <f t="shared" si="27"/>
        <v/>
      </c>
      <c r="O29" s="127"/>
      <c r="P29" s="260"/>
      <c r="Q29" s="260"/>
      <c r="R29" s="260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78" t="str">
        <f t="shared" si="1"/>
        <v/>
      </c>
      <c r="CC29" s="79">
        <v>100</v>
      </c>
      <c r="CD29" s="79">
        <f t="shared" si="2"/>
        <v>0</v>
      </c>
      <c r="CE29" s="79">
        <f t="shared" si="3"/>
        <v>0</v>
      </c>
      <c r="CF29" s="79">
        <f t="shared" si="4"/>
        <v>0</v>
      </c>
      <c r="CG29" s="79">
        <f t="shared" si="28"/>
        <v>0</v>
      </c>
      <c r="CH29" s="80">
        <f t="shared" si="5"/>
        <v>0</v>
      </c>
      <c r="CI29" s="84">
        <f t="shared" si="6"/>
        <v>0</v>
      </c>
      <c r="CJ29" s="80">
        <f t="shared" si="16"/>
        <v>0</v>
      </c>
      <c r="CK29" s="6"/>
      <c r="CN29" s="21" t="str">
        <f t="shared" si="7"/>
        <v/>
      </c>
      <c r="CO29" s="21" t="str">
        <f t="shared" si="8"/>
        <v/>
      </c>
      <c r="CP29" s="22" t="str">
        <f t="shared" si="17"/>
        <v/>
      </c>
      <c r="CQ29" s="22" t="str">
        <f t="shared" si="18"/>
        <v/>
      </c>
      <c r="CR29" s="22" t="str">
        <f t="shared" si="19"/>
        <v/>
      </c>
      <c r="CS29" s="22" t="str">
        <f t="shared" si="20"/>
        <v/>
      </c>
      <c r="CT29" s="22" t="str">
        <f t="shared" si="21"/>
        <v/>
      </c>
      <c r="CU29" s="173" t="str">
        <f t="shared" si="9"/>
        <v/>
      </c>
      <c r="CV29" s="173" t="str">
        <f t="shared" si="10"/>
        <v/>
      </c>
      <c r="CW29" s="22" t="str">
        <f t="shared" si="22"/>
        <v/>
      </c>
      <c r="CX29" s="22" t="str">
        <f t="shared" si="23"/>
        <v/>
      </c>
      <c r="CY29" s="23" t="str">
        <f t="shared" si="24"/>
        <v/>
      </c>
      <c r="CZ29" s="23" t="str">
        <f t="shared" si="25"/>
        <v/>
      </c>
      <c r="DA29" s="207" t="str">
        <f t="shared" si="29"/>
        <v/>
      </c>
      <c r="DB29" s="23">
        <f t="shared" si="11"/>
        <v>0</v>
      </c>
      <c r="DC29" s="16"/>
      <c r="DE29" s="192">
        <f t="shared" si="12"/>
        <v>0</v>
      </c>
      <c r="DF29" s="192">
        <f t="shared" si="13"/>
        <v>0</v>
      </c>
      <c r="DH29" s="192">
        <f t="shared" si="14"/>
        <v>0</v>
      </c>
      <c r="DI29" s="192">
        <f t="shared" si="15"/>
        <v>0</v>
      </c>
      <c r="DK29" s="203">
        <f>IF(Taula436[[#This Row],[Codi del contracte]]&lt;&gt;"",IF(Taula436[[#This Row],[Codi del contracte]]&gt;199,IF(Taula436[[#This Row],[Codi del contracte]]&lt;300,1,0),0),0)</f>
        <v>0</v>
      </c>
      <c r="DL29" s="203">
        <f>IF(Taula436[[#This Row],[Codi del contracte]]&lt;&gt;"",IF(Taula436[[#This Row],[Codi del contracte]]&gt;499,IF(Taula436[[#This Row],[Codi del contracte]]&lt;600,1,0),0),0)</f>
        <v>0</v>
      </c>
      <c r="DM29" s="203">
        <f t="shared" si="26"/>
        <v>0</v>
      </c>
      <c r="DN29" s="203">
        <f>IF(Taula436[[#This Row],[% Jornada (no posar símbol %)]]=100,IF(DM29=1,2,0),0)</f>
        <v>0</v>
      </c>
      <c r="DO29" s="203" t="str">
        <f t="shared" si="30"/>
        <v/>
      </c>
    </row>
    <row r="30" spans="1:119" ht="14.25" customHeight="1">
      <c r="A30" s="260"/>
      <c r="B30" s="83">
        <v>23</v>
      </c>
      <c r="C30" s="210"/>
      <c r="D30" s="146"/>
      <c r="E30" s="193"/>
      <c r="F30" s="224"/>
      <c r="G30" s="233"/>
      <c r="H30" s="210"/>
      <c r="I30" s="225"/>
      <c r="J30" s="210"/>
      <c r="K30" s="155"/>
      <c r="L30" s="156">
        <f t="shared" si="0"/>
        <v>0</v>
      </c>
      <c r="M30" s="340"/>
      <c r="N30" s="182" t="str">
        <f t="shared" si="27"/>
        <v/>
      </c>
      <c r="O30" s="127"/>
      <c r="P30" s="64"/>
      <c r="Q30" s="64"/>
      <c r="R30" s="64"/>
      <c r="CB30" s="78" t="str">
        <f t="shared" si="1"/>
        <v/>
      </c>
      <c r="CC30" s="79">
        <v>100</v>
      </c>
      <c r="CD30" s="79">
        <f t="shared" si="2"/>
        <v>0</v>
      </c>
      <c r="CE30" s="79">
        <f t="shared" si="3"/>
        <v>0</v>
      </c>
      <c r="CF30" s="79">
        <f t="shared" si="4"/>
        <v>0</v>
      </c>
      <c r="CG30" s="79">
        <f t="shared" si="28"/>
        <v>0</v>
      </c>
      <c r="CH30" s="80">
        <f t="shared" si="5"/>
        <v>0</v>
      </c>
      <c r="CI30" s="84">
        <f t="shared" si="6"/>
        <v>0</v>
      </c>
      <c r="CJ30" s="80">
        <f t="shared" si="16"/>
        <v>0</v>
      </c>
      <c r="CN30" s="21" t="str">
        <f t="shared" si="7"/>
        <v/>
      </c>
      <c r="CO30" s="21" t="str">
        <f t="shared" si="8"/>
        <v/>
      </c>
      <c r="CP30" s="22" t="str">
        <f t="shared" si="17"/>
        <v/>
      </c>
      <c r="CQ30" s="22" t="str">
        <f t="shared" si="18"/>
        <v/>
      </c>
      <c r="CR30" s="22" t="str">
        <f t="shared" si="19"/>
        <v/>
      </c>
      <c r="CS30" s="22" t="str">
        <f t="shared" si="20"/>
        <v/>
      </c>
      <c r="CT30" s="22" t="str">
        <f t="shared" si="21"/>
        <v/>
      </c>
      <c r="CU30" s="173" t="str">
        <f t="shared" si="9"/>
        <v/>
      </c>
      <c r="CV30" s="173" t="str">
        <f t="shared" si="10"/>
        <v/>
      </c>
      <c r="CW30" s="22" t="str">
        <f t="shared" si="22"/>
        <v/>
      </c>
      <c r="CX30" s="22" t="str">
        <f t="shared" si="23"/>
        <v/>
      </c>
      <c r="CY30" s="23" t="str">
        <f t="shared" si="24"/>
        <v/>
      </c>
      <c r="CZ30" s="23" t="str">
        <f t="shared" si="25"/>
        <v/>
      </c>
      <c r="DA30" s="207" t="str">
        <f t="shared" si="29"/>
        <v/>
      </c>
      <c r="DB30" s="23">
        <f t="shared" si="11"/>
        <v>0</v>
      </c>
      <c r="DC30" s="16"/>
      <c r="DE30" s="192">
        <f t="shared" si="12"/>
        <v>0</v>
      </c>
      <c r="DF30" s="192">
        <f t="shared" si="13"/>
        <v>0</v>
      </c>
      <c r="DH30" s="192">
        <f t="shared" si="14"/>
        <v>0</v>
      </c>
      <c r="DI30" s="192">
        <f t="shared" si="15"/>
        <v>0</v>
      </c>
      <c r="DK30" s="203">
        <f>IF(Taula436[[#This Row],[Codi del contracte]]&lt;&gt;"",IF(Taula436[[#This Row],[Codi del contracte]]&gt;199,IF(Taula436[[#This Row],[Codi del contracte]]&lt;300,1,0),0),0)</f>
        <v>0</v>
      </c>
      <c r="DL30" s="203">
        <f>IF(Taula436[[#This Row],[Codi del contracte]]&lt;&gt;"",IF(Taula436[[#This Row],[Codi del contracte]]&gt;499,IF(Taula436[[#This Row],[Codi del contracte]]&lt;600,1,0),0),0)</f>
        <v>0</v>
      </c>
      <c r="DM30" s="203">
        <f t="shared" si="26"/>
        <v>0</v>
      </c>
      <c r="DN30" s="203">
        <f>IF(Taula436[[#This Row],[% Jornada (no posar símbol %)]]=100,IF(DM30=1,2,0),0)</f>
        <v>0</v>
      </c>
      <c r="DO30" s="203" t="str">
        <f t="shared" si="30"/>
        <v/>
      </c>
    </row>
    <row r="31" spans="1:119" ht="14.25" customHeight="1">
      <c r="A31" s="260"/>
      <c r="B31" s="83">
        <v>24</v>
      </c>
      <c r="C31" s="157"/>
      <c r="D31" s="231"/>
      <c r="E31" s="232"/>
      <c r="F31" s="233"/>
      <c r="G31" s="224"/>
      <c r="H31" s="210"/>
      <c r="I31" s="225"/>
      <c r="J31" s="210"/>
      <c r="K31" s="155"/>
      <c r="L31" s="156">
        <f t="shared" si="0"/>
        <v>0</v>
      </c>
      <c r="M31" s="340"/>
      <c r="N31" s="182" t="str">
        <f t="shared" si="27"/>
        <v/>
      </c>
      <c r="O31" s="127"/>
      <c r="P31" s="64"/>
      <c r="Q31" s="64"/>
      <c r="R31" s="64"/>
      <c r="CB31" s="78" t="str">
        <f t="shared" si="1"/>
        <v/>
      </c>
      <c r="CC31" s="79">
        <v>100</v>
      </c>
      <c r="CD31" s="79">
        <f t="shared" si="2"/>
        <v>0</v>
      </c>
      <c r="CE31" s="79">
        <f t="shared" si="3"/>
        <v>0</v>
      </c>
      <c r="CF31" s="79">
        <f t="shared" si="4"/>
        <v>0</v>
      </c>
      <c r="CG31" s="79">
        <f t="shared" si="28"/>
        <v>0</v>
      </c>
      <c r="CH31" s="80">
        <f t="shared" si="5"/>
        <v>0</v>
      </c>
      <c r="CI31" s="84">
        <f t="shared" si="6"/>
        <v>0</v>
      </c>
      <c r="CJ31" s="80">
        <f t="shared" si="16"/>
        <v>0</v>
      </c>
      <c r="CN31" s="21" t="str">
        <f t="shared" si="7"/>
        <v/>
      </c>
      <c r="CO31" s="21" t="str">
        <f t="shared" si="8"/>
        <v/>
      </c>
      <c r="CP31" s="22" t="str">
        <f t="shared" si="17"/>
        <v/>
      </c>
      <c r="CQ31" s="22" t="str">
        <f t="shared" si="18"/>
        <v/>
      </c>
      <c r="CR31" s="22" t="str">
        <f t="shared" si="19"/>
        <v/>
      </c>
      <c r="CS31" s="22" t="str">
        <f t="shared" si="20"/>
        <v/>
      </c>
      <c r="CT31" s="22" t="str">
        <f t="shared" si="21"/>
        <v/>
      </c>
      <c r="CU31" s="173" t="str">
        <f t="shared" si="9"/>
        <v/>
      </c>
      <c r="CV31" s="173" t="str">
        <f t="shared" si="10"/>
        <v/>
      </c>
      <c r="CW31" s="22" t="str">
        <f t="shared" si="22"/>
        <v/>
      </c>
      <c r="CX31" s="22" t="str">
        <f t="shared" si="23"/>
        <v/>
      </c>
      <c r="CY31" s="23" t="str">
        <f t="shared" si="24"/>
        <v/>
      </c>
      <c r="CZ31" s="23" t="str">
        <f t="shared" si="25"/>
        <v/>
      </c>
      <c r="DA31" s="207" t="str">
        <f t="shared" si="29"/>
        <v/>
      </c>
      <c r="DB31" s="23">
        <f t="shared" si="11"/>
        <v>0</v>
      </c>
      <c r="DC31" s="16"/>
      <c r="DE31" s="192">
        <f t="shared" si="12"/>
        <v>0</v>
      </c>
      <c r="DF31" s="192">
        <f t="shared" si="13"/>
        <v>0</v>
      </c>
      <c r="DH31" s="192">
        <f t="shared" si="14"/>
        <v>0</v>
      </c>
      <c r="DI31" s="192">
        <f t="shared" si="15"/>
        <v>0</v>
      </c>
      <c r="DK31" s="203">
        <f>IF(Taula436[[#This Row],[Codi del contracte]]&lt;&gt;"",IF(Taula436[[#This Row],[Codi del contracte]]&gt;199,IF(Taula436[[#This Row],[Codi del contracte]]&lt;300,1,0),0),0)</f>
        <v>0</v>
      </c>
      <c r="DL31" s="203">
        <f>IF(Taula436[[#This Row],[Codi del contracte]]&lt;&gt;"",IF(Taula436[[#This Row],[Codi del contracte]]&gt;499,IF(Taula436[[#This Row],[Codi del contracte]]&lt;600,1,0),0),0)</f>
        <v>0</v>
      </c>
      <c r="DM31" s="203">
        <f t="shared" si="26"/>
        <v>0</v>
      </c>
      <c r="DN31" s="203">
        <f>IF(Taula436[[#This Row],[% Jornada (no posar símbol %)]]=100,IF(DM31=1,2,0),0)</f>
        <v>0</v>
      </c>
      <c r="DO31" s="203" t="str">
        <f t="shared" si="30"/>
        <v/>
      </c>
    </row>
    <row r="32" spans="1:119" ht="14.25" customHeight="1">
      <c r="A32" s="260"/>
      <c r="B32" s="83">
        <v>25</v>
      </c>
      <c r="C32" s="210"/>
      <c r="D32" s="146"/>
      <c r="E32" s="193"/>
      <c r="F32" s="224"/>
      <c r="G32" s="233"/>
      <c r="H32" s="210"/>
      <c r="I32" s="225"/>
      <c r="J32" s="210"/>
      <c r="K32" s="155"/>
      <c r="L32" s="156">
        <f t="shared" si="0"/>
        <v>0</v>
      </c>
      <c r="M32" s="340"/>
      <c r="N32" s="182" t="str">
        <f t="shared" si="27"/>
        <v/>
      </c>
      <c r="O32" s="127"/>
      <c r="P32" s="64"/>
      <c r="Q32" s="64"/>
      <c r="R32" s="64"/>
      <c r="CB32" s="78" t="str">
        <f t="shared" si="1"/>
        <v/>
      </c>
      <c r="CC32" s="79">
        <v>100</v>
      </c>
      <c r="CD32" s="79">
        <f t="shared" si="2"/>
        <v>0</v>
      </c>
      <c r="CE32" s="79">
        <f t="shared" si="3"/>
        <v>0</v>
      </c>
      <c r="CF32" s="79">
        <f t="shared" si="4"/>
        <v>0</v>
      </c>
      <c r="CG32" s="79">
        <f t="shared" si="28"/>
        <v>0</v>
      </c>
      <c r="CH32" s="80">
        <f t="shared" si="5"/>
        <v>0</v>
      </c>
      <c r="CI32" s="84">
        <f t="shared" si="6"/>
        <v>0</v>
      </c>
      <c r="CJ32" s="80">
        <f t="shared" si="16"/>
        <v>0</v>
      </c>
      <c r="CN32" s="21" t="str">
        <f t="shared" si="7"/>
        <v/>
      </c>
      <c r="CO32" s="21" t="str">
        <f t="shared" si="8"/>
        <v/>
      </c>
      <c r="CP32" s="22" t="str">
        <f t="shared" si="17"/>
        <v/>
      </c>
      <c r="CQ32" s="22" t="str">
        <f t="shared" si="18"/>
        <v/>
      </c>
      <c r="CR32" s="22" t="str">
        <f t="shared" si="19"/>
        <v/>
      </c>
      <c r="CS32" s="22" t="str">
        <f t="shared" si="20"/>
        <v/>
      </c>
      <c r="CT32" s="22" t="str">
        <f t="shared" si="21"/>
        <v/>
      </c>
      <c r="CU32" s="173" t="str">
        <f t="shared" si="9"/>
        <v/>
      </c>
      <c r="CV32" s="173" t="str">
        <f t="shared" si="10"/>
        <v/>
      </c>
      <c r="CW32" s="22" t="str">
        <f t="shared" si="22"/>
        <v/>
      </c>
      <c r="CX32" s="22" t="str">
        <f t="shared" si="23"/>
        <v/>
      </c>
      <c r="CY32" s="23" t="str">
        <f t="shared" si="24"/>
        <v/>
      </c>
      <c r="CZ32" s="23" t="str">
        <f t="shared" si="25"/>
        <v/>
      </c>
      <c r="DA32" s="207" t="str">
        <f t="shared" si="29"/>
        <v/>
      </c>
      <c r="DB32" s="23">
        <f t="shared" si="11"/>
        <v>0</v>
      </c>
      <c r="DC32" s="16"/>
      <c r="DE32" s="192">
        <f t="shared" si="12"/>
        <v>0</v>
      </c>
      <c r="DF32" s="192">
        <f t="shared" si="13"/>
        <v>0</v>
      </c>
      <c r="DH32" s="192">
        <f t="shared" si="14"/>
        <v>0</v>
      </c>
      <c r="DI32" s="192">
        <f t="shared" si="15"/>
        <v>0</v>
      </c>
      <c r="DK32" s="203">
        <f>IF(Taula436[[#This Row],[Codi del contracte]]&lt;&gt;"",IF(Taula436[[#This Row],[Codi del contracte]]&gt;199,IF(Taula436[[#This Row],[Codi del contracte]]&lt;300,1,0),0),0)</f>
        <v>0</v>
      </c>
      <c r="DL32" s="203">
        <f>IF(Taula436[[#This Row],[Codi del contracte]]&lt;&gt;"",IF(Taula436[[#This Row],[Codi del contracte]]&gt;499,IF(Taula436[[#This Row],[Codi del contracte]]&lt;600,1,0),0),0)</f>
        <v>0</v>
      </c>
      <c r="DM32" s="203">
        <f t="shared" si="26"/>
        <v>0</v>
      </c>
      <c r="DN32" s="203">
        <f>IF(Taula436[[#This Row],[% Jornada (no posar símbol %)]]=100,IF(DM32=1,2,0),0)</f>
        <v>0</v>
      </c>
      <c r="DO32" s="203" t="str">
        <f t="shared" si="30"/>
        <v/>
      </c>
    </row>
    <row r="33" spans="1:119" ht="14.25" customHeight="1">
      <c r="A33" s="260"/>
      <c r="B33" s="83">
        <v>26</v>
      </c>
      <c r="C33" s="157"/>
      <c r="D33" s="231"/>
      <c r="E33" s="232"/>
      <c r="F33" s="233"/>
      <c r="G33" s="224"/>
      <c r="H33" s="210"/>
      <c r="I33" s="225"/>
      <c r="J33" s="210"/>
      <c r="K33" s="155"/>
      <c r="L33" s="156">
        <f t="shared" si="0"/>
        <v>0</v>
      </c>
      <c r="M33" s="340"/>
      <c r="N33" s="182" t="str">
        <f t="shared" si="27"/>
        <v/>
      </c>
      <c r="O33" s="127"/>
      <c r="P33" s="64"/>
      <c r="Q33" s="64"/>
      <c r="R33" s="64"/>
      <c r="CB33" s="78" t="str">
        <f t="shared" si="1"/>
        <v/>
      </c>
      <c r="CC33" s="79">
        <v>100</v>
      </c>
      <c r="CD33" s="79">
        <f t="shared" si="2"/>
        <v>0</v>
      </c>
      <c r="CE33" s="79">
        <f t="shared" si="3"/>
        <v>0</v>
      </c>
      <c r="CF33" s="79">
        <f t="shared" si="4"/>
        <v>0</v>
      </c>
      <c r="CG33" s="79">
        <f t="shared" si="28"/>
        <v>0</v>
      </c>
      <c r="CH33" s="80">
        <f t="shared" si="5"/>
        <v>0</v>
      </c>
      <c r="CI33" s="84">
        <f t="shared" si="6"/>
        <v>0</v>
      </c>
      <c r="CJ33" s="80">
        <f t="shared" si="16"/>
        <v>0</v>
      </c>
      <c r="CN33" s="21" t="str">
        <f t="shared" si="7"/>
        <v/>
      </c>
      <c r="CO33" s="21" t="str">
        <f t="shared" si="8"/>
        <v/>
      </c>
      <c r="CP33" s="22" t="str">
        <f t="shared" si="17"/>
        <v/>
      </c>
      <c r="CQ33" s="22" t="str">
        <f t="shared" si="18"/>
        <v/>
      </c>
      <c r="CR33" s="22" t="str">
        <f t="shared" si="19"/>
        <v/>
      </c>
      <c r="CS33" s="22" t="str">
        <f t="shared" si="20"/>
        <v/>
      </c>
      <c r="CT33" s="22" t="str">
        <f t="shared" si="21"/>
        <v/>
      </c>
      <c r="CU33" s="173" t="str">
        <f t="shared" si="9"/>
        <v/>
      </c>
      <c r="CV33" s="173" t="str">
        <f t="shared" si="10"/>
        <v/>
      </c>
      <c r="CW33" s="22" t="str">
        <f t="shared" si="22"/>
        <v/>
      </c>
      <c r="CX33" s="22" t="str">
        <f t="shared" si="23"/>
        <v/>
      </c>
      <c r="CY33" s="23" t="str">
        <f t="shared" si="24"/>
        <v/>
      </c>
      <c r="CZ33" s="23" t="str">
        <f t="shared" si="25"/>
        <v/>
      </c>
      <c r="DA33" s="207" t="str">
        <f t="shared" si="29"/>
        <v/>
      </c>
      <c r="DB33" s="23">
        <f t="shared" si="11"/>
        <v>0</v>
      </c>
      <c r="DC33" s="16"/>
      <c r="DE33" s="192">
        <f t="shared" si="12"/>
        <v>0</v>
      </c>
      <c r="DF33" s="192">
        <f t="shared" si="13"/>
        <v>0</v>
      </c>
      <c r="DH33" s="192">
        <f t="shared" si="14"/>
        <v>0</v>
      </c>
      <c r="DI33" s="192">
        <f t="shared" si="15"/>
        <v>0</v>
      </c>
      <c r="DK33" s="203">
        <f>IF(Taula436[[#This Row],[Codi del contracte]]&lt;&gt;"",IF(Taula436[[#This Row],[Codi del contracte]]&gt;199,IF(Taula436[[#This Row],[Codi del contracte]]&lt;300,1,0),0),0)</f>
        <v>0</v>
      </c>
      <c r="DL33" s="203">
        <f>IF(Taula436[[#This Row],[Codi del contracte]]&lt;&gt;"",IF(Taula436[[#This Row],[Codi del contracte]]&gt;499,IF(Taula436[[#This Row],[Codi del contracte]]&lt;600,1,0),0),0)</f>
        <v>0</v>
      </c>
      <c r="DM33" s="203">
        <f t="shared" si="26"/>
        <v>0</v>
      </c>
      <c r="DN33" s="203">
        <f>IF(Taula436[[#This Row],[% Jornada (no posar símbol %)]]=100,IF(DM33=1,2,0),0)</f>
        <v>0</v>
      </c>
      <c r="DO33" s="203" t="str">
        <f t="shared" si="30"/>
        <v/>
      </c>
    </row>
    <row r="34" spans="1:119" ht="14.25" customHeight="1">
      <c r="A34" s="260"/>
      <c r="B34" s="83">
        <v>27</v>
      </c>
      <c r="C34" s="157"/>
      <c r="D34" s="231"/>
      <c r="E34" s="232"/>
      <c r="F34" s="233"/>
      <c r="G34" s="224"/>
      <c r="H34" s="210"/>
      <c r="I34" s="225"/>
      <c r="J34" s="210"/>
      <c r="K34" s="155"/>
      <c r="L34" s="156">
        <f t="shared" si="0"/>
        <v>0</v>
      </c>
      <c r="M34" s="340"/>
      <c r="N34" s="182" t="str">
        <f t="shared" si="27"/>
        <v/>
      </c>
      <c r="O34" s="127"/>
      <c r="P34" s="64"/>
      <c r="Q34" s="64"/>
      <c r="R34" s="64"/>
      <c r="CB34" s="78" t="str">
        <f t="shared" si="1"/>
        <v/>
      </c>
      <c r="CC34" s="79">
        <v>100</v>
      </c>
      <c r="CD34" s="79">
        <f t="shared" si="2"/>
        <v>0</v>
      </c>
      <c r="CE34" s="79">
        <f t="shared" si="3"/>
        <v>0</v>
      </c>
      <c r="CF34" s="79">
        <f t="shared" si="4"/>
        <v>0</v>
      </c>
      <c r="CG34" s="79">
        <f t="shared" si="28"/>
        <v>0</v>
      </c>
      <c r="CH34" s="80">
        <f t="shared" si="5"/>
        <v>0</v>
      </c>
      <c r="CI34" s="84">
        <f t="shared" si="6"/>
        <v>0</v>
      </c>
      <c r="CJ34" s="80">
        <f t="shared" si="16"/>
        <v>0</v>
      </c>
      <c r="CN34" s="21" t="str">
        <f t="shared" si="7"/>
        <v/>
      </c>
      <c r="CO34" s="21" t="str">
        <f t="shared" si="8"/>
        <v/>
      </c>
      <c r="CP34" s="22" t="str">
        <f t="shared" si="17"/>
        <v/>
      </c>
      <c r="CQ34" s="22" t="str">
        <f t="shared" si="18"/>
        <v/>
      </c>
      <c r="CR34" s="22" t="str">
        <f t="shared" si="19"/>
        <v/>
      </c>
      <c r="CS34" s="22" t="str">
        <f t="shared" si="20"/>
        <v/>
      </c>
      <c r="CT34" s="22" t="str">
        <f t="shared" si="21"/>
        <v/>
      </c>
      <c r="CU34" s="173" t="str">
        <f t="shared" si="9"/>
        <v/>
      </c>
      <c r="CV34" s="173" t="str">
        <f t="shared" si="10"/>
        <v/>
      </c>
      <c r="CW34" s="22" t="str">
        <f t="shared" si="22"/>
        <v/>
      </c>
      <c r="CX34" s="22" t="str">
        <f t="shared" si="23"/>
        <v/>
      </c>
      <c r="CY34" s="23" t="str">
        <f t="shared" si="24"/>
        <v/>
      </c>
      <c r="CZ34" s="23" t="str">
        <f t="shared" si="25"/>
        <v/>
      </c>
      <c r="DA34" s="207" t="str">
        <f t="shared" si="29"/>
        <v/>
      </c>
      <c r="DB34" s="23">
        <f t="shared" si="11"/>
        <v>0</v>
      </c>
      <c r="DC34" s="16"/>
      <c r="DE34" s="192">
        <f t="shared" si="12"/>
        <v>0</v>
      </c>
      <c r="DF34" s="192">
        <f t="shared" si="13"/>
        <v>0</v>
      </c>
      <c r="DH34" s="192">
        <f t="shared" si="14"/>
        <v>0</v>
      </c>
      <c r="DI34" s="192">
        <f t="shared" si="15"/>
        <v>0</v>
      </c>
      <c r="DK34" s="203">
        <f>IF(Taula436[[#This Row],[Codi del contracte]]&lt;&gt;"",IF(Taula436[[#This Row],[Codi del contracte]]&gt;199,IF(Taula436[[#This Row],[Codi del contracte]]&lt;300,1,0),0),0)</f>
        <v>0</v>
      </c>
      <c r="DL34" s="203">
        <f>IF(Taula436[[#This Row],[Codi del contracte]]&lt;&gt;"",IF(Taula436[[#This Row],[Codi del contracte]]&gt;499,IF(Taula436[[#This Row],[Codi del contracte]]&lt;600,1,0),0),0)</f>
        <v>0</v>
      </c>
      <c r="DM34" s="203">
        <f t="shared" si="26"/>
        <v>0</v>
      </c>
      <c r="DN34" s="203">
        <f>IF(Taula436[[#This Row],[% Jornada (no posar símbol %)]]=100,IF(DM34=1,2,0),0)</f>
        <v>0</v>
      </c>
      <c r="DO34" s="203" t="str">
        <f t="shared" si="30"/>
        <v/>
      </c>
    </row>
    <row r="35" spans="1:119" ht="14.25" customHeight="1">
      <c r="A35" s="260"/>
      <c r="B35" s="83">
        <v>28</v>
      </c>
      <c r="C35" s="210"/>
      <c r="D35" s="146"/>
      <c r="E35" s="193"/>
      <c r="F35" s="224"/>
      <c r="G35" s="233"/>
      <c r="H35" s="210"/>
      <c r="I35" s="225"/>
      <c r="J35" s="210"/>
      <c r="K35" s="155"/>
      <c r="L35" s="156">
        <f t="shared" si="0"/>
        <v>0</v>
      </c>
      <c r="M35" s="340"/>
      <c r="N35" s="182" t="str">
        <f t="shared" si="27"/>
        <v/>
      </c>
      <c r="O35" s="127"/>
      <c r="P35" s="64"/>
      <c r="Q35" s="64"/>
      <c r="R35" s="64"/>
      <c r="CB35" s="78" t="str">
        <f t="shared" si="1"/>
        <v/>
      </c>
      <c r="CC35" s="79">
        <v>100</v>
      </c>
      <c r="CD35" s="79">
        <f t="shared" si="2"/>
        <v>0</v>
      </c>
      <c r="CE35" s="79">
        <f t="shared" si="3"/>
        <v>0</v>
      </c>
      <c r="CF35" s="79">
        <f t="shared" si="4"/>
        <v>0</v>
      </c>
      <c r="CG35" s="79">
        <f t="shared" si="28"/>
        <v>0</v>
      </c>
      <c r="CH35" s="80">
        <f t="shared" si="5"/>
        <v>0</v>
      </c>
      <c r="CI35" s="84">
        <f t="shared" si="6"/>
        <v>0</v>
      </c>
      <c r="CJ35" s="80">
        <f t="shared" si="16"/>
        <v>0</v>
      </c>
      <c r="CN35" s="21" t="str">
        <f t="shared" si="7"/>
        <v/>
      </c>
      <c r="CO35" s="21" t="str">
        <f t="shared" si="8"/>
        <v/>
      </c>
      <c r="CP35" s="22" t="str">
        <f t="shared" si="17"/>
        <v/>
      </c>
      <c r="CQ35" s="22" t="str">
        <f t="shared" si="18"/>
        <v/>
      </c>
      <c r="CR35" s="22" t="str">
        <f t="shared" si="19"/>
        <v/>
      </c>
      <c r="CS35" s="22" t="str">
        <f t="shared" si="20"/>
        <v/>
      </c>
      <c r="CT35" s="22" t="str">
        <f t="shared" si="21"/>
        <v/>
      </c>
      <c r="CU35" s="173" t="str">
        <f t="shared" si="9"/>
        <v/>
      </c>
      <c r="CV35" s="173" t="str">
        <f t="shared" si="10"/>
        <v/>
      </c>
      <c r="CW35" s="22" t="str">
        <f t="shared" si="22"/>
        <v/>
      </c>
      <c r="CX35" s="22" t="str">
        <f t="shared" si="23"/>
        <v/>
      </c>
      <c r="CY35" s="23" t="str">
        <f t="shared" si="24"/>
        <v/>
      </c>
      <c r="CZ35" s="23" t="str">
        <f t="shared" si="25"/>
        <v/>
      </c>
      <c r="DA35" s="207" t="str">
        <f t="shared" si="29"/>
        <v/>
      </c>
      <c r="DB35" s="23">
        <f t="shared" si="11"/>
        <v>0</v>
      </c>
      <c r="DC35" s="16"/>
      <c r="DE35" s="192">
        <f t="shared" si="12"/>
        <v>0</v>
      </c>
      <c r="DF35" s="192">
        <f t="shared" si="13"/>
        <v>0</v>
      </c>
      <c r="DH35" s="192">
        <f t="shared" si="14"/>
        <v>0</v>
      </c>
      <c r="DI35" s="192">
        <f t="shared" si="15"/>
        <v>0</v>
      </c>
      <c r="DK35" s="203">
        <f>IF(Taula436[[#This Row],[Codi del contracte]]&lt;&gt;"",IF(Taula436[[#This Row],[Codi del contracte]]&gt;199,IF(Taula436[[#This Row],[Codi del contracte]]&lt;300,1,0),0),0)</f>
        <v>0</v>
      </c>
      <c r="DL35" s="203">
        <f>IF(Taula436[[#This Row],[Codi del contracte]]&lt;&gt;"",IF(Taula436[[#This Row],[Codi del contracte]]&gt;499,IF(Taula436[[#This Row],[Codi del contracte]]&lt;600,1,0),0),0)</f>
        <v>0</v>
      </c>
      <c r="DM35" s="203">
        <f t="shared" si="26"/>
        <v>0</v>
      </c>
      <c r="DN35" s="203">
        <f>IF(Taula436[[#This Row],[% Jornada (no posar símbol %)]]=100,IF(DM35=1,2,0),0)</f>
        <v>0</v>
      </c>
      <c r="DO35" s="203" t="str">
        <f t="shared" si="30"/>
        <v/>
      </c>
    </row>
    <row r="36" spans="1:119" ht="14.25" customHeight="1">
      <c r="A36" s="260"/>
      <c r="B36" s="83">
        <v>29</v>
      </c>
      <c r="C36" s="157"/>
      <c r="D36" s="231"/>
      <c r="E36" s="232"/>
      <c r="F36" s="233"/>
      <c r="G36" s="224"/>
      <c r="H36" s="210"/>
      <c r="I36" s="225"/>
      <c r="J36" s="210"/>
      <c r="K36" s="155"/>
      <c r="L36" s="156">
        <f t="shared" si="0"/>
        <v>0</v>
      </c>
      <c r="M36" s="340"/>
      <c r="N36" s="182" t="str">
        <f t="shared" si="27"/>
        <v/>
      </c>
      <c r="O36" s="127"/>
      <c r="P36" s="64"/>
      <c r="Q36" s="64"/>
      <c r="R36" s="64"/>
      <c r="CB36" s="78" t="str">
        <f t="shared" si="1"/>
        <v/>
      </c>
      <c r="CC36" s="79">
        <v>100</v>
      </c>
      <c r="CD36" s="79">
        <f t="shared" si="2"/>
        <v>0</v>
      </c>
      <c r="CE36" s="79">
        <f t="shared" si="3"/>
        <v>0</v>
      </c>
      <c r="CF36" s="79">
        <f t="shared" si="4"/>
        <v>0</v>
      </c>
      <c r="CG36" s="79">
        <f t="shared" si="28"/>
        <v>0</v>
      </c>
      <c r="CH36" s="80">
        <f t="shared" si="5"/>
        <v>0</v>
      </c>
      <c r="CI36" s="84">
        <f t="shared" si="6"/>
        <v>0</v>
      </c>
      <c r="CJ36" s="80">
        <f t="shared" si="16"/>
        <v>0</v>
      </c>
      <c r="CN36" s="21" t="str">
        <f t="shared" si="7"/>
        <v/>
      </c>
      <c r="CO36" s="21" t="str">
        <f t="shared" si="8"/>
        <v/>
      </c>
      <c r="CP36" s="22" t="str">
        <f t="shared" si="17"/>
        <v/>
      </c>
      <c r="CQ36" s="22" t="str">
        <f t="shared" si="18"/>
        <v/>
      </c>
      <c r="CR36" s="22" t="str">
        <f t="shared" si="19"/>
        <v/>
      </c>
      <c r="CS36" s="22" t="str">
        <f t="shared" si="20"/>
        <v/>
      </c>
      <c r="CT36" s="22" t="str">
        <f t="shared" si="21"/>
        <v/>
      </c>
      <c r="CU36" s="173" t="str">
        <f t="shared" si="9"/>
        <v/>
      </c>
      <c r="CV36" s="173" t="str">
        <f t="shared" si="10"/>
        <v/>
      </c>
      <c r="CW36" s="22" t="str">
        <f t="shared" si="22"/>
        <v/>
      </c>
      <c r="CX36" s="22" t="str">
        <f t="shared" si="23"/>
        <v/>
      </c>
      <c r="CY36" s="23" t="str">
        <f t="shared" si="24"/>
        <v/>
      </c>
      <c r="CZ36" s="23" t="str">
        <f t="shared" si="25"/>
        <v/>
      </c>
      <c r="DA36" s="207" t="str">
        <f t="shared" si="29"/>
        <v/>
      </c>
      <c r="DB36" s="23">
        <f t="shared" si="11"/>
        <v>0</v>
      </c>
      <c r="DC36" s="16"/>
      <c r="DE36" s="192">
        <f t="shared" si="12"/>
        <v>0</v>
      </c>
      <c r="DF36" s="192">
        <f t="shared" si="13"/>
        <v>0</v>
      </c>
      <c r="DH36" s="192">
        <f t="shared" si="14"/>
        <v>0</v>
      </c>
      <c r="DI36" s="192">
        <f t="shared" si="15"/>
        <v>0</v>
      </c>
      <c r="DK36" s="203">
        <f>IF(Taula436[[#This Row],[Codi del contracte]]&lt;&gt;"",IF(Taula436[[#This Row],[Codi del contracte]]&gt;199,IF(Taula436[[#This Row],[Codi del contracte]]&lt;300,1,0),0),0)</f>
        <v>0</v>
      </c>
      <c r="DL36" s="203">
        <f>IF(Taula436[[#This Row],[Codi del contracte]]&lt;&gt;"",IF(Taula436[[#This Row],[Codi del contracte]]&gt;499,IF(Taula436[[#This Row],[Codi del contracte]]&lt;600,1,0),0),0)</f>
        <v>0</v>
      </c>
      <c r="DM36" s="203">
        <f t="shared" si="26"/>
        <v>0</v>
      </c>
      <c r="DN36" s="203">
        <f>IF(Taula436[[#This Row],[% Jornada (no posar símbol %)]]=100,IF(DM36=1,2,0),0)</f>
        <v>0</v>
      </c>
      <c r="DO36" s="203" t="str">
        <f t="shared" si="30"/>
        <v/>
      </c>
    </row>
    <row r="37" spans="1:119" ht="14.25" customHeight="1">
      <c r="A37" s="260"/>
      <c r="B37" s="83">
        <v>30</v>
      </c>
      <c r="C37" s="210"/>
      <c r="D37" s="226"/>
      <c r="E37" s="210"/>
      <c r="F37" s="224"/>
      <c r="G37" s="233"/>
      <c r="H37" s="210"/>
      <c r="I37" s="225"/>
      <c r="J37" s="210"/>
      <c r="K37" s="155"/>
      <c r="L37" s="156">
        <f t="shared" si="0"/>
        <v>0</v>
      </c>
      <c r="M37" s="340"/>
      <c r="N37" s="182" t="str">
        <f t="shared" si="27"/>
        <v/>
      </c>
      <c r="O37" s="127"/>
      <c r="P37" s="64"/>
      <c r="Q37" s="64"/>
      <c r="R37" s="64"/>
      <c r="CB37" s="78" t="str">
        <f t="shared" si="1"/>
        <v/>
      </c>
      <c r="CC37" s="79">
        <v>100</v>
      </c>
      <c r="CD37" s="79">
        <f t="shared" si="2"/>
        <v>0</v>
      </c>
      <c r="CE37" s="79">
        <f t="shared" si="3"/>
        <v>0</v>
      </c>
      <c r="CF37" s="79">
        <f t="shared" si="4"/>
        <v>0</v>
      </c>
      <c r="CG37" s="79">
        <f t="shared" si="28"/>
        <v>0</v>
      </c>
      <c r="CH37" s="80">
        <f t="shared" si="5"/>
        <v>0</v>
      </c>
      <c r="CI37" s="84">
        <f t="shared" si="6"/>
        <v>0</v>
      </c>
      <c r="CJ37" s="80">
        <f t="shared" si="16"/>
        <v>0</v>
      </c>
      <c r="CN37" s="21" t="str">
        <f t="shared" si="7"/>
        <v/>
      </c>
      <c r="CO37" s="21" t="str">
        <f t="shared" si="8"/>
        <v/>
      </c>
      <c r="CP37" s="22" t="str">
        <f t="shared" si="17"/>
        <v/>
      </c>
      <c r="CQ37" s="22" t="str">
        <f t="shared" si="18"/>
        <v/>
      </c>
      <c r="CR37" s="22" t="str">
        <f t="shared" si="19"/>
        <v/>
      </c>
      <c r="CS37" s="22" t="str">
        <f t="shared" si="20"/>
        <v/>
      </c>
      <c r="CT37" s="22" t="str">
        <f t="shared" si="21"/>
        <v/>
      </c>
      <c r="CU37" s="173" t="str">
        <f t="shared" si="9"/>
        <v/>
      </c>
      <c r="CV37" s="173" t="str">
        <f t="shared" si="10"/>
        <v/>
      </c>
      <c r="CW37" s="22" t="str">
        <f t="shared" si="22"/>
        <v/>
      </c>
      <c r="CX37" s="22" t="str">
        <f t="shared" si="23"/>
        <v/>
      </c>
      <c r="CY37" s="23" t="str">
        <f t="shared" si="24"/>
        <v/>
      </c>
      <c r="CZ37" s="23" t="str">
        <f t="shared" si="25"/>
        <v/>
      </c>
      <c r="DA37" s="207" t="str">
        <f t="shared" si="29"/>
        <v/>
      </c>
      <c r="DB37" s="23">
        <f t="shared" si="11"/>
        <v>0</v>
      </c>
      <c r="DC37" s="16"/>
      <c r="DE37" s="192">
        <f t="shared" si="12"/>
        <v>0</v>
      </c>
      <c r="DF37" s="192">
        <f t="shared" si="13"/>
        <v>0</v>
      </c>
      <c r="DH37" s="192">
        <f t="shared" si="14"/>
        <v>0</v>
      </c>
      <c r="DI37" s="192">
        <f t="shared" si="15"/>
        <v>0</v>
      </c>
      <c r="DK37" s="203">
        <f>IF(Taula436[[#This Row],[Codi del contracte]]&lt;&gt;"",IF(Taula436[[#This Row],[Codi del contracte]]&gt;199,IF(Taula436[[#This Row],[Codi del contracte]]&lt;300,1,0),0),0)</f>
        <v>0</v>
      </c>
      <c r="DL37" s="203">
        <f>IF(Taula436[[#This Row],[Codi del contracte]]&lt;&gt;"",IF(Taula436[[#This Row],[Codi del contracte]]&gt;499,IF(Taula436[[#This Row],[Codi del contracte]]&lt;600,1,0),0),0)</f>
        <v>0</v>
      </c>
      <c r="DM37" s="203">
        <f t="shared" si="26"/>
        <v>0</v>
      </c>
      <c r="DN37" s="203">
        <f>IF(Taula436[[#This Row],[% Jornada (no posar símbol %)]]=100,IF(DM37=1,2,0),0)</f>
        <v>0</v>
      </c>
      <c r="DO37" s="203" t="str">
        <f t="shared" si="30"/>
        <v/>
      </c>
    </row>
    <row r="38" spans="1:119" ht="14.25" customHeight="1">
      <c r="A38" s="260"/>
      <c r="B38" s="83">
        <v>31</v>
      </c>
      <c r="C38" s="210"/>
      <c r="D38" s="226"/>
      <c r="E38" s="210"/>
      <c r="F38" s="224"/>
      <c r="G38" s="224"/>
      <c r="H38" s="210"/>
      <c r="I38" s="225"/>
      <c r="J38" s="210"/>
      <c r="K38" s="155"/>
      <c r="L38" s="156">
        <f t="shared" si="0"/>
        <v>0</v>
      </c>
      <c r="M38" s="340"/>
      <c r="N38" s="182" t="str">
        <f t="shared" si="27"/>
        <v/>
      </c>
      <c r="O38" s="127"/>
      <c r="P38" s="64"/>
      <c r="Q38" s="64"/>
      <c r="R38" s="64"/>
      <c r="CB38" s="78" t="str">
        <f t="shared" si="1"/>
        <v/>
      </c>
      <c r="CC38" s="79">
        <v>100</v>
      </c>
      <c r="CD38" s="79">
        <f t="shared" si="2"/>
        <v>0</v>
      </c>
      <c r="CE38" s="79">
        <f t="shared" si="3"/>
        <v>0</v>
      </c>
      <c r="CF38" s="79">
        <f t="shared" si="4"/>
        <v>0</v>
      </c>
      <c r="CG38" s="79">
        <f t="shared" si="28"/>
        <v>0</v>
      </c>
      <c r="CH38" s="80">
        <f t="shared" si="5"/>
        <v>0</v>
      </c>
      <c r="CI38" s="84">
        <f t="shared" si="6"/>
        <v>0</v>
      </c>
      <c r="CJ38" s="80">
        <f t="shared" si="16"/>
        <v>0</v>
      </c>
      <c r="CN38" s="21" t="str">
        <f t="shared" si="7"/>
        <v/>
      </c>
      <c r="CO38" s="21" t="str">
        <f t="shared" si="8"/>
        <v/>
      </c>
      <c r="CP38" s="22" t="str">
        <f t="shared" si="17"/>
        <v/>
      </c>
      <c r="CQ38" s="22" t="str">
        <f t="shared" si="18"/>
        <v/>
      </c>
      <c r="CR38" s="22" t="str">
        <f t="shared" si="19"/>
        <v/>
      </c>
      <c r="CS38" s="22" t="str">
        <f t="shared" si="20"/>
        <v/>
      </c>
      <c r="CT38" s="22" t="str">
        <f t="shared" si="21"/>
        <v/>
      </c>
      <c r="CU38" s="173" t="str">
        <f t="shared" si="9"/>
        <v/>
      </c>
      <c r="CV38" s="173" t="str">
        <f t="shared" si="10"/>
        <v/>
      </c>
      <c r="CW38" s="22" t="str">
        <f t="shared" si="22"/>
        <v/>
      </c>
      <c r="CX38" s="22" t="str">
        <f t="shared" si="23"/>
        <v/>
      </c>
      <c r="CY38" s="23" t="str">
        <f t="shared" si="24"/>
        <v/>
      </c>
      <c r="CZ38" s="23" t="str">
        <f t="shared" si="25"/>
        <v/>
      </c>
      <c r="DA38" s="207" t="str">
        <f t="shared" si="29"/>
        <v/>
      </c>
      <c r="DB38" s="23">
        <f t="shared" si="11"/>
        <v>0</v>
      </c>
      <c r="DC38" s="16"/>
      <c r="DE38" s="192">
        <f t="shared" si="12"/>
        <v>0</v>
      </c>
      <c r="DF38" s="192">
        <f t="shared" si="13"/>
        <v>0</v>
      </c>
      <c r="DH38" s="192">
        <f t="shared" si="14"/>
        <v>0</v>
      </c>
      <c r="DI38" s="192">
        <f t="shared" si="15"/>
        <v>0</v>
      </c>
      <c r="DK38" s="203">
        <f>IF(Taula436[[#This Row],[Codi del contracte]]&lt;&gt;"",IF(Taula436[[#This Row],[Codi del contracte]]&gt;199,IF(Taula436[[#This Row],[Codi del contracte]]&lt;300,1,0),0),0)</f>
        <v>0</v>
      </c>
      <c r="DL38" s="203">
        <f>IF(Taula436[[#This Row],[Codi del contracte]]&lt;&gt;"",IF(Taula436[[#This Row],[Codi del contracte]]&gt;499,IF(Taula436[[#This Row],[Codi del contracte]]&lt;600,1,0),0),0)</f>
        <v>0</v>
      </c>
      <c r="DM38" s="203">
        <f t="shared" si="26"/>
        <v>0</v>
      </c>
      <c r="DN38" s="203">
        <f>IF(Taula436[[#This Row],[% Jornada (no posar símbol %)]]=100,IF(DM38=1,2,0),0)</f>
        <v>0</v>
      </c>
      <c r="DO38" s="203" t="str">
        <f t="shared" si="30"/>
        <v/>
      </c>
    </row>
    <row r="39" spans="1:119" ht="14.25" customHeight="1">
      <c r="A39" s="260"/>
      <c r="B39" s="83">
        <v>32</v>
      </c>
      <c r="C39" s="210"/>
      <c r="D39" s="226"/>
      <c r="E39" s="210"/>
      <c r="F39" s="224"/>
      <c r="G39" s="224"/>
      <c r="H39" s="210"/>
      <c r="I39" s="225"/>
      <c r="J39" s="210"/>
      <c r="K39" s="155"/>
      <c r="L39" s="156">
        <f t="shared" si="0"/>
        <v>0</v>
      </c>
      <c r="M39" s="340"/>
      <c r="N39" s="182" t="str">
        <f t="shared" si="27"/>
        <v/>
      </c>
      <c r="O39" s="127"/>
      <c r="P39" s="64"/>
      <c r="Q39" s="64"/>
      <c r="R39" s="64"/>
      <c r="CB39" s="78" t="str">
        <f t="shared" si="1"/>
        <v/>
      </c>
      <c r="CC39" s="79">
        <v>100</v>
      </c>
      <c r="CD39" s="79">
        <f t="shared" si="2"/>
        <v>0</v>
      </c>
      <c r="CE39" s="79">
        <f t="shared" si="3"/>
        <v>0</v>
      </c>
      <c r="CF39" s="79">
        <f t="shared" si="4"/>
        <v>0</v>
      </c>
      <c r="CG39" s="79">
        <f t="shared" si="28"/>
        <v>0</v>
      </c>
      <c r="CH39" s="80">
        <f t="shared" si="5"/>
        <v>0</v>
      </c>
      <c r="CI39" s="84">
        <f t="shared" si="6"/>
        <v>0</v>
      </c>
      <c r="CJ39" s="80">
        <f t="shared" si="16"/>
        <v>0</v>
      </c>
      <c r="CN39" s="21" t="str">
        <f t="shared" si="7"/>
        <v/>
      </c>
      <c r="CO39" s="21" t="str">
        <f t="shared" si="8"/>
        <v/>
      </c>
      <c r="CP39" s="22" t="str">
        <f t="shared" si="17"/>
        <v/>
      </c>
      <c r="CQ39" s="22" t="str">
        <f t="shared" si="18"/>
        <v/>
      </c>
      <c r="CR39" s="22" t="str">
        <f t="shared" si="19"/>
        <v/>
      </c>
      <c r="CS39" s="22" t="str">
        <f t="shared" si="20"/>
        <v/>
      </c>
      <c r="CT39" s="22" t="str">
        <f t="shared" si="21"/>
        <v/>
      </c>
      <c r="CU39" s="173" t="str">
        <f t="shared" si="9"/>
        <v/>
      </c>
      <c r="CV39" s="173" t="str">
        <f t="shared" si="10"/>
        <v/>
      </c>
      <c r="CW39" s="22" t="str">
        <f t="shared" si="22"/>
        <v/>
      </c>
      <c r="CX39" s="22" t="str">
        <f t="shared" si="23"/>
        <v/>
      </c>
      <c r="CY39" s="23" t="str">
        <f t="shared" si="24"/>
        <v/>
      </c>
      <c r="CZ39" s="23" t="str">
        <f t="shared" si="25"/>
        <v/>
      </c>
      <c r="DA39" s="207" t="str">
        <f t="shared" si="29"/>
        <v/>
      </c>
      <c r="DB39" s="23">
        <f t="shared" si="11"/>
        <v>0</v>
      </c>
      <c r="DC39" s="16"/>
      <c r="DE39" s="192">
        <f t="shared" si="12"/>
        <v>0</v>
      </c>
      <c r="DF39" s="192">
        <f t="shared" si="13"/>
        <v>0</v>
      </c>
      <c r="DH39" s="192">
        <f t="shared" si="14"/>
        <v>0</v>
      </c>
      <c r="DI39" s="192">
        <f t="shared" si="15"/>
        <v>0</v>
      </c>
      <c r="DK39" s="203">
        <f>IF(Taula436[[#This Row],[Codi del contracte]]&lt;&gt;"",IF(Taula436[[#This Row],[Codi del contracte]]&gt;199,IF(Taula436[[#This Row],[Codi del contracte]]&lt;300,1,0),0),0)</f>
        <v>0</v>
      </c>
      <c r="DL39" s="203">
        <f>IF(Taula436[[#This Row],[Codi del contracte]]&lt;&gt;"",IF(Taula436[[#This Row],[Codi del contracte]]&gt;499,IF(Taula436[[#This Row],[Codi del contracte]]&lt;600,1,0),0),0)</f>
        <v>0</v>
      </c>
      <c r="DM39" s="203">
        <f t="shared" si="26"/>
        <v>0</v>
      </c>
      <c r="DN39" s="203">
        <f>IF(Taula436[[#This Row],[% Jornada (no posar símbol %)]]=100,IF(DM39=1,2,0),0)</f>
        <v>0</v>
      </c>
      <c r="DO39" s="203" t="str">
        <f t="shared" si="30"/>
        <v/>
      </c>
    </row>
    <row r="40" spans="1:119" ht="14.25" customHeight="1">
      <c r="A40" s="260"/>
      <c r="B40" s="83">
        <v>33</v>
      </c>
      <c r="C40" s="210"/>
      <c r="D40" s="226"/>
      <c r="E40" s="210"/>
      <c r="F40" s="224"/>
      <c r="G40" s="224"/>
      <c r="H40" s="210"/>
      <c r="I40" s="225"/>
      <c r="J40" s="210"/>
      <c r="K40" s="155"/>
      <c r="L40" s="156">
        <f t="shared" si="0"/>
        <v>0</v>
      </c>
      <c r="M40" s="340"/>
      <c r="N40" s="182" t="str">
        <f t="shared" si="27"/>
        <v/>
      </c>
      <c r="O40" s="127"/>
      <c r="P40" s="64"/>
      <c r="Q40" s="64"/>
      <c r="R40" s="64"/>
      <c r="CB40" s="78" t="str">
        <f t="shared" si="1"/>
        <v/>
      </c>
      <c r="CC40" s="79">
        <v>100</v>
      </c>
      <c r="CD40" s="79">
        <f t="shared" si="2"/>
        <v>0</v>
      </c>
      <c r="CE40" s="79">
        <f t="shared" si="3"/>
        <v>0</v>
      </c>
      <c r="CF40" s="79">
        <f t="shared" si="4"/>
        <v>0</v>
      </c>
      <c r="CG40" s="79">
        <f t="shared" si="28"/>
        <v>0</v>
      </c>
      <c r="CH40" s="80">
        <f t="shared" si="5"/>
        <v>0</v>
      </c>
      <c r="CI40" s="84">
        <f t="shared" si="6"/>
        <v>0</v>
      </c>
      <c r="CJ40" s="80">
        <f t="shared" si="16"/>
        <v>0</v>
      </c>
      <c r="CN40" s="21" t="str">
        <f t="shared" si="7"/>
        <v/>
      </c>
      <c r="CO40" s="21" t="str">
        <f t="shared" si="8"/>
        <v/>
      </c>
      <c r="CP40" s="22" t="str">
        <f t="shared" si="17"/>
        <v/>
      </c>
      <c r="CQ40" s="22" t="str">
        <f t="shared" si="18"/>
        <v/>
      </c>
      <c r="CR40" s="22" t="str">
        <f t="shared" si="19"/>
        <v/>
      </c>
      <c r="CS40" s="22" t="str">
        <f t="shared" si="20"/>
        <v/>
      </c>
      <c r="CT40" s="22" t="str">
        <f t="shared" si="21"/>
        <v/>
      </c>
      <c r="CU40" s="173" t="str">
        <f t="shared" si="9"/>
        <v/>
      </c>
      <c r="CV40" s="173" t="str">
        <f t="shared" si="10"/>
        <v/>
      </c>
      <c r="CW40" s="22" t="str">
        <f t="shared" si="22"/>
        <v/>
      </c>
      <c r="CX40" s="22" t="str">
        <f t="shared" si="23"/>
        <v/>
      </c>
      <c r="CY40" s="23" t="str">
        <f t="shared" si="24"/>
        <v/>
      </c>
      <c r="CZ40" s="23" t="str">
        <f t="shared" si="25"/>
        <v/>
      </c>
      <c r="DA40" s="207" t="str">
        <f t="shared" si="29"/>
        <v/>
      </c>
      <c r="DB40" s="23">
        <f t="shared" si="11"/>
        <v>0</v>
      </c>
      <c r="DC40" s="16"/>
      <c r="DE40" s="192">
        <f t="shared" si="12"/>
        <v>0</v>
      </c>
      <c r="DF40" s="192">
        <f t="shared" si="13"/>
        <v>0</v>
      </c>
      <c r="DH40" s="192">
        <f t="shared" si="14"/>
        <v>0</v>
      </c>
      <c r="DI40" s="192">
        <f t="shared" si="15"/>
        <v>0</v>
      </c>
      <c r="DK40" s="203">
        <f>IF(Taula436[[#This Row],[Codi del contracte]]&lt;&gt;"",IF(Taula436[[#This Row],[Codi del contracte]]&gt;199,IF(Taula436[[#This Row],[Codi del contracte]]&lt;300,1,0),0),0)</f>
        <v>0</v>
      </c>
      <c r="DL40" s="203">
        <f>IF(Taula436[[#This Row],[Codi del contracte]]&lt;&gt;"",IF(Taula436[[#This Row],[Codi del contracte]]&gt;499,IF(Taula436[[#This Row],[Codi del contracte]]&lt;600,1,0),0),0)</f>
        <v>0</v>
      </c>
      <c r="DM40" s="203">
        <f t="shared" si="26"/>
        <v>0</v>
      </c>
      <c r="DN40" s="203">
        <f>IF(Taula436[[#This Row],[% Jornada (no posar símbol %)]]=100,IF(DM40=1,2,0),0)</f>
        <v>0</v>
      </c>
      <c r="DO40" s="203" t="str">
        <f t="shared" si="30"/>
        <v/>
      </c>
    </row>
    <row r="41" spans="1:119" ht="14.25" customHeight="1">
      <c r="A41" s="260"/>
      <c r="B41" s="83">
        <v>34</v>
      </c>
      <c r="C41" s="210"/>
      <c r="D41" s="226"/>
      <c r="E41" s="210"/>
      <c r="F41" s="224"/>
      <c r="G41" s="224"/>
      <c r="H41" s="210"/>
      <c r="I41" s="225"/>
      <c r="J41" s="210"/>
      <c r="K41" s="155"/>
      <c r="L41" s="156">
        <f t="shared" si="0"/>
        <v>0</v>
      </c>
      <c r="M41" s="340"/>
      <c r="N41" s="182" t="str">
        <f t="shared" si="27"/>
        <v/>
      </c>
      <c r="O41" s="127"/>
      <c r="P41" s="64"/>
      <c r="Q41" s="64"/>
      <c r="R41" s="64"/>
      <c r="CB41" s="78" t="str">
        <f t="shared" si="1"/>
        <v/>
      </c>
      <c r="CC41" s="79">
        <v>100</v>
      </c>
      <c r="CD41" s="79">
        <f t="shared" si="2"/>
        <v>0</v>
      </c>
      <c r="CE41" s="79">
        <f t="shared" si="3"/>
        <v>0</v>
      </c>
      <c r="CF41" s="79">
        <f t="shared" si="4"/>
        <v>0</v>
      </c>
      <c r="CG41" s="79">
        <f t="shared" si="28"/>
        <v>0</v>
      </c>
      <c r="CH41" s="80">
        <f t="shared" si="5"/>
        <v>0</v>
      </c>
      <c r="CI41" s="84">
        <f t="shared" si="6"/>
        <v>0</v>
      </c>
      <c r="CJ41" s="80">
        <f t="shared" si="16"/>
        <v>0</v>
      </c>
      <c r="CN41" s="21" t="str">
        <f t="shared" si="7"/>
        <v/>
      </c>
      <c r="CO41" s="21" t="str">
        <f t="shared" si="8"/>
        <v/>
      </c>
      <c r="CP41" s="22" t="str">
        <f t="shared" si="17"/>
        <v/>
      </c>
      <c r="CQ41" s="22" t="str">
        <f t="shared" si="18"/>
        <v/>
      </c>
      <c r="CR41" s="22" t="str">
        <f t="shared" si="19"/>
        <v/>
      </c>
      <c r="CS41" s="22" t="str">
        <f t="shared" si="20"/>
        <v/>
      </c>
      <c r="CT41" s="22" t="str">
        <f t="shared" si="21"/>
        <v/>
      </c>
      <c r="CU41" s="173" t="str">
        <f t="shared" si="9"/>
        <v/>
      </c>
      <c r="CV41" s="173" t="str">
        <f t="shared" si="10"/>
        <v/>
      </c>
      <c r="CW41" s="22" t="str">
        <f t="shared" si="22"/>
        <v/>
      </c>
      <c r="CX41" s="22" t="str">
        <f t="shared" si="23"/>
        <v/>
      </c>
      <c r="CY41" s="23" t="str">
        <f t="shared" si="24"/>
        <v/>
      </c>
      <c r="CZ41" s="23" t="str">
        <f t="shared" si="25"/>
        <v/>
      </c>
      <c r="DA41" s="207" t="str">
        <f t="shared" si="29"/>
        <v/>
      </c>
      <c r="DB41" s="23">
        <f t="shared" si="11"/>
        <v>0</v>
      </c>
      <c r="DC41" s="16"/>
      <c r="DE41" s="192">
        <f t="shared" si="12"/>
        <v>0</v>
      </c>
      <c r="DF41" s="192">
        <f t="shared" si="13"/>
        <v>0</v>
      </c>
      <c r="DH41" s="192">
        <f t="shared" si="14"/>
        <v>0</v>
      </c>
      <c r="DI41" s="192">
        <f t="shared" si="15"/>
        <v>0</v>
      </c>
      <c r="DK41" s="203">
        <f>IF(Taula436[[#This Row],[Codi del contracte]]&lt;&gt;"",IF(Taula436[[#This Row],[Codi del contracte]]&gt;199,IF(Taula436[[#This Row],[Codi del contracte]]&lt;300,1,0),0),0)</f>
        <v>0</v>
      </c>
      <c r="DL41" s="203">
        <f>IF(Taula436[[#This Row],[Codi del contracte]]&lt;&gt;"",IF(Taula436[[#This Row],[Codi del contracte]]&gt;499,IF(Taula436[[#This Row],[Codi del contracte]]&lt;600,1,0),0),0)</f>
        <v>0</v>
      </c>
      <c r="DM41" s="203">
        <f t="shared" si="26"/>
        <v>0</v>
      </c>
      <c r="DN41" s="203">
        <f>IF(Taula436[[#This Row],[% Jornada (no posar símbol %)]]=100,IF(DM41=1,2,0),0)</f>
        <v>0</v>
      </c>
      <c r="DO41" s="203" t="str">
        <f t="shared" si="30"/>
        <v/>
      </c>
    </row>
    <row r="42" spans="1:119" ht="14.25" customHeight="1">
      <c r="A42" s="260"/>
      <c r="B42" s="83">
        <v>35</v>
      </c>
      <c r="C42" s="210"/>
      <c r="D42" s="226"/>
      <c r="E42" s="210"/>
      <c r="F42" s="224"/>
      <c r="G42" s="224"/>
      <c r="H42" s="210"/>
      <c r="I42" s="225"/>
      <c r="J42" s="210"/>
      <c r="K42" s="155"/>
      <c r="L42" s="156">
        <f t="shared" si="0"/>
        <v>0</v>
      </c>
      <c r="M42" s="340"/>
      <c r="N42" s="182" t="str">
        <f t="shared" si="27"/>
        <v/>
      </c>
      <c r="O42" s="127"/>
      <c r="P42" s="64"/>
      <c r="Q42" s="64"/>
      <c r="R42" s="64"/>
      <c r="CB42" s="78" t="str">
        <f t="shared" si="1"/>
        <v/>
      </c>
      <c r="CC42" s="79">
        <v>100</v>
      </c>
      <c r="CD42" s="79">
        <f t="shared" si="2"/>
        <v>0</v>
      </c>
      <c r="CE42" s="79">
        <f t="shared" si="3"/>
        <v>0</v>
      </c>
      <c r="CF42" s="79">
        <f t="shared" si="4"/>
        <v>0</v>
      </c>
      <c r="CG42" s="79">
        <f t="shared" si="28"/>
        <v>0</v>
      </c>
      <c r="CH42" s="80">
        <f t="shared" si="5"/>
        <v>0</v>
      </c>
      <c r="CI42" s="84">
        <f t="shared" si="6"/>
        <v>0</v>
      </c>
      <c r="CJ42" s="80">
        <f t="shared" si="16"/>
        <v>0</v>
      </c>
      <c r="CN42" s="21" t="str">
        <f t="shared" si="7"/>
        <v/>
      </c>
      <c r="CO42" s="21" t="str">
        <f t="shared" si="8"/>
        <v/>
      </c>
      <c r="CP42" s="22" t="str">
        <f t="shared" si="17"/>
        <v/>
      </c>
      <c r="CQ42" s="22" t="str">
        <f t="shared" si="18"/>
        <v/>
      </c>
      <c r="CR42" s="22" t="str">
        <f t="shared" si="19"/>
        <v/>
      </c>
      <c r="CS42" s="22" t="str">
        <f t="shared" si="20"/>
        <v/>
      </c>
      <c r="CT42" s="22" t="str">
        <f t="shared" si="21"/>
        <v/>
      </c>
      <c r="CU42" s="173" t="str">
        <f t="shared" si="9"/>
        <v/>
      </c>
      <c r="CV42" s="173" t="str">
        <f t="shared" si="10"/>
        <v/>
      </c>
      <c r="CW42" s="22" t="str">
        <f t="shared" si="22"/>
        <v/>
      </c>
      <c r="CX42" s="22" t="str">
        <f t="shared" si="23"/>
        <v/>
      </c>
      <c r="CY42" s="23" t="str">
        <f t="shared" si="24"/>
        <v/>
      </c>
      <c r="CZ42" s="23" t="str">
        <f t="shared" si="25"/>
        <v/>
      </c>
      <c r="DA42" s="207" t="str">
        <f t="shared" si="29"/>
        <v/>
      </c>
      <c r="DB42" s="23">
        <f t="shared" si="11"/>
        <v>0</v>
      </c>
      <c r="DC42" s="16"/>
      <c r="DE42" s="192">
        <f t="shared" si="12"/>
        <v>0</v>
      </c>
      <c r="DF42" s="192">
        <f t="shared" si="13"/>
        <v>0</v>
      </c>
      <c r="DH42" s="192">
        <f t="shared" si="14"/>
        <v>0</v>
      </c>
      <c r="DI42" s="192">
        <f t="shared" si="15"/>
        <v>0</v>
      </c>
      <c r="DK42" s="203">
        <f>IF(Taula436[[#This Row],[Codi del contracte]]&lt;&gt;"",IF(Taula436[[#This Row],[Codi del contracte]]&gt;199,IF(Taula436[[#This Row],[Codi del contracte]]&lt;300,1,0),0),0)</f>
        <v>0</v>
      </c>
      <c r="DL42" s="203">
        <f>IF(Taula436[[#This Row],[Codi del contracte]]&lt;&gt;"",IF(Taula436[[#This Row],[Codi del contracte]]&gt;499,IF(Taula436[[#This Row],[Codi del contracte]]&lt;600,1,0),0),0)</f>
        <v>0</v>
      </c>
      <c r="DM42" s="203">
        <f t="shared" si="26"/>
        <v>0</v>
      </c>
      <c r="DN42" s="203">
        <f>IF(Taula436[[#This Row],[% Jornada (no posar símbol %)]]=100,IF(DM42=1,2,0),0)</f>
        <v>0</v>
      </c>
      <c r="DO42" s="203" t="str">
        <f t="shared" si="30"/>
        <v/>
      </c>
    </row>
    <row r="43" spans="1:119" ht="14.25" customHeight="1">
      <c r="A43" s="260"/>
      <c r="B43" s="83">
        <v>36</v>
      </c>
      <c r="C43" s="210"/>
      <c r="D43" s="226"/>
      <c r="E43" s="210"/>
      <c r="F43" s="224"/>
      <c r="G43" s="224"/>
      <c r="H43" s="210"/>
      <c r="I43" s="225"/>
      <c r="J43" s="210"/>
      <c r="K43" s="155"/>
      <c r="L43" s="156">
        <f t="shared" si="0"/>
        <v>0</v>
      </c>
      <c r="M43" s="340"/>
      <c r="N43" s="182" t="str">
        <f t="shared" si="27"/>
        <v/>
      </c>
      <c r="O43" s="127"/>
      <c r="P43" s="64"/>
      <c r="Q43" s="64"/>
      <c r="R43" s="64"/>
      <c r="CB43" s="78" t="str">
        <f t="shared" si="1"/>
        <v/>
      </c>
      <c r="CC43" s="79">
        <v>100</v>
      </c>
      <c r="CD43" s="79">
        <f t="shared" si="2"/>
        <v>0</v>
      </c>
      <c r="CE43" s="79">
        <f t="shared" si="3"/>
        <v>0</v>
      </c>
      <c r="CF43" s="79">
        <f t="shared" si="4"/>
        <v>0</v>
      </c>
      <c r="CG43" s="79">
        <f t="shared" si="28"/>
        <v>0</v>
      </c>
      <c r="CH43" s="80">
        <f t="shared" si="5"/>
        <v>0</v>
      </c>
      <c r="CI43" s="84">
        <f t="shared" si="6"/>
        <v>0</v>
      </c>
      <c r="CJ43" s="80">
        <f t="shared" si="16"/>
        <v>0</v>
      </c>
      <c r="CN43" s="21" t="str">
        <f t="shared" si="7"/>
        <v/>
      </c>
      <c r="CO43" s="21" t="str">
        <f t="shared" si="8"/>
        <v/>
      </c>
      <c r="CP43" s="22" t="str">
        <f t="shared" si="17"/>
        <v/>
      </c>
      <c r="CQ43" s="22" t="str">
        <f t="shared" si="18"/>
        <v/>
      </c>
      <c r="CR43" s="22" t="str">
        <f t="shared" si="19"/>
        <v/>
      </c>
      <c r="CS43" s="22" t="str">
        <f t="shared" si="20"/>
        <v/>
      </c>
      <c r="CT43" s="22" t="str">
        <f t="shared" si="21"/>
        <v/>
      </c>
      <c r="CU43" s="173" t="str">
        <f t="shared" si="9"/>
        <v/>
      </c>
      <c r="CV43" s="173" t="str">
        <f t="shared" si="10"/>
        <v/>
      </c>
      <c r="CW43" s="22" t="str">
        <f t="shared" si="22"/>
        <v/>
      </c>
      <c r="CX43" s="22" t="str">
        <f t="shared" si="23"/>
        <v/>
      </c>
      <c r="CY43" s="23" t="str">
        <f t="shared" si="24"/>
        <v/>
      </c>
      <c r="CZ43" s="23" t="str">
        <f t="shared" si="25"/>
        <v/>
      </c>
      <c r="DA43" s="207" t="str">
        <f t="shared" si="29"/>
        <v/>
      </c>
      <c r="DB43" s="23">
        <f t="shared" si="11"/>
        <v>0</v>
      </c>
      <c r="DC43" s="16"/>
      <c r="DE43" s="192">
        <f t="shared" si="12"/>
        <v>0</v>
      </c>
      <c r="DF43" s="192">
        <f t="shared" si="13"/>
        <v>0</v>
      </c>
      <c r="DH43" s="192">
        <f t="shared" si="14"/>
        <v>0</v>
      </c>
      <c r="DI43" s="192">
        <f t="shared" si="15"/>
        <v>0</v>
      </c>
      <c r="DK43" s="203">
        <f>IF(Taula436[[#This Row],[Codi del contracte]]&lt;&gt;"",IF(Taula436[[#This Row],[Codi del contracte]]&gt;199,IF(Taula436[[#This Row],[Codi del contracte]]&lt;300,1,0),0),0)</f>
        <v>0</v>
      </c>
      <c r="DL43" s="203">
        <f>IF(Taula436[[#This Row],[Codi del contracte]]&lt;&gt;"",IF(Taula436[[#This Row],[Codi del contracte]]&gt;499,IF(Taula436[[#This Row],[Codi del contracte]]&lt;600,1,0),0),0)</f>
        <v>0</v>
      </c>
      <c r="DM43" s="203">
        <f t="shared" si="26"/>
        <v>0</v>
      </c>
      <c r="DN43" s="203">
        <f>IF(Taula436[[#This Row],[% Jornada (no posar símbol %)]]=100,IF(DM43=1,2,0),0)</f>
        <v>0</v>
      </c>
      <c r="DO43" s="203" t="str">
        <f t="shared" si="30"/>
        <v/>
      </c>
    </row>
    <row r="44" spans="1:119" ht="14.25" customHeight="1">
      <c r="A44" s="260"/>
      <c r="B44" s="83">
        <v>37</v>
      </c>
      <c r="C44" s="210"/>
      <c r="D44" s="226"/>
      <c r="E44" s="210"/>
      <c r="F44" s="224"/>
      <c r="G44" s="224"/>
      <c r="H44" s="210"/>
      <c r="I44" s="225"/>
      <c r="J44" s="210"/>
      <c r="K44" s="155"/>
      <c r="L44" s="156">
        <f t="shared" si="0"/>
        <v>0</v>
      </c>
      <c r="M44" s="340"/>
      <c r="N44" s="182" t="str">
        <f t="shared" si="27"/>
        <v/>
      </c>
      <c r="O44" s="127"/>
      <c r="P44" s="64"/>
      <c r="Q44" s="64"/>
      <c r="R44" s="64"/>
      <c r="CB44" s="78" t="str">
        <f t="shared" si="1"/>
        <v/>
      </c>
      <c r="CC44" s="79">
        <v>100</v>
      </c>
      <c r="CD44" s="79">
        <f t="shared" si="2"/>
        <v>0</v>
      </c>
      <c r="CE44" s="79">
        <f t="shared" si="3"/>
        <v>0</v>
      </c>
      <c r="CF44" s="79">
        <f t="shared" si="4"/>
        <v>0</v>
      </c>
      <c r="CG44" s="79">
        <f t="shared" si="28"/>
        <v>0</v>
      </c>
      <c r="CH44" s="80">
        <f t="shared" si="5"/>
        <v>0</v>
      </c>
      <c r="CI44" s="84">
        <f t="shared" si="6"/>
        <v>0</v>
      </c>
      <c r="CJ44" s="80">
        <f t="shared" si="16"/>
        <v>0</v>
      </c>
      <c r="CN44" s="21" t="str">
        <f t="shared" si="7"/>
        <v/>
      </c>
      <c r="CO44" s="21" t="str">
        <f t="shared" si="8"/>
        <v/>
      </c>
      <c r="CP44" s="22" t="str">
        <f t="shared" si="17"/>
        <v/>
      </c>
      <c r="CQ44" s="22" t="str">
        <f t="shared" si="18"/>
        <v/>
      </c>
      <c r="CR44" s="22" t="str">
        <f t="shared" si="19"/>
        <v/>
      </c>
      <c r="CS44" s="22" t="str">
        <f t="shared" si="20"/>
        <v/>
      </c>
      <c r="CT44" s="22" t="str">
        <f t="shared" si="21"/>
        <v/>
      </c>
      <c r="CU44" s="173" t="str">
        <f t="shared" si="9"/>
        <v/>
      </c>
      <c r="CV44" s="173" t="str">
        <f t="shared" si="10"/>
        <v/>
      </c>
      <c r="CW44" s="22" t="str">
        <f t="shared" si="22"/>
        <v/>
      </c>
      <c r="CX44" s="22" t="str">
        <f t="shared" si="23"/>
        <v/>
      </c>
      <c r="CY44" s="23" t="str">
        <f t="shared" si="24"/>
        <v/>
      </c>
      <c r="CZ44" s="23" t="str">
        <f t="shared" si="25"/>
        <v/>
      </c>
      <c r="DA44" s="207" t="str">
        <f t="shared" si="29"/>
        <v/>
      </c>
      <c r="DB44" s="23">
        <f t="shared" si="11"/>
        <v>0</v>
      </c>
      <c r="DC44" s="16"/>
      <c r="DE44" s="192">
        <f t="shared" si="12"/>
        <v>0</v>
      </c>
      <c r="DF44" s="192">
        <f t="shared" si="13"/>
        <v>0</v>
      </c>
      <c r="DH44" s="192">
        <f t="shared" si="14"/>
        <v>0</v>
      </c>
      <c r="DI44" s="192">
        <f t="shared" si="15"/>
        <v>0</v>
      </c>
      <c r="DK44" s="203">
        <f>IF(Taula436[[#This Row],[Codi del contracte]]&lt;&gt;"",IF(Taula436[[#This Row],[Codi del contracte]]&gt;199,IF(Taula436[[#This Row],[Codi del contracte]]&lt;300,1,0),0),0)</f>
        <v>0</v>
      </c>
      <c r="DL44" s="203">
        <f>IF(Taula436[[#This Row],[Codi del contracte]]&lt;&gt;"",IF(Taula436[[#This Row],[Codi del contracte]]&gt;499,IF(Taula436[[#This Row],[Codi del contracte]]&lt;600,1,0),0),0)</f>
        <v>0</v>
      </c>
      <c r="DM44" s="203">
        <f t="shared" si="26"/>
        <v>0</v>
      </c>
      <c r="DN44" s="203">
        <f>IF(Taula436[[#This Row],[% Jornada (no posar símbol %)]]=100,IF(DM44=1,2,0),0)</f>
        <v>0</v>
      </c>
      <c r="DO44" s="203" t="str">
        <f t="shared" si="30"/>
        <v/>
      </c>
    </row>
    <row r="45" spans="1:119" ht="14.25" customHeight="1">
      <c r="A45" s="260"/>
      <c r="B45" s="83">
        <v>38</v>
      </c>
      <c r="C45" s="210"/>
      <c r="D45" s="226"/>
      <c r="E45" s="210"/>
      <c r="F45" s="224"/>
      <c r="G45" s="224"/>
      <c r="H45" s="210"/>
      <c r="I45" s="225"/>
      <c r="J45" s="210"/>
      <c r="K45" s="155"/>
      <c r="L45" s="156">
        <f t="shared" si="0"/>
        <v>0</v>
      </c>
      <c r="M45" s="340"/>
      <c r="N45" s="182" t="str">
        <f t="shared" si="27"/>
        <v/>
      </c>
      <c r="O45" s="127"/>
      <c r="P45" s="64"/>
      <c r="Q45" s="64"/>
      <c r="R45" s="64"/>
      <c r="CB45" s="78" t="str">
        <f t="shared" si="1"/>
        <v/>
      </c>
      <c r="CC45" s="79">
        <v>100</v>
      </c>
      <c r="CD45" s="79">
        <f t="shared" si="2"/>
        <v>0</v>
      </c>
      <c r="CE45" s="79">
        <f t="shared" si="3"/>
        <v>0</v>
      </c>
      <c r="CF45" s="79">
        <f t="shared" si="4"/>
        <v>0</v>
      </c>
      <c r="CG45" s="79">
        <f t="shared" si="28"/>
        <v>0</v>
      </c>
      <c r="CH45" s="80">
        <f t="shared" si="5"/>
        <v>0</v>
      </c>
      <c r="CI45" s="84">
        <f t="shared" si="6"/>
        <v>0</v>
      </c>
      <c r="CJ45" s="80">
        <f t="shared" si="16"/>
        <v>0</v>
      </c>
      <c r="CN45" s="21" t="str">
        <f t="shared" si="7"/>
        <v/>
      </c>
      <c r="CO45" s="21" t="str">
        <f t="shared" si="8"/>
        <v/>
      </c>
      <c r="CP45" s="22" t="str">
        <f t="shared" si="17"/>
        <v/>
      </c>
      <c r="CQ45" s="22" t="str">
        <f t="shared" si="18"/>
        <v/>
      </c>
      <c r="CR45" s="22" t="str">
        <f t="shared" si="19"/>
        <v/>
      </c>
      <c r="CS45" s="22" t="str">
        <f t="shared" si="20"/>
        <v/>
      </c>
      <c r="CT45" s="22" t="str">
        <f t="shared" si="21"/>
        <v/>
      </c>
      <c r="CU45" s="173" t="str">
        <f t="shared" si="9"/>
        <v/>
      </c>
      <c r="CV45" s="173" t="str">
        <f t="shared" si="10"/>
        <v/>
      </c>
      <c r="CW45" s="22" t="str">
        <f t="shared" si="22"/>
        <v/>
      </c>
      <c r="CX45" s="22" t="str">
        <f t="shared" si="23"/>
        <v/>
      </c>
      <c r="CY45" s="23" t="str">
        <f t="shared" si="24"/>
        <v/>
      </c>
      <c r="CZ45" s="23" t="str">
        <f t="shared" si="25"/>
        <v/>
      </c>
      <c r="DA45" s="207" t="str">
        <f t="shared" si="29"/>
        <v/>
      </c>
      <c r="DB45" s="23">
        <f t="shared" si="11"/>
        <v>0</v>
      </c>
      <c r="DC45" s="16"/>
      <c r="DE45" s="192">
        <f t="shared" si="12"/>
        <v>0</v>
      </c>
      <c r="DF45" s="192">
        <f t="shared" si="13"/>
        <v>0</v>
      </c>
      <c r="DH45" s="192">
        <f t="shared" si="14"/>
        <v>0</v>
      </c>
      <c r="DI45" s="192">
        <f t="shared" si="15"/>
        <v>0</v>
      </c>
      <c r="DK45" s="203">
        <f>IF(Taula436[[#This Row],[Codi del contracte]]&lt;&gt;"",IF(Taula436[[#This Row],[Codi del contracte]]&gt;199,IF(Taula436[[#This Row],[Codi del contracte]]&lt;300,1,0),0),0)</f>
        <v>0</v>
      </c>
      <c r="DL45" s="203">
        <f>IF(Taula436[[#This Row],[Codi del contracte]]&lt;&gt;"",IF(Taula436[[#This Row],[Codi del contracte]]&gt;499,IF(Taula436[[#This Row],[Codi del contracte]]&lt;600,1,0),0),0)</f>
        <v>0</v>
      </c>
      <c r="DM45" s="203">
        <f t="shared" si="26"/>
        <v>0</v>
      </c>
      <c r="DN45" s="203">
        <f>IF(Taula436[[#This Row],[% Jornada (no posar símbol %)]]=100,IF(DM45=1,2,0),0)</f>
        <v>0</v>
      </c>
      <c r="DO45" s="203" t="str">
        <f t="shared" si="30"/>
        <v/>
      </c>
    </row>
    <row r="46" spans="1:119" ht="14.25" customHeight="1">
      <c r="A46" s="260"/>
      <c r="B46" s="83">
        <v>39</v>
      </c>
      <c r="C46" s="210"/>
      <c r="D46" s="226"/>
      <c r="E46" s="210"/>
      <c r="F46" s="224"/>
      <c r="G46" s="224"/>
      <c r="H46" s="210"/>
      <c r="I46" s="225"/>
      <c r="J46" s="210"/>
      <c r="K46" s="155"/>
      <c r="L46" s="156">
        <f t="shared" si="0"/>
        <v>0</v>
      </c>
      <c r="M46" s="340"/>
      <c r="N46" s="182" t="str">
        <f t="shared" si="27"/>
        <v/>
      </c>
      <c r="O46" s="127"/>
      <c r="P46" s="64"/>
      <c r="Q46" s="64"/>
      <c r="R46" s="64"/>
      <c r="CB46" s="78" t="str">
        <f t="shared" si="1"/>
        <v/>
      </c>
      <c r="CC46" s="79">
        <v>100</v>
      </c>
      <c r="CD46" s="79">
        <f t="shared" si="2"/>
        <v>0</v>
      </c>
      <c r="CE46" s="79">
        <f t="shared" si="3"/>
        <v>0</v>
      </c>
      <c r="CF46" s="79">
        <f t="shared" si="4"/>
        <v>0</v>
      </c>
      <c r="CG46" s="79">
        <f t="shared" si="28"/>
        <v>0</v>
      </c>
      <c r="CH46" s="80">
        <f t="shared" si="5"/>
        <v>0</v>
      </c>
      <c r="CI46" s="84">
        <f t="shared" si="6"/>
        <v>0</v>
      </c>
      <c r="CJ46" s="80">
        <f t="shared" si="16"/>
        <v>0</v>
      </c>
      <c r="CN46" s="21" t="str">
        <f t="shared" si="7"/>
        <v/>
      </c>
      <c r="CO46" s="21" t="str">
        <f t="shared" si="8"/>
        <v/>
      </c>
      <c r="CP46" s="22" t="str">
        <f t="shared" si="17"/>
        <v/>
      </c>
      <c r="CQ46" s="22" t="str">
        <f t="shared" si="18"/>
        <v/>
      </c>
      <c r="CR46" s="22" t="str">
        <f t="shared" si="19"/>
        <v/>
      </c>
      <c r="CS46" s="22" t="str">
        <f t="shared" si="20"/>
        <v/>
      </c>
      <c r="CT46" s="22" t="str">
        <f t="shared" si="21"/>
        <v/>
      </c>
      <c r="CU46" s="173" t="str">
        <f t="shared" si="9"/>
        <v/>
      </c>
      <c r="CV46" s="173" t="str">
        <f t="shared" si="10"/>
        <v/>
      </c>
      <c r="CW46" s="22" t="str">
        <f t="shared" si="22"/>
        <v/>
      </c>
      <c r="CX46" s="22" t="str">
        <f t="shared" si="23"/>
        <v/>
      </c>
      <c r="CY46" s="23" t="str">
        <f t="shared" si="24"/>
        <v/>
      </c>
      <c r="CZ46" s="23" t="str">
        <f t="shared" si="25"/>
        <v/>
      </c>
      <c r="DA46" s="207" t="str">
        <f t="shared" si="29"/>
        <v/>
      </c>
      <c r="DB46" s="23">
        <f t="shared" si="11"/>
        <v>0</v>
      </c>
      <c r="DC46" s="16"/>
      <c r="DE46" s="192">
        <f t="shared" si="12"/>
        <v>0</v>
      </c>
      <c r="DF46" s="192">
        <f t="shared" si="13"/>
        <v>0</v>
      </c>
      <c r="DH46" s="192">
        <f t="shared" si="14"/>
        <v>0</v>
      </c>
      <c r="DI46" s="192">
        <f t="shared" si="15"/>
        <v>0</v>
      </c>
      <c r="DK46" s="203">
        <f>IF(Taula436[[#This Row],[Codi del contracte]]&lt;&gt;"",IF(Taula436[[#This Row],[Codi del contracte]]&gt;199,IF(Taula436[[#This Row],[Codi del contracte]]&lt;300,1,0),0),0)</f>
        <v>0</v>
      </c>
      <c r="DL46" s="203">
        <f>IF(Taula436[[#This Row],[Codi del contracte]]&lt;&gt;"",IF(Taula436[[#This Row],[Codi del contracte]]&gt;499,IF(Taula436[[#This Row],[Codi del contracte]]&lt;600,1,0),0),0)</f>
        <v>0</v>
      </c>
      <c r="DM46" s="203">
        <f t="shared" si="26"/>
        <v>0</v>
      </c>
      <c r="DN46" s="203">
        <f>IF(Taula436[[#This Row],[% Jornada (no posar símbol %)]]=100,IF(DM46=1,2,0),0)</f>
        <v>0</v>
      </c>
      <c r="DO46" s="203" t="str">
        <f t="shared" si="30"/>
        <v/>
      </c>
    </row>
    <row r="47" spans="1:119" ht="14.25" customHeight="1">
      <c r="A47" s="260"/>
      <c r="B47" s="83">
        <v>40</v>
      </c>
      <c r="C47" s="210"/>
      <c r="D47" s="226"/>
      <c r="E47" s="210"/>
      <c r="F47" s="224"/>
      <c r="G47" s="224"/>
      <c r="H47" s="210"/>
      <c r="I47" s="225"/>
      <c r="J47" s="210"/>
      <c r="K47" s="155"/>
      <c r="L47" s="156">
        <f t="shared" si="0"/>
        <v>0</v>
      </c>
      <c r="M47" s="340"/>
      <c r="N47" s="182" t="str">
        <f t="shared" si="27"/>
        <v/>
      </c>
      <c r="O47" s="127"/>
      <c r="P47" s="64"/>
      <c r="Q47" s="64"/>
      <c r="R47" s="64"/>
      <c r="CB47" s="78" t="str">
        <f t="shared" si="1"/>
        <v/>
      </c>
      <c r="CC47" s="79">
        <v>100</v>
      </c>
      <c r="CD47" s="79">
        <f t="shared" si="2"/>
        <v>0</v>
      </c>
      <c r="CE47" s="79">
        <f t="shared" si="3"/>
        <v>0</v>
      </c>
      <c r="CF47" s="79">
        <f t="shared" si="4"/>
        <v>0</v>
      </c>
      <c r="CG47" s="79">
        <f t="shared" si="28"/>
        <v>0</v>
      </c>
      <c r="CH47" s="80">
        <f t="shared" si="5"/>
        <v>0</v>
      </c>
      <c r="CI47" s="84">
        <f t="shared" si="6"/>
        <v>0</v>
      </c>
      <c r="CJ47" s="80">
        <f t="shared" si="16"/>
        <v>0</v>
      </c>
      <c r="CN47" s="21" t="str">
        <f t="shared" si="7"/>
        <v/>
      </c>
      <c r="CO47" s="21" t="str">
        <f t="shared" si="8"/>
        <v/>
      </c>
      <c r="CP47" s="22" t="str">
        <f t="shared" si="17"/>
        <v/>
      </c>
      <c r="CQ47" s="22" t="str">
        <f t="shared" si="18"/>
        <v/>
      </c>
      <c r="CR47" s="22" t="str">
        <f t="shared" si="19"/>
        <v/>
      </c>
      <c r="CS47" s="22" t="str">
        <f t="shared" si="20"/>
        <v/>
      </c>
      <c r="CT47" s="22" t="str">
        <f t="shared" si="21"/>
        <v/>
      </c>
      <c r="CU47" s="173" t="str">
        <f t="shared" si="9"/>
        <v/>
      </c>
      <c r="CV47" s="173" t="str">
        <f t="shared" si="10"/>
        <v/>
      </c>
      <c r="CW47" s="22" t="str">
        <f t="shared" si="22"/>
        <v/>
      </c>
      <c r="CX47" s="22" t="str">
        <f t="shared" si="23"/>
        <v/>
      </c>
      <c r="CY47" s="23" t="str">
        <f t="shared" si="24"/>
        <v/>
      </c>
      <c r="CZ47" s="23" t="str">
        <f t="shared" si="25"/>
        <v/>
      </c>
      <c r="DA47" s="207" t="str">
        <f t="shared" si="29"/>
        <v/>
      </c>
      <c r="DB47" s="23">
        <f t="shared" si="11"/>
        <v>0</v>
      </c>
      <c r="DC47" s="16"/>
      <c r="DE47" s="192">
        <f t="shared" si="12"/>
        <v>0</v>
      </c>
      <c r="DF47" s="192">
        <f t="shared" si="13"/>
        <v>0</v>
      </c>
      <c r="DH47" s="192">
        <f t="shared" si="14"/>
        <v>0</v>
      </c>
      <c r="DI47" s="192">
        <f t="shared" si="15"/>
        <v>0</v>
      </c>
      <c r="DK47" s="203">
        <f>IF(Taula436[[#This Row],[Codi del contracte]]&lt;&gt;"",IF(Taula436[[#This Row],[Codi del contracte]]&gt;199,IF(Taula436[[#This Row],[Codi del contracte]]&lt;300,1,0),0),0)</f>
        <v>0</v>
      </c>
      <c r="DL47" s="203">
        <f>IF(Taula436[[#This Row],[Codi del contracte]]&lt;&gt;"",IF(Taula436[[#This Row],[Codi del contracte]]&gt;499,IF(Taula436[[#This Row],[Codi del contracte]]&lt;600,1,0),0),0)</f>
        <v>0</v>
      </c>
      <c r="DM47" s="203">
        <f t="shared" si="26"/>
        <v>0</v>
      </c>
      <c r="DN47" s="203">
        <f>IF(Taula436[[#This Row],[% Jornada (no posar símbol %)]]=100,IF(DM47=1,2,0),0)</f>
        <v>0</v>
      </c>
      <c r="DO47" s="203" t="str">
        <f t="shared" si="30"/>
        <v/>
      </c>
    </row>
    <row r="48" spans="1:119" ht="14.25" customHeight="1">
      <c r="A48" s="260"/>
      <c r="B48" s="83">
        <v>41</v>
      </c>
      <c r="C48" s="210"/>
      <c r="D48" s="226"/>
      <c r="E48" s="210"/>
      <c r="F48" s="224"/>
      <c r="G48" s="224"/>
      <c r="H48" s="210"/>
      <c r="I48" s="225"/>
      <c r="J48" s="210"/>
      <c r="K48" s="155"/>
      <c r="L48" s="156">
        <f t="shared" si="0"/>
        <v>0</v>
      </c>
      <c r="M48" s="340"/>
      <c r="N48" s="182" t="str">
        <f t="shared" si="27"/>
        <v/>
      </c>
      <c r="O48" s="127"/>
      <c r="P48" s="64"/>
      <c r="Q48" s="64"/>
      <c r="R48" s="64"/>
      <c r="CB48" s="78" t="str">
        <f t="shared" si="1"/>
        <v/>
      </c>
      <c r="CC48" s="79">
        <v>100</v>
      </c>
      <c r="CD48" s="79">
        <f t="shared" si="2"/>
        <v>0</v>
      </c>
      <c r="CE48" s="79">
        <f t="shared" si="3"/>
        <v>0</v>
      </c>
      <c r="CF48" s="79">
        <f t="shared" si="4"/>
        <v>0</v>
      </c>
      <c r="CG48" s="79">
        <f t="shared" si="28"/>
        <v>0</v>
      </c>
      <c r="CH48" s="80">
        <f t="shared" si="5"/>
        <v>0</v>
      </c>
      <c r="CI48" s="84">
        <f t="shared" si="6"/>
        <v>0</v>
      </c>
      <c r="CJ48" s="80">
        <f t="shared" si="16"/>
        <v>0</v>
      </c>
      <c r="CN48" s="21" t="str">
        <f t="shared" si="7"/>
        <v/>
      </c>
      <c r="CO48" s="21" t="str">
        <f t="shared" si="8"/>
        <v/>
      </c>
      <c r="CP48" s="22" t="str">
        <f t="shared" si="17"/>
        <v/>
      </c>
      <c r="CQ48" s="22" t="str">
        <f t="shared" si="18"/>
        <v/>
      </c>
      <c r="CR48" s="22" t="str">
        <f t="shared" si="19"/>
        <v/>
      </c>
      <c r="CS48" s="22" t="str">
        <f t="shared" si="20"/>
        <v/>
      </c>
      <c r="CT48" s="22" t="str">
        <f t="shared" si="21"/>
        <v/>
      </c>
      <c r="CU48" s="173" t="str">
        <f t="shared" si="9"/>
        <v/>
      </c>
      <c r="CV48" s="173" t="str">
        <f t="shared" si="10"/>
        <v/>
      </c>
      <c r="CW48" s="22" t="str">
        <f t="shared" si="22"/>
        <v/>
      </c>
      <c r="CX48" s="22" t="str">
        <f t="shared" si="23"/>
        <v/>
      </c>
      <c r="CY48" s="23" t="str">
        <f t="shared" si="24"/>
        <v/>
      </c>
      <c r="CZ48" s="23" t="str">
        <f t="shared" si="25"/>
        <v/>
      </c>
      <c r="DA48" s="207" t="str">
        <f t="shared" si="29"/>
        <v/>
      </c>
      <c r="DB48" s="23">
        <f t="shared" si="11"/>
        <v>0</v>
      </c>
      <c r="DC48" s="16"/>
      <c r="DE48" s="192">
        <f t="shared" si="12"/>
        <v>0</v>
      </c>
      <c r="DF48" s="192">
        <f t="shared" si="13"/>
        <v>0</v>
      </c>
      <c r="DH48" s="192">
        <f t="shared" si="14"/>
        <v>0</v>
      </c>
      <c r="DI48" s="192">
        <f t="shared" si="15"/>
        <v>0</v>
      </c>
      <c r="DK48" s="203">
        <f>IF(Taula436[[#This Row],[Codi del contracte]]&lt;&gt;"",IF(Taula436[[#This Row],[Codi del contracte]]&gt;199,IF(Taula436[[#This Row],[Codi del contracte]]&lt;300,1,0),0),0)</f>
        <v>0</v>
      </c>
      <c r="DL48" s="203">
        <f>IF(Taula436[[#This Row],[Codi del contracte]]&lt;&gt;"",IF(Taula436[[#This Row],[Codi del contracte]]&gt;499,IF(Taula436[[#This Row],[Codi del contracte]]&lt;600,1,0),0),0)</f>
        <v>0</v>
      </c>
      <c r="DM48" s="203">
        <f t="shared" si="26"/>
        <v>0</v>
      </c>
      <c r="DN48" s="203">
        <f>IF(Taula436[[#This Row],[% Jornada (no posar símbol %)]]=100,IF(DM48=1,2,0),0)</f>
        <v>0</v>
      </c>
      <c r="DO48" s="203" t="str">
        <f t="shared" si="30"/>
        <v/>
      </c>
    </row>
    <row r="49" spans="1:119" ht="14.25" customHeight="1">
      <c r="A49" s="260"/>
      <c r="B49" s="83">
        <v>42</v>
      </c>
      <c r="C49" s="210"/>
      <c r="D49" s="226"/>
      <c r="E49" s="210"/>
      <c r="F49" s="224"/>
      <c r="G49" s="224"/>
      <c r="H49" s="210"/>
      <c r="I49" s="225"/>
      <c r="J49" s="210"/>
      <c r="K49" s="155"/>
      <c r="L49" s="156">
        <f t="shared" si="0"/>
        <v>0</v>
      </c>
      <c r="M49" s="340"/>
      <c r="N49" s="182" t="str">
        <f t="shared" si="27"/>
        <v/>
      </c>
      <c r="O49" s="127"/>
      <c r="P49" s="64"/>
      <c r="Q49" s="64"/>
      <c r="R49" s="64"/>
      <c r="CB49" s="78" t="str">
        <f t="shared" si="1"/>
        <v/>
      </c>
      <c r="CC49" s="79">
        <v>100</v>
      </c>
      <c r="CD49" s="79">
        <f t="shared" si="2"/>
        <v>0</v>
      </c>
      <c r="CE49" s="79">
        <f t="shared" si="3"/>
        <v>0</v>
      </c>
      <c r="CF49" s="79">
        <f t="shared" si="4"/>
        <v>0</v>
      </c>
      <c r="CG49" s="79">
        <f t="shared" si="28"/>
        <v>0</v>
      </c>
      <c r="CH49" s="80">
        <f t="shared" si="5"/>
        <v>0</v>
      </c>
      <c r="CI49" s="84">
        <f t="shared" si="6"/>
        <v>0</v>
      </c>
      <c r="CJ49" s="80">
        <f t="shared" si="16"/>
        <v>0</v>
      </c>
      <c r="CN49" s="21" t="str">
        <f t="shared" si="7"/>
        <v/>
      </c>
      <c r="CO49" s="21" t="str">
        <f t="shared" si="8"/>
        <v/>
      </c>
      <c r="CP49" s="22" t="str">
        <f t="shared" si="17"/>
        <v/>
      </c>
      <c r="CQ49" s="22" t="str">
        <f t="shared" si="18"/>
        <v/>
      </c>
      <c r="CR49" s="22" t="str">
        <f t="shared" si="19"/>
        <v/>
      </c>
      <c r="CS49" s="22" t="str">
        <f t="shared" si="20"/>
        <v/>
      </c>
      <c r="CT49" s="22" t="str">
        <f t="shared" si="21"/>
        <v/>
      </c>
      <c r="CU49" s="173" t="str">
        <f t="shared" si="9"/>
        <v/>
      </c>
      <c r="CV49" s="173" t="str">
        <f t="shared" si="10"/>
        <v/>
      </c>
      <c r="CW49" s="22" t="str">
        <f t="shared" si="22"/>
        <v/>
      </c>
      <c r="CX49" s="22" t="str">
        <f t="shared" si="23"/>
        <v/>
      </c>
      <c r="CY49" s="23" t="str">
        <f t="shared" si="24"/>
        <v/>
      </c>
      <c r="CZ49" s="23" t="str">
        <f t="shared" si="25"/>
        <v/>
      </c>
      <c r="DA49" s="207" t="str">
        <f t="shared" si="29"/>
        <v/>
      </c>
      <c r="DB49" s="23">
        <f t="shared" si="11"/>
        <v>0</v>
      </c>
      <c r="DC49" s="16"/>
      <c r="DE49" s="192">
        <f t="shared" si="12"/>
        <v>0</v>
      </c>
      <c r="DF49" s="192">
        <f t="shared" si="13"/>
        <v>0</v>
      </c>
      <c r="DH49" s="192">
        <f t="shared" si="14"/>
        <v>0</v>
      </c>
      <c r="DI49" s="192">
        <f t="shared" si="15"/>
        <v>0</v>
      </c>
      <c r="DK49" s="203">
        <f>IF(Taula436[[#This Row],[Codi del contracte]]&lt;&gt;"",IF(Taula436[[#This Row],[Codi del contracte]]&gt;199,IF(Taula436[[#This Row],[Codi del contracte]]&lt;300,1,0),0),0)</f>
        <v>0</v>
      </c>
      <c r="DL49" s="203">
        <f>IF(Taula436[[#This Row],[Codi del contracte]]&lt;&gt;"",IF(Taula436[[#This Row],[Codi del contracte]]&gt;499,IF(Taula436[[#This Row],[Codi del contracte]]&lt;600,1,0),0),0)</f>
        <v>0</v>
      </c>
      <c r="DM49" s="203">
        <f t="shared" si="26"/>
        <v>0</v>
      </c>
      <c r="DN49" s="203">
        <f>IF(Taula436[[#This Row],[% Jornada (no posar símbol %)]]=100,IF(DM49=1,2,0),0)</f>
        <v>0</v>
      </c>
      <c r="DO49" s="203" t="str">
        <f t="shared" si="30"/>
        <v/>
      </c>
    </row>
    <row r="50" spans="1:119" ht="14.25" customHeight="1">
      <c r="A50" s="260"/>
      <c r="B50" s="83">
        <v>43</v>
      </c>
      <c r="C50" s="210"/>
      <c r="D50" s="226"/>
      <c r="E50" s="210"/>
      <c r="F50" s="224"/>
      <c r="G50" s="224"/>
      <c r="H50" s="210"/>
      <c r="I50" s="225"/>
      <c r="J50" s="210"/>
      <c r="K50" s="155"/>
      <c r="L50" s="156">
        <f t="shared" si="0"/>
        <v>0</v>
      </c>
      <c r="M50" s="340"/>
      <c r="N50" s="182" t="str">
        <f t="shared" si="27"/>
        <v/>
      </c>
      <c r="O50" s="127"/>
      <c r="P50" s="64"/>
      <c r="Q50" s="64"/>
      <c r="R50" s="64"/>
      <c r="CB50" s="78" t="str">
        <f t="shared" si="1"/>
        <v/>
      </c>
      <c r="CC50" s="79">
        <v>100</v>
      </c>
      <c r="CD50" s="79">
        <f t="shared" si="2"/>
        <v>0</v>
      </c>
      <c r="CE50" s="79">
        <f t="shared" si="3"/>
        <v>0</v>
      </c>
      <c r="CF50" s="79">
        <f t="shared" si="4"/>
        <v>0</v>
      </c>
      <c r="CG50" s="79">
        <f t="shared" si="28"/>
        <v>0</v>
      </c>
      <c r="CH50" s="80">
        <f t="shared" si="5"/>
        <v>0</v>
      </c>
      <c r="CI50" s="84">
        <f t="shared" si="6"/>
        <v>0</v>
      </c>
      <c r="CJ50" s="80">
        <f t="shared" si="16"/>
        <v>0</v>
      </c>
      <c r="CN50" s="21" t="str">
        <f t="shared" si="7"/>
        <v/>
      </c>
      <c r="CO50" s="21" t="str">
        <f t="shared" si="8"/>
        <v/>
      </c>
      <c r="CP50" s="22" t="str">
        <f t="shared" si="17"/>
        <v/>
      </c>
      <c r="CQ50" s="22" t="str">
        <f t="shared" si="18"/>
        <v/>
      </c>
      <c r="CR50" s="22" t="str">
        <f t="shared" si="19"/>
        <v/>
      </c>
      <c r="CS50" s="22" t="str">
        <f t="shared" si="20"/>
        <v/>
      </c>
      <c r="CT50" s="22" t="str">
        <f t="shared" si="21"/>
        <v/>
      </c>
      <c r="CU50" s="173" t="str">
        <f t="shared" si="9"/>
        <v/>
      </c>
      <c r="CV50" s="173" t="str">
        <f t="shared" si="10"/>
        <v/>
      </c>
      <c r="CW50" s="22" t="str">
        <f t="shared" si="22"/>
        <v/>
      </c>
      <c r="CX50" s="22" t="str">
        <f t="shared" si="23"/>
        <v/>
      </c>
      <c r="CY50" s="23" t="str">
        <f t="shared" si="24"/>
        <v/>
      </c>
      <c r="CZ50" s="23" t="str">
        <f t="shared" si="25"/>
        <v/>
      </c>
      <c r="DA50" s="207" t="str">
        <f t="shared" si="29"/>
        <v/>
      </c>
      <c r="DB50" s="23">
        <f t="shared" si="11"/>
        <v>0</v>
      </c>
      <c r="DC50" s="16"/>
      <c r="DE50" s="192">
        <f t="shared" si="12"/>
        <v>0</v>
      </c>
      <c r="DF50" s="192">
        <f t="shared" si="13"/>
        <v>0</v>
      </c>
      <c r="DH50" s="192">
        <f t="shared" si="14"/>
        <v>0</v>
      </c>
      <c r="DI50" s="192">
        <f t="shared" si="15"/>
        <v>0</v>
      </c>
      <c r="DK50" s="203">
        <f>IF(Taula436[[#This Row],[Codi del contracte]]&lt;&gt;"",IF(Taula436[[#This Row],[Codi del contracte]]&gt;199,IF(Taula436[[#This Row],[Codi del contracte]]&lt;300,1,0),0),0)</f>
        <v>0</v>
      </c>
      <c r="DL50" s="203">
        <f>IF(Taula436[[#This Row],[Codi del contracte]]&lt;&gt;"",IF(Taula436[[#This Row],[Codi del contracte]]&gt;499,IF(Taula436[[#This Row],[Codi del contracte]]&lt;600,1,0),0),0)</f>
        <v>0</v>
      </c>
      <c r="DM50" s="203">
        <f t="shared" si="26"/>
        <v>0</v>
      </c>
      <c r="DN50" s="203">
        <f>IF(Taula436[[#This Row],[% Jornada (no posar símbol %)]]=100,IF(DM50=1,2,0),0)</f>
        <v>0</v>
      </c>
      <c r="DO50" s="203" t="str">
        <f t="shared" si="30"/>
        <v/>
      </c>
    </row>
    <row r="51" spans="1:119" ht="14.25" customHeight="1">
      <c r="A51" s="260"/>
      <c r="B51" s="83">
        <v>44</v>
      </c>
      <c r="C51" s="210"/>
      <c r="D51" s="226"/>
      <c r="E51" s="210"/>
      <c r="F51" s="224"/>
      <c r="G51" s="224"/>
      <c r="H51" s="210"/>
      <c r="I51" s="225"/>
      <c r="J51" s="210"/>
      <c r="K51" s="155"/>
      <c r="L51" s="156">
        <f t="shared" si="0"/>
        <v>0</v>
      </c>
      <c r="M51" s="340"/>
      <c r="N51" s="182" t="str">
        <f t="shared" si="27"/>
        <v/>
      </c>
      <c r="O51" s="127"/>
      <c r="P51" s="64"/>
      <c r="Q51" s="64"/>
      <c r="R51" s="64"/>
      <c r="CB51" s="78" t="str">
        <f t="shared" si="1"/>
        <v/>
      </c>
      <c r="CC51" s="79">
        <v>100</v>
      </c>
      <c r="CD51" s="79">
        <f t="shared" si="2"/>
        <v>0</v>
      </c>
      <c r="CE51" s="79">
        <f t="shared" si="3"/>
        <v>0</v>
      </c>
      <c r="CF51" s="79">
        <f t="shared" si="4"/>
        <v>0</v>
      </c>
      <c r="CG51" s="79">
        <f t="shared" si="28"/>
        <v>0</v>
      </c>
      <c r="CH51" s="80">
        <f t="shared" si="5"/>
        <v>0</v>
      </c>
      <c r="CI51" s="84">
        <f t="shared" si="6"/>
        <v>0</v>
      </c>
      <c r="CJ51" s="80">
        <f t="shared" si="16"/>
        <v>0</v>
      </c>
      <c r="CN51" s="21" t="str">
        <f t="shared" si="7"/>
        <v/>
      </c>
      <c r="CO51" s="21" t="str">
        <f t="shared" si="8"/>
        <v/>
      </c>
      <c r="CP51" s="22" t="str">
        <f t="shared" si="17"/>
        <v/>
      </c>
      <c r="CQ51" s="22" t="str">
        <f t="shared" si="18"/>
        <v/>
      </c>
      <c r="CR51" s="22" t="str">
        <f t="shared" si="19"/>
        <v/>
      </c>
      <c r="CS51" s="22" t="str">
        <f t="shared" si="20"/>
        <v/>
      </c>
      <c r="CT51" s="22" t="str">
        <f t="shared" si="21"/>
        <v/>
      </c>
      <c r="CU51" s="173" t="str">
        <f t="shared" si="9"/>
        <v/>
      </c>
      <c r="CV51" s="173" t="str">
        <f t="shared" si="10"/>
        <v/>
      </c>
      <c r="CW51" s="22" t="str">
        <f t="shared" si="22"/>
        <v/>
      </c>
      <c r="CX51" s="22" t="str">
        <f t="shared" si="23"/>
        <v/>
      </c>
      <c r="CY51" s="23" t="str">
        <f t="shared" si="24"/>
        <v/>
      </c>
      <c r="CZ51" s="23" t="str">
        <f t="shared" si="25"/>
        <v/>
      </c>
      <c r="DA51" s="207" t="str">
        <f t="shared" si="29"/>
        <v/>
      </c>
      <c r="DB51" s="23">
        <f t="shared" si="11"/>
        <v>0</v>
      </c>
      <c r="DC51" s="16"/>
      <c r="DE51" s="192">
        <f t="shared" si="12"/>
        <v>0</v>
      </c>
      <c r="DF51" s="192">
        <f t="shared" si="13"/>
        <v>0</v>
      </c>
      <c r="DH51" s="192">
        <f t="shared" si="14"/>
        <v>0</v>
      </c>
      <c r="DI51" s="192">
        <f t="shared" si="15"/>
        <v>0</v>
      </c>
      <c r="DK51" s="203">
        <f>IF(Taula436[[#This Row],[Codi del contracte]]&lt;&gt;"",IF(Taula436[[#This Row],[Codi del contracte]]&gt;199,IF(Taula436[[#This Row],[Codi del contracte]]&lt;300,1,0),0),0)</f>
        <v>0</v>
      </c>
      <c r="DL51" s="203">
        <f>IF(Taula436[[#This Row],[Codi del contracte]]&lt;&gt;"",IF(Taula436[[#This Row],[Codi del contracte]]&gt;499,IF(Taula436[[#This Row],[Codi del contracte]]&lt;600,1,0),0),0)</f>
        <v>0</v>
      </c>
      <c r="DM51" s="203">
        <f t="shared" si="26"/>
        <v>0</v>
      </c>
      <c r="DN51" s="203">
        <f>IF(Taula436[[#This Row],[% Jornada (no posar símbol %)]]=100,IF(DM51=1,2,0),0)</f>
        <v>0</v>
      </c>
      <c r="DO51" s="203" t="str">
        <f t="shared" si="30"/>
        <v/>
      </c>
    </row>
    <row r="52" spans="1:119" ht="14.25" customHeight="1">
      <c r="A52" s="260"/>
      <c r="B52" s="83">
        <v>45</v>
      </c>
      <c r="C52" s="210"/>
      <c r="D52" s="226"/>
      <c r="E52" s="210"/>
      <c r="F52" s="224"/>
      <c r="G52" s="224"/>
      <c r="H52" s="210"/>
      <c r="I52" s="225"/>
      <c r="J52" s="210"/>
      <c r="K52" s="155"/>
      <c r="L52" s="156">
        <f t="shared" si="0"/>
        <v>0</v>
      </c>
      <c r="M52" s="340"/>
      <c r="N52" s="182" t="str">
        <f t="shared" si="27"/>
        <v/>
      </c>
      <c r="O52" s="127"/>
      <c r="P52" s="64"/>
      <c r="Q52" s="64"/>
      <c r="R52" s="64"/>
      <c r="CB52" s="78" t="str">
        <f t="shared" si="1"/>
        <v/>
      </c>
      <c r="CC52" s="79">
        <v>100</v>
      </c>
      <c r="CD52" s="79">
        <f t="shared" si="2"/>
        <v>0</v>
      </c>
      <c r="CE52" s="79">
        <f t="shared" si="3"/>
        <v>0</v>
      </c>
      <c r="CF52" s="79">
        <f t="shared" si="4"/>
        <v>0</v>
      </c>
      <c r="CG52" s="79">
        <f t="shared" si="28"/>
        <v>0</v>
      </c>
      <c r="CH52" s="80">
        <f t="shared" si="5"/>
        <v>0</v>
      </c>
      <c r="CI52" s="84">
        <f t="shared" si="6"/>
        <v>0</v>
      </c>
      <c r="CJ52" s="80">
        <f t="shared" si="16"/>
        <v>0</v>
      </c>
      <c r="CN52" s="21" t="str">
        <f t="shared" si="7"/>
        <v/>
      </c>
      <c r="CO52" s="21" t="str">
        <f t="shared" si="8"/>
        <v/>
      </c>
      <c r="CP52" s="22" t="str">
        <f t="shared" si="17"/>
        <v/>
      </c>
      <c r="CQ52" s="22" t="str">
        <f t="shared" si="18"/>
        <v/>
      </c>
      <c r="CR52" s="22" t="str">
        <f t="shared" si="19"/>
        <v/>
      </c>
      <c r="CS52" s="22" t="str">
        <f t="shared" si="20"/>
        <v/>
      </c>
      <c r="CT52" s="22" t="str">
        <f t="shared" si="21"/>
        <v/>
      </c>
      <c r="CU52" s="173" t="str">
        <f t="shared" si="9"/>
        <v/>
      </c>
      <c r="CV52" s="173" t="str">
        <f t="shared" si="10"/>
        <v/>
      </c>
      <c r="CW52" s="22" t="str">
        <f t="shared" si="22"/>
        <v/>
      </c>
      <c r="CX52" s="22" t="str">
        <f t="shared" si="23"/>
        <v/>
      </c>
      <c r="CY52" s="23" t="str">
        <f t="shared" si="24"/>
        <v/>
      </c>
      <c r="CZ52" s="23" t="str">
        <f t="shared" si="25"/>
        <v/>
      </c>
      <c r="DA52" s="207" t="str">
        <f t="shared" si="29"/>
        <v/>
      </c>
      <c r="DB52" s="23">
        <f t="shared" si="11"/>
        <v>0</v>
      </c>
      <c r="DC52" s="16"/>
      <c r="DE52" s="192">
        <f t="shared" si="12"/>
        <v>0</v>
      </c>
      <c r="DF52" s="192">
        <f t="shared" si="13"/>
        <v>0</v>
      </c>
      <c r="DH52" s="192">
        <f t="shared" si="14"/>
        <v>0</v>
      </c>
      <c r="DI52" s="192">
        <f t="shared" si="15"/>
        <v>0</v>
      </c>
      <c r="DK52" s="203">
        <f>IF(Taula436[[#This Row],[Codi del contracte]]&lt;&gt;"",IF(Taula436[[#This Row],[Codi del contracte]]&gt;199,IF(Taula436[[#This Row],[Codi del contracte]]&lt;300,1,0),0),0)</f>
        <v>0</v>
      </c>
      <c r="DL52" s="203">
        <f>IF(Taula436[[#This Row],[Codi del contracte]]&lt;&gt;"",IF(Taula436[[#This Row],[Codi del contracte]]&gt;499,IF(Taula436[[#This Row],[Codi del contracte]]&lt;600,1,0),0),0)</f>
        <v>0</v>
      </c>
      <c r="DM52" s="203">
        <f t="shared" si="26"/>
        <v>0</v>
      </c>
      <c r="DN52" s="203">
        <f>IF(Taula436[[#This Row],[% Jornada (no posar símbol %)]]=100,IF(DM52=1,2,0),0)</f>
        <v>0</v>
      </c>
      <c r="DO52" s="203" t="str">
        <f t="shared" si="30"/>
        <v/>
      </c>
    </row>
    <row r="53" spans="1:119" ht="14.25" customHeight="1">
      <c r="A53" s="260"/>
      <c r="B53" s="83">
        <v>46</v>
      </c>
      <c r="C53" s="210"/>
      <c r="D53" s="226"/>
      <c r="E53" s="210"/>
      <c r="F53" s="224"/>
      <c r="G53" s="224"/>
      <c r="H53" s="210"/>
      <c r="I53" s="225"/>
      <c r="J53" s="210"/>
      <c r="K53" s="155"/>
      <c r="L53" s="156">
        <f t="shared" si="0"/>
        <v>0</v>
      </c>
      <c r="M53" s="340"/>
      <c r="N53" s="182" t="str">
        <f t="shared" si="27"/>
        <v/>
      </c>
      <c r="O53" s="127"/>
      <c r="P53" s="64"/>
      <c r="Q53" s="64"/>
      <c r="R53" s="64"/>
      <c r="CB53" s="78" t="str">
        <f t="shared" si="1"/>
        <v/>
      </c>
      <c r="CC53" s="79">
        <v>100</v>
      </c>
      <c r="CD53" s="79">
        <f t="shared" si="2"/>
        <v>0</v>
      </c>
      <c r="CE53" s="79">
        <f t="shared" si="3"/>
        <v>0</v>
      </c>
      <c r="CF53" s="79">
        <f t="shared" si="4"/>
        <v>0</v>
      </c>
      <c r="CG53" s="79">
        <f t="shared" si="28"/>
        <v>0</v>
      </c>
      <c r="CH53" s="80">
        <f t="shared" si="5"/>
        <v>0</v>
      </c>
      <c r="CI53" s="84">
        <f t="shared" si="6"/>
        <v>0</v>
      </c>
      <c r="CJ53" s="80">
        <f t="shared" si="16"/>
        <v>0</v>
      </c>
      <c r="CN53" s="21" t="str">
        <f t="shared" si="7"/>
        <v/>
      </c>
      <c r="CO53" s="21" t="str">
        <f t="shared" si="8"/>
        <v/>
      </c>
      <c r="CP53" s="22" t="str">
        <f t="shared" si="17"/>
        <v/>
      </c>
      <c r="CQ53" s="22" t="str">
        <f t="shared" si="18"/>
        <v/>
      </c>
      <c r="CR53" s="22" t="str">
        <f t="shared" si="19"/>
        <v/>
      </c>
      <c r="CS53" s="22" t="str">
        <f t="shared" si="20"/>
        <v/>
      </c>
      <c r="CT53" s="22" t="str">
        <f t="shared" si="21"/>
        <v/>
      </c>
      <c r="CU53" s="173" t="str">
        <f t="shared" si="9"/>
        <v/>
      </c>
      <c r="CV53" s="173" t="str">
        <f t="shared" si="10"/>
        <v/>
      </c>
      <c r="CW53" s="22" t="str">
        <f t="shared" si="22"/>
        <v/>
      </c>
      <c r="CX53" s="22" t="str">
        <f t="shared" si="23"/>
        <v/>
      </c>
      <c r="CY53" s="23" t="str">
        <f t="shared" si="24"/>
        <v/>
      </c>
      <c r="CZ53" s="23" t="str">
        <f t="shared" si="25"/>
        <v/>
      </c>
      <c r="DA53" s="207" t="str">
        <f t="shared" si="29"/>
        <v/>
      </c>
      <c r="DB53" s="23">
        <f t="shared" si="11"/>
        <v>0</v>
      </c>
      <c r="DC53" s="16"/>
      <c r="DE53" s="192">
        <f t="shared" si="12"/>
        <v>0</v>
      </c>
      <c r="DF53" s="192">
        <f t="shared" si="13"/>
        <v>0</v>
      </c>
      <c r="DH53" s="192">
        <f t="shared" si="14"/>
        <v>0</v>
      </c>
      <c r="DI53" s="192">
        <f t="shared" si="15"/>
        <v>0</v>
      </c>
      <c r="DK53" s="203">
        <f>IF(Taula436[[#This Row],[Codi del contracte]]&lt;&gt;"",IF(Taula436[[#This Row],[Codi del contracte]]&gt;199,IF(Taula436[[#This Row],[Codi del contracte]]&lt;300,1,0),0),0)</f>
        <v>0</v>
      </c>
      <c r="DL53" s="203">
        <f>IF(Taula436[[#This Row],[Codi del contracte]]&lt;&gt;"",IF(Taula436[[#This Row],[Codi del contracte]]&gt;499,IF(Taula436[[#This Row],[Codi del contracte]]&lt;600,1,0),0),0)</f>
        <v>0</v>
      </c>
      <c r="DM53" s="203">
        <f t="shared" si="26"/>
        <v>0</v>
      </c>
      <c r="DN53" s="203">
        <f>IF(Taula436[[#This Row],[% Jornada (no posar símbol %)]]=100,IF(DM53=1,2,0),0)</f>
        <v>0</v>
      </c>
      <c r="DO53" s="203" t="str">
        <f t="shared" si="30"/>
        <v/>
      </c>
    </row>
    <row r="54" spans="1:119" ht="14.25" customHeight="1">
      <c r="A54" s="260"/>
      <c r="B54" s="83">
        <v>47</v>
      </c>
      <c r="C54" s="210"/>
      <c r="D54" s="226"/>
      <c r="E54" s="210"/>
      <c r="F54" s="224"/>
      <c r="G54" s="224"/>
      <c r="H54" s="210"/>
      <c r="I54" s="225"/>
      <c r="J54" s="210"/>
      <c r="K54" s="155"/>
      <c r="L54" s="156">
        <f t="shared" si="0"/>
        <v>0</v>
      </c>
      <c r="M54" s="340"/>
      <c r="N54" s="182" t="str">
        <f t="shared" si="27"/>
        <v/>
      </c>
      <c r="O54" s="127"/>
      <c r="P54" s="64"/>
      <c r="Q54" s="64"/>
      <c r="R54" s="64"/>
      <c r="CB54" s="78" t="str">
        <f t="shared" si="1"/>
        <v/>
      </c>
      <c r="CC54" s="79">
        <v>100</v>
      </c>
      <c r="CD54" s="79">
        <f t="shared" si="2"/>
        <v>0</v>
      </c>
      <c r="CE54" s="79">
        <f t="shared" si="3"/>
        <v>0</v>
      </c>
      <c r="CF54" s="79">
        <f t="shared" si="4"/>
        <v>0</v>
      </c>
      <c r="CG54" s="79">
        <f t="shared" si="28"/>
        <v>0</v>
      </c>
      <c r="CH54" s="80">
        <f t="shared" si="5"/>
        <v>0</v>
      </c>
      <c r="CI54" s="84">
        <f t="shared" si="6"/>
        <v>0</v>
      </c>
      <c r="CJ54" s="80">
        <f t="shared" si="16"/>
        <v>0</v>
      </c>
      <c r="CN54" s="21" t="str">
        <f t="shared" si="7"/>
        <v/>
      </c>
      <c r="CO54" s="21" t="str">
        <f t="shared" si="8"/>
        <v/>
      </c>
      <c r="CP54" s="22" t="str">
        <f t="shared" si="17"/>
        <v/>
      </c>
      <c r="CQ54" s="22" t="str">
        <f t="shared" si="18"/>
        <v/>
      </c>
      <c r="CR54" s="22" t="str">
        <f t="shared" si="19"/>
        <v/>
      </c>
      <c r="CS54" s="22" t="str">
        <f t="shared" si="20"/>
        <v/>
      </c>
      <c r="CT54" s="22" t="str">
        <f t="shared" si="21"/>
        <v/>
      </c>
      <c r="CU54" s="173" t="str">
        <f t="shared" si="9"/>
        <v/>
      </c>
      <c r="CV54" s="173" t="str">
        <f t="shared" si="10"/>
        <v/>
      </c>
      <c r="CW54" s="22" t="str">
        <f t="shared" si="22"/>
        <v/>
      </c>
      <c r="CX54" s="22" t="str">
        <f t="shared" si="23"/>
        <v/>
      </c>
      <c r="CY54" s="23" t="str">
        <f t="shared" si="24"/>
        <v/>
      </c>
      <c r="CZ54" s="23" t="str">
        <f t="shared" si="25"/>
        <v/>
      </c>
      <c r="DA54" s="207" t="str">
        <f t="shared" si="29"/>
        <v/>
      </c>
      <c r="DB54" s="23">
        <f t="shared" si="11"/>
        <v>0</v>
      </c>
      <c r="DC54" s="16"/>
      <c r="DE54" s="192">
        <f t="shared" si="12"/>
        <v>0</v>
      </c>
      <c r="DF54" s="192">
        <f t="shared" si="13"/>
        <v>0</v>
      </c>
      <c r="DH54" s="192">
        <f t="shared" si="14"/>
        <v>0</v>
      </c>
      <c r="DI54" s="192">
        <f t="shared" si="15"/>
        <v>0</v>
      </c>
      <c r="DK54" s="203">
        <f>IF(Taula436[[#This Row],[Codi del contracte]]&lt;&gt;"",IF(Taula436[[#This Row],[Codi del contracte]]&gt;199,IF(Taula436[[#This Row],[Codi del contracte]]&lt;300,1,0),0),0)</f>
        <v>0</v>
      </c>
      <c r="DL54" s="203">
        <f>IF(Taula436[[#This Row],[Codi del contracte]]&lt;&gt;"",IF(Taula436[[#This Row],[Codi del contracte]]&gt;499,IF(Taula436[[#This Row],[Codi del contracte]]&lt;600,1,0),0),0)</f>
        <v>0</v>
      </c>
      <c r="DM54" s="203">
        <f t="shared" si="26"/>
        <v>0</v>
      </c>
      <c r="DN54" s="203">
        <f>IF(Taula436[[#This Row],[% Jornada (no posar símbol %)]]=100,IF(DM54=1,2,0),0)</f>
        <v>0</v>
      </c>
      <c r="DO54" s="203" t="str">
        <f t="shared" si="30"/>
        <v/>
      </c>
    </row>
    <row r="55" spans="1:119" ht="14.25" customHeight="1">
      <c r="A55" s="260"/>
      <c r="B55" s="83">
        <v>48</v>
      </c>
      <c r="C55" s="210"/>
      <c r="D55" s="226"/>
      <c r="E55" s="210"/>
      <c r="F55" s="224"/>
      <c r="G55" s="224"/>
      <c r="H55" s="210"/>
      <c r="I55" s="225"/>
      <c r="J55" s="210"/>
      <c r="K55" s="155"/>
      <c r="L55" s="156">
        <f t="shared" si="0"/>
        <v>0</v>
      </c>
      <c r="M55" s="340"/>
      <c r="N55" s="182" t="str">
        <f t="shared" si="27"/>
        <v/>
      </c>
      <c r="O55" s="127"/>
      <c r="P55" s="64"/>
      <c r="Q55" s="64"/>
      <c r="R55" s="64"/>
      <c r="CB55" s="78" t="str">
        <f t="shared" si="1"/>
        <v/>
      </c>
      <c r="CC55" s="79">
        <v>100</v>
      </c>
      <c r="CD55" s="79">
        <f t="shared" si="2"/>
        <v>0</v>
      </c>
      <c r="CE55" s="79">
        <f t="shared" si="3"/>
        <v>0</v>
      </c>
      <c r="CF55" s="79">
        <f t="shared" si="4"/>
        <v>0</v>
      </c>
      <c r="CG55" s="79">
        <f t="shared" si="28"/>
        <v>0</v>
      </c>
      <c r="CH55" s="80">
        <f t="shared" si="5"/>
        <v>0</v>
      </c>
      <c r="CI55" s="84">
        <f t="shared" si="6"/>
        <v>0</v>
      </c>
      <c r="CJ55" s="80">
        <f t="shared" si="16"/>
        <v>0</v>
      </c>
      <c r="CN55" s="21" t="str">
        <f t="shared" si="7"/>
        <v/>
      </c>
      <c r="CO55" s="21" t="str">
        <f t="shared" si="8"/>
        <v/>
      </c>
      <c r="CP55" s="22" t="str">
        <f t="shared" si="17"/>
        <v/>
      </c>
      <c r="CQ55" s="22" t="str">
        <f t="shared" si="18"/>
        <v/>
      </c>
      <c r="CR55" s="22" t="str">
        <f t="shared" si="19"/>
        <v/>
      </c>
      <c r="CS55" s="22" t="str">
        <f t="shared" si="20"/>
        <v/>
      </c>
      <c r="CT55" s="22" t="str">
        <f t="shared" si="21"/>
        <v/>
      </c>
      <c r="CU55" s="173" t="str">
        <f t="shared" si="9"/>
        <v/>
      </c>
      <c r="CV55" s="173" t="str">
        <f t="shared" si="10"/>
        <v/>
      </c>
      <c r="CW55" s="22" t="str">
        <f t="shared" si="22"/>
        <v/>
      </c>
      <c r="CX55" s="22" t="str">
        <f t="shared" si="23"/>
        <v/>
      </c>
      <c r="CY55" s="23" t="str">
        <f t="shared" si="24"/>
        <v/>
      </c>
      <c r="CZ55" s="23" t="str">
        <f t="shared" si="25"/>
        <v/>
      </c>
      <c r="DA55" s="207" t="str">
        <f t="shared" si="29"/>
        <v/>
      </c>
      <c r="DB55" s="23">
        <f t="shared" si="11"/>
        <v>0</v>
      </c>
      <c r="DC55" s="16"/>
      <c r="DE55" s="192">
        <f t="shared" si="12"/>
        <v>0</v>
      </c>
      <c r="DF55" s="192">
        <f t="shared" si="13"/>
        <v>0</v>
      </c>
      <c r="DH55" s="192">
        <f t="shared" si="14"/>
        <v>0</v>
      </c>
      <c r="DI55" s="192">
        <f t="shared" si="15"/>
        <v>0</v>
      </c>
      <c r="DK55" s="203">
        <f>IF(Taula436[[#This Row],[Codi del contracte]]&lt;&gt;"",IF(Taula436[[#This Row],[Codi del contracte]]&gt;199,IF(Taula436[[#This Row],[Codi del contracte]]&lt;300,1,0),0),0)</f>
        <v>0</v>
      </c>
      <c r="DL55" s="203">
        <f>IF(Taula436[[#This Row],[Codi del contracte]]&lt;&gt;"",IF(Taula436[[#This Row],[Codi del contracte]]&gt;499,IF(Taula436[[#This Row],[Codi del contracte]]&lt;600,1,0),0),0)</f>
        <v>0</v>
      </c>
      <c r="DM55" s="203">
        <f t="shared" si="26"/>
        <v>0</v>
      </c>
      <c r="DN55" s="203">
        <f>IF(Taula436[[#This Row],[% Jornada (no posar símbol %)]]=100,IF(DM55=1,2,0),0)</f>
        <v>0</v>
      </c>
      <c r="DO55" s="203" t="str">
        <f t="shared" si="30"/>
        <v/>
      </c>
    </row>
    <row r="56" spans="1:119" ht="14.25" customHeight="1">
      <c r="A56" s="260"/>
      <c r="B56" s="83">
        <v>49</v>
      </c>
      <c r="C56" s="210"/>
      <c r="D56" s="226"/>
      <c r="E56" s="210"/>
      <c r="F56" s="224"/>
      <c r="G56" s="224"/>
      <c r="H56" s="210"/>
      <c r="I56" s="225"/>
      <c r="J56" s="210"/>
      <c r="K56" s="155"/>
      <c r="L56" s="156">
        <f t="shared" si="0"/>
        <v>0</v>
      </c>
      <c r="M56" s="340"/>
      <c r="N56" s="182" t="str">
        <f t="shared" si="27"/>
        <v/>
      </c>
      <c r="O56" s="127"/>
      <c r="P56" s="64"/>
      <c r="Q56" s="64"/>
      <c r="R56" s="64"/>
      <c r="CB56" s="78" t="str">
        <f t="shared" si="1"/>
        <v/>
      </c>
      <c r="CC56" s="79">
        <v>100</v>
      </c>
      <c r="CD56" s="79">
        <f t="shared" si="2"/>
        <v>0</v>
      </c>
      <c r="CE56" s="79">
        <f t="shared" si="3"/>
        <v>0</v>
      </c>
      <c r="CF56" s="79">
        <f t="shared" si="4"/>
        <v>0</v>
      </c>
      <c r="CG56" s="79">
        <f t="shared" si="28"/>
        <v>0</v>
      </c>
      <c r="CH56" s="80">
        <f t="shared" si="5"/>
        <v>0</v>
      </c>
      <c r="CI56" s="84">
        <f t="shared" si="6"/>
        <v>0</v>
      </c>
      <c r="CJ56" s="80">
        <f t="shared" si="16"/>
        <v>0</v>
      </c>
      <c r="CN56" s="21" t="str">
        <f t="shared" si="7"/>
        <v/>
      </c>
      <c r="CO56" s="21" t="str">
        <f t="shared" si="8"/>
        <v/>
      </c>
      <c r="CP56" s="22" t="str">
        <f t="shared" si="17"/>
        <v/>
      </c>
      <c r="CQ56" s="22" t="str">
        <f t="shared" si="18"/>
        <v/>
      </c>
      <c r="CR56" s="22" t="str">
        <f t="shared" si="19"/>
        <v/>
      </c>
      <c r="CS56" s="22" t="str">
        <f t="shared" si="20"/>
        <v/>
      </c>
      <c r="CT56" s="22" t="str">
        <f t="shared" si="21"/>
        <v/>
      </c>
      <c r="CU56" s="173" t="str">
        <f t="shared" si="9"/>
        <v/>
      </c>
      <c r="CV56" s="173" t="str">
        <f t="shared" si="10"/>
        <v/>
      </c>
      <c r="CW56" s="22" t="str">
        <f t="shared" si="22"/>
        <v/>
      </c>
      <c r="CX56" s="22" t="str">
        <f t="shared" si="23"/>
        <v/>
      </c>
      <c r="CY56" s="23" t="str">
        <f t="shared" si="24"/>
        <v/>
      </c>
      <c r="CZ56" s="23" t="str">
        <f t="shared" si="25"/>
        <v/>
      </c>
      <c r="DA56" s="207" t="str">
        <f t="shared" si="29"/>
        <v/>
      </c>
      <c r="DB56" s="23">
        <f t="shared" si="11"/>
        <v>0</v>
      </c>
      <c r="DC56" s="16"/>
      <c r="DE56" s="192">
        <f t="shared" si="12"/>
        <v>0</v>
      </c>
      <c r="DF56" s="192">
        <f t="shared" si="13"/>
        <v>0</v>
      </c>
      <c r="DH56" s="192">
        <f t="shared" si="14"/>
        <v>0</v>
      </c>
      <c r="DI56" s="192">
        <f t="shared" si="15"/>
        <v>0</v>
      </c>
      <c r="DK56" s="203">
        <f>IF(Taula436[[#This Row],[Codi del contracte]]&lt;&gt;"",IF(Taula436[[#This Row],[Codi del contracte]]&gt;199,IF(Taula436[[#This Row],[Codi del contracte]]&lt;300,1,0),0),0)</f>
        <v>0</v>
      </c>
      <c r="DL56" s="203">
        <f>IF(Taula436[[#This Row],[Codi del contracte]]&lt;&gt;"",IF(Taula436[[#This Row],[Codi del contracte]]&gt;499,IF(Taula436[[#This Row],[Codi del contracte]]&lt;600,1,0),0),0)</f>
        <v>0</v>
      </c>
      <c r="DM56" s="203">
        <f t="shared" si="26"/>
        <v>0</v>
      </c>
      <c r="DN56" s="203">
        <f>IF(Taula436[[#This Row],[% Jornada (no posar símbol %)]]=100,IF(DM56=1,2,0),0)</f>
        <v>0</v>
      </c>
      <c r="DO56" s="203" t="str">
        <f t="shared" si="30"/>
        <v/>
      </c>
    </row>
    <row r="57" spans="1:119" ht="14.25" customHeight="1">
      <c r="A57" s="260"/>
      <c r="B57" s="83">
        <v>50</v>
      </c>
      <c r="C57" s="210"/>
      <c r="D57" s="226"/>
      <c r="E57" s="210"/>
      <c r="F57" s="224"/>
      <c r="G57" s="224"/>
      <c r="H57" s="210"/>
      <c r="I57" s="225"/>
      <c r="J57" s="210"/>
      <c r="K57" s="155"/>
      <c r="L57" s="156">
        <f t="shared" si="0"/>
        <v>0</v>
      </c>
      <c r="M57" s="340"/>
      <c r="N57" s="182" t="str">
        <f t="shared" si="27"/>
        <v/>
      </c>
      <c r="O57" s="127"/>
      <c r="P57" s="64"/>
      <c r="Q57" s="64"/>
      <c r="R57" s="64"/>
      <c r="CB57" s="78" t="str">
        <f t="shared" si="1"/>
        <v/>
      </c>
      <c r="CC57" s="79">
        <v>100</v>
      </c>
      <c r="CD57" s="79">
        <f t="shared" si="2"/>
        <v>0</v>
      </c>
      <c r="CE57" s="79">
        <f t="shared" si="3"/>
        <v>0</v>
      </c>
      <c r="CF57" s="79">
        <f t="shared" si="4"/>
        <v>0</v>
      </c>
      <c r="CG57" s="79">
        <f t="shared" si="28"/>
        <v>0</v>
      </c>
      <c r="CH57" s="80">
        <f t="shared" si="5"/>
        <v>0</v>
      </c>
      <c r="CI57" s="84">
        <f t="shared" si="6"/>
        <v>0</v>
      </c>
      <c r="CJ57" s="80">
        <f t="shared" si="16"/>
        <v>0</v>
      </c>
      <c r="CN57" s="21" t="str">
        <f t="shared" si="7"/>
        <v/>
      </c>
      <c r="CO57" s="21" t="str">
        <f t="shared" si="8"/>
        <v/>
      </c>
      <c r="CP57" s="22" t="str">
        <f t="shared" si="17"/>
        <v/>
      </c>
      <c r="CQ57" s="22" t="str">
        <f t="shared" si="18"/>
        <v/>
      </c>
      <c r="CR57" s="22" t="str">
        <f t="shared" si="19"/>
        <v/>
      </c>
      <c r="CS57" s="22" t="str">
        <f t="shared" si="20"/>
        <v/>
      </c>
      <c r="CT57" s="22" t="str">
        <f t="shared" si="21"/>
        <v/>
      </c>
      <c r="CU57" s="173" t="str">
        <f t="shared" si="9"/>
        <v/>
      </c>
      <c r="CV57" s="173" t="str">
        <f t="shared" si="10"/>
        <v/>
      </c>
      <c r="CW57" s="22" t="str">
        <f t="shared" si="22"/>
        <v/>
      </c>
      <c r="CX57" s="22" t="str">
        <f t="shared" si="23"/>
        <v/>
      </c>
      <c r="CY57" s="23" t="str">
        <f t="shared" si="24"/>
        <v/>
      </c>
      <c r="CZ57" s="23" t="str">
        <f t="shared" si="25"/>
        <v/>
      </c>
      <c r="DA57" s="207" t="str">
        <f t="shared" si="29"/>
        <v/>
      </c>
      <c r="DB57" s="23">
        <f t="shared" si="11"/>
        <v>0</v>
      </c>
      <c r="DC57" s="16"/>
      <c r="DE57" s="192">
        <f t="shared" si="12"/>
        <v>0</v>
      </c>
      <c r="DF57" s="192">
        <f t="shared" si="13"/>
        <v>0</v>
      </c>
      <c r="DH57" s="192">
        <f t="shared" si="14"/>
        <v>0</v>
      </c>
      <c r="DI57" s="192">
        <f t="shared" si="15"/>
        <v>0</v>
      </c>
      <c r="DK57" s="203">
        <f>IF(Taula436[[#This Row],[Codi del contracte]]&lt;&gt;"",IF(Taula436[[#This Row],[Codi del contracte]]&gt;199,IF(Taula436[[#This Row],[Codi del contracte]]&lt;300,1,0),0),0)</f>
        <v>0</v>
      </c>
      <c r="DL57" s="203">
        <f>IF(Taula436[[#This Row],[Codi del contracte]]&lt;&gt;"",IF(Taula436[[#This Row],[Codi del contracte]]&gt;499,IF(Taula436[[#This Row],[Codi del contracte]]&lt;600,1,0),0),0)</f>
        <v>0</v>
      </c>
      <c r="DM57" s="203">
        <f t="shared" si="26"/>
        <v>0</v>
      </c>
      <c r="DN57" s="203">
        <f>IF(Taula436[[#This Row],[% Jornada (no posar símbol %)]]=100,IF(DM57=1,2,0),0)</f>
        <v>0</v>
      </c>
      <c r="DO57" s="203" t="str">
        <f t="shared" si="30"/>
        <v/>
      </c>
    </row>
    <row r="58" spans="1:119" ht="14.25" customHeight="1">
      <c r="A58" s="260"/>
      <c r="B58" s="83">
        <v>51</v>
      </c>
      <c r="C58" s="210"/>
      <c r="D58" s="226"/>
      <c r="E58" s="210"/>
      <c r="F58" s="224"/>
      <c r="G58" s="224"/>
      <c r="H58" s="210"/>
      <c r="I58" s="225"/>
      <c r="J58" s="210"/>
      <c r="K58" s="155"/>
      <c r="L58" s="156">
        <f t="shared" si="0"/>
        <v>0</v>
      </c>
      <c r="M58" s="340"/>
      <c r="N58" s="182" t="str">
        <f t="shared" si="27"/>
        <v/>
      </c>
      <c r="O58" s="127"/>
      <c r="P58" s="64"/>
      <c r="Q58" s="64"/>
      <c r="R58" s="64"/>
      <c r="CB58" s="78" t="str">
        <f t="shared" si="1"/>
        <v/>
      </c>
      <c r="CC58" s="79">
        <v>100</v>
      </c>
      <c r="CD58" s="79">
        <f t="shared" si="2"/>
        <v>0</v>
      </c>
      <c r="CE58" s="79">
        <f t="shared" si="3"/>
        <v>0</v>
      </c>
      <c r="CF58" s="79">
        <f t="shared" si="4"/>
        <v>0</v>
      </c>
      <c r="CG58" s="79">
        <f t="shared" si="28"/>
        <v>0</v>
      </c>
      <c r="CH58" s="80">
        <f t="shared" si="5"/>
        <v>0</v>
      </c>
      <c r="CI58" s="84">
        <f t="shared" si="6"/>
        <v>0</v>
      </c>
      <c r="CJ58" s="80">
        <f t="shared" si="16"/>
        <v>0</v>
      </c>
      <c r="CN58" s="21" t="str">
        <f t="shared" si="7"/>
        <v/>
      </c>
      <c r="CO58" s="21" t="str">
        <f t="shared" si="8"/>
        <v/>
      </c>
      <c r="CP58" s="22" t="str">
        <f t="shared" si="17"/>
        <v/>
      </c>
      <c r="CQ58" s="22" t="str">
        <f t="shared" si="18"/>
        <v/>
      </c>
      <c r="CR58" s="22" t="str">
        <f t="shared" si="19"/>
        <v/>
      </c>
      <c r="CS58" s="22" t="str">
        <f t="shared" si="20"/>
        <v/>
      </c>
      <c r="CT58" s="22" t="str">
        <f t="shared" si="21"/>
        <v/>
      </c>
      <c r="CU58" s="173" t="str">
        <f t="shared" si="9"/>
        <v/>
      </c>
      <c r="CV58" s="173" t="str">
        <f t="shared" si="10"/>
        <v/>
      </c>
      <c r="CW58" s="22" t="str">
        <f t="shared" si="22"/>
        <v/>
      </c>
      <c r="CX58" s="22" t="str">
        <f t="shared" si="23"/>
        <v/>
      </c>
      <c r="CY58" s="23" t="str">
        <f t="shared" si="24"/>
        <v/>
      </c>
      <c r="CZ58" s="23" t="str">
        <f t="shared" si="25"/>
        <v/>
      </c>
      <c r="DA58" s="207" t="str">
        <f t="shared" si="29"/>
        <v/>
      </c>
      <c r="DB58" s="23">
        <f t="shared" si="11"/>
        <v>0</v>
      </c>
      <c r="DC58" s="16"/>
      <c r="DE58" s="192">
        <f t="shared" si="12"/>
        <v>0</v>
      </c>
      <c r="DF58" s="192">
        <f t="shared" si="13"/>
        <v>0</v>
      </c>
      <c r="DH58" s="192">
        <f t="shared" si="14"/>
        <v>0</v>
      </c>
      <c r="DI58" s="192">
        <f t="shared" si="15"/>
        <v>0</v>
      </c>
      <c r="DK58" s="203">
        <f>IF(Taula436[[#This Row],[Codi del contracte]]&lt;&gt;"",IF(Taula436[[#This Row],[Codi del contracte]]&gt;199,IF(Taula436[[#This Row],[Codi del contracte]]&lt;300,1,0),0),0)</f>
        <v>0</v>
      </c>
      <c r="DL58" s="203">
        <f>IF(Taula436[[#This Row],[Codi del contracte]]&lt;&gt;"",IF(Taula436[[#This Row],[Codi del contracte]]&gt;499,IF(Taula436[[#This Row],[Codi del contracte]]&lt;600,1,0),0),0)</f>
        <v>0</v>
      </c>
      <c r="DM58" s="203">
        <f t="shared" si="26"/>
        <v>0</v>
      </c>
      <c r="DN58" s="203">
        <f>IF(Taula436[[#This Row],[% Jornada (no posar símbol %)]]=100,IF(DM58=1,2,0),0)</f>
        <v>0</v>
      </c>
      <c r="DO58" s="203" t="str">
        <f t="shared" si="30"/>
        <v/>
      </c>
    </row>
    <row r="59" spans="1:119" ht="14.25" customHeight="1">
      <c r="A59" s="260"/>
      <c r="B59" s="83">
        <v>52</v>
      </c>
      <c r="C59" s="210"/>
      <c r="D59" s="226"/>
      <c r="E59" s="210"/>
      <c r="F59" s="224"/>
      <c r="G59" s="224"/>
      <c r="H59" s="210"/>
      <c r="I59" s="225"/>
      <c r="J59" s="210"/>
      <c r="K59" s="155"/>
      <c r="L59" s="156">
        <f t="shared" si="0"/>
        <v>0</v>
      </c>
      <c r="M59" s="340"/>
      <c r="N59" s="182" t="str">
        <f t="shared" si="27"/>
        <v/>
      </c>
      <c r="O59" s="127"/>
      <c r="P59" s="64"/>
      <c r="Q59" s="64"/>
      <c r="R59" s="64"/>
      <c r="CB59" s="78" t="str">
        <f t="shared" si="1"/>
        <v/>
      </c>
      <c r="CC59" s="79">
        <v>100</v>
      </c>
      <c r="CD59" s="79">
        <f t="shared" si="2"/>
        <v>0</v>
      </c>
      <c r="CE59" s="79">
        <f t="shared" si="3"/>
        <v>0</v>
      </c>
      <c r="CF59" s="79">
        <f t="shared" si="4"/>
        <v>0</v>
      </c>
      <c r="CG59" s="79">
        <f t="shared" si="28"/>
        <v>0</v>
      </c>
      <c r="CH59" s="80">
        <f t="shared" si="5"/>
        <v>0</v>
      </c>
      <c r="CI59" s="84">
        <f t="shared" si="6"/>
        <v>0</v>
      </c>
      <c r="CJ59" s="80">
        <f t="shared" si="16"/>
        <v>0</v>
      </c>
      <c r="CN59" s="21" t="str">
        <f t="shared" si="7"/>
        <v/>
      </c>
      <c r="CO59" s="21" t="str">
        <f t="shared" si="8"/>
        <v/>
      </c>
      <c r="CP59" s="22" t="str">
        <f t="shared" si="17"/>
        <v/>
      </c>
      <c r="CQ59" s="22" t="str">
        <f t="shared" si="18"/>
        <v/>
      </c>
      <c r="CR59" s="22" t="str">
        <f t="shared" si="19"/>
        <v/>
      </c>
      <c r="CS59" s="22" t="str">
        <f t="shared" si="20"/>
        <v/>
      </c>
      <c r="CT59" s="22" t="str">
        <f t="shared" si="21"/>
        <v/>
      </c>
      <c r="CU59" s="173" t="str">
        <f t="shared" si="9"/>
        <v/>
      </c>
      <c r="CV59" s="173" t="str">
        <f t="shared" si="10"/>
        <v/>
      </c>
      <c r="CW59" s="22" t="str">
        <f t="shared" si="22"/>
        <v/>
      </c>
      <c r="CX59" s="22" t="str">
        <f t="shared" si="23"/>
        <v/>
      </c>
      <c r="CY59" s="23" t="str">
        <f t="shared" si="24"/>
        <v/>
      </c>
      <c r="CZ59" s="23" t="str">
        <f t="shared" si="25"/>
        <v/>
      </c>
      <c r="DA59" s="207" t="str">
        <f t="shared" si="29"/>
        <v/>
      </c>
      <c r="DB59" s="23">
        <f t="shared" si="11"/>
        <v>0</v>
      </c>
      <c r="DC59" s="16"/>
      <c r="DE59" s="192">
        <f t="shared" si="12"/>
        <v>0</v>
      </c>
      <c r="DF59" s="192">
        <f t="shared" si="13"/>
        <v>0</v>
      </c>
      <c r="DH59" s="192">
        <f t="shared" si="14"/>
        <v>0</v>
      </c>
      <c r="DI59" s="192">
        <f t="shared" si="15"/>
        <v>0</v>
      </c>
      <c r="DK59" s="203">
        <f>IF(Taula436[[#This Row],[Codi del contracte]]&lt;&gt;"",IF(Taula436[[#This Row],[Codi del contracte]]&gt;199,IF(Taula436[[#This Row],[Codi del contracte]]&lt;300,1,0),0),0)</f>
        <v>0</v>
      </c>
      <c r="DL59" s="203">
        <f>IF(Taula436[[#This Row],[Codi del contracte]]&lt;&gt;"",IF(Taula436[[#This Row],[Codi del contracte]]&gt;499,IF(Taula436[[#This Row],[Codi del contracte]]&lt;600,1,0),0),0)</f>
        <v>0</v>
      </c>
      <c r="DM59" s="203">
        <f t="shared" si="26"/>
        <v>0</v>
      </c>
      <c r="DN59" s="203">
        <f>IF(Taula436[[#This Row],[% Jornada (no posar símbol %)]]=100,IF(DM59=1,2,0),0)</f>
        <v>0</v>
      </c>
      <c r="DO59" s="203" t="str">
        <f t="shared" si="30"/>
        <v/>
      </c>
    </row>
    <row r="60" spans="1:119" ht="14.25" customHeight="1">
      <c r="A60" s="260"/>
      <c r="B60" s="83">
        <v>53</v>
      </c>
      <c r="C60" s="210"/>
      <c r="D60" s="226"/>
      <c r="E60" s="210"/>
      <c r="F60" s="224"/>
      <c r="G60" s="224"/>
      <c r="H60" s="210"/>
      <c r="I60" s="225"/>
      <c r="J60" s="210"/>
      <c r="K60" s="155"/>
      <c r="L60" s="156">
        <f t="shared" si="0"/>
        <v>0</v>
      </c>
      <c r="M60" s="340"/>
      <c r="N60" s="182" t="str">
        <f t="shared" si="27"/>
        <v/>
      </c>
      <c r="O60" s="127"/>
      <c r="P60" s="64"/>
      <c r="Q60" s="64"/>
      <c r="R60" s="64"/>
      <c r="CB60" s="78" t="str">
        <f t="shared" si="1"/>
        <v/>
      </c>
      <c r="CC60" s="79">
        <v>100</v>
      </c>
      <c r="CD60" s="79">
        <f t="shared" si="2"/>
        <v>0</v>
      </c>
      <c r="CE60" s="79">
        <f t="shared" si="3"/>
        <v>0</v>
      </c>
      <c r="CF60" s="79">
        <f t="shared" si="4"/>
        <v>0</v>
      </c>
      <c r="CG60" s="79">
        <f t="shared" si="28"/>
        <v>0</v>
      </c>
      <c r="CH60" s="80">
        <f t="shared" si="5"/>
        <v>0</v>
      </c>
      <c r="CI60" s="84">
        <f t="shared" si="6"/>
        <v>0</v>
      </c>
      <c r="CJ60" s="80">
        <f t="shared" si="16"/>
        <v>0</v>
      </c>
      <c r="CN60" s="21" t="str">
        <f t="shared" si="7"/>
        <v/>
      </c>
      <c r="CO60" s="21" t="str">
        <f t="shared" si="8"/>
        <v/>
      </c>
      <c r="CP60" s="22" t="str">
        <f t="shared" si="17"/>
        <v/>
      </c>
      <c r="CQ60" s="22" t="str">
        <f t="shared" si="18"/>
        <v/>
      </c>
      <c r="CR60" s="22" t="str">
        <f t="shared" si="19"/>
        <v/>
      </c>
      <c r="CS60" s="22" t="str">
        <f t="shared" si="20"/>
        <v/>
      </c>
      <c r="CT60" s="22" t="str">
        <f t="shared" si="21"/>
        <v/>
      </c>
      <c r="CU60" s="173" t="str">
        <f t="shared" si="9"/>
        <v/>
      </c>
      <c r="CV60" s="173" t="str">
        <f t="shared" si="10"/>
        <v/>
      </c>
      <c r="CW60" s="22" t="str">
        <f t="shared" si="22"/>
        <v/>
      </c>
      <c r="CX60" s="22" t="str">
        <f t="shared" si="23"/>
        <v/>
      </c>
      <c r="CY60" s="23" t="str">
        <f t="shared" si="24"/>
        <v/>
      </c>
      <c r="CZ60" s="23" t="str">
        <f t="shared" si="25"/>
        <v/>
      </c>
      <c r="DA60" s="207" t="str">
        <f t="shared" si="29"/>
        <v/>
      </c>
      <c r="DB60" s="23">
        <f t="shared" si="11"/>
        <v>0</v>
      </c>
      <c r="DC60" s="16"/>
      <c r="DE60" s="192">
        <f t="shared" si="12"/>
        <v>0</v>
      </c>
      <c r="DF60" s="192">
        <f t="shared" si="13"/>
        <v>0</v>
      </c>
      <c r="DH60" s="192">
        <f t="shared" si="14"/>
        <v>0</v>
      </c>
      <c r="DI60" s="192">
        <f t="shared" si="15"/>
        <v>0</v>
      </c>
      <c r="DK60" s="203">
        <f>IF(Taula436[[#This Row],[Codi del contracte]]&lt;&gt;"",IF(Taula436[[#This Row],[Codi del contracte]]&gt;199,IF(Taula436[[#This Row],[Codi del contracte]]&lt;300,1,0),0),0)</f>
        <v>0</v>
      </c>
      <c r="DL60" s="203">
        <f>IF(Taula436[[#This Row],[Codi del contracte]]&lt;&gt;"",IF(Taula436[[#This Row],[Codi del contracte]]&gt;499,IF(Taula436[[#This Row],[Codi del contracte]]&lt;600,1,0),0),0)</f>
        <v>0</v>
      </c>
      <c r="DM60" s="203">
        <f t="shared" si="26"/>
        <v>0</v>
      </c>
      <c r="DN60" s="203">
        <f>IF(Taula436[[#This Row],[% Jornada (no posar símbol %)]]=100,IF(DM60=1,2,0),0)</f>
        <v>0</v>
      </c>
      <c r="DO60" s="203" t="str">
        <f t="shared" si="30"/>
        <v/>
      </c>
    </row>
    <row r="61" spans="1:119" ht="14.25" customHeight="1">
      <c r="A61" s="260"/>
      <c r="B61" s="83">
        <v>54</v>
      </c>
      <c r="C61" s="210"/>
      <c r="D61" s="226"/>
      <c r="E61" s="210"/>
      <c r="F61" s="224"/>
      <c r="G61" s="224"/>
      <c r="H61" s="210"/>
      <c r="I61" s="225"/>
      <c r="J61" s="210"/>
      <c r="K61" s="155"/>
      <c r="L61" s="156">
        <f t="shared" si="0"/>
        <v>0</v>
      </c>
      <c r="M61" s="340"/>
      <c r="N61" s="182" t="str">
        <f t="shared" si="27"/>
        <v/>
      </c>
      <c r="O61" s="127"/>
      <c r="P61" s="64"/>
      <c r="Q61" s="64"/>
      <c r="R61" s="64"/>
      <c r="CB61" s="78" t="str">
        <f t="shared" si="1"/>
        <v/>
      </c>
      <c r="CC61" s="79">
        <v>100</v>
      </c>
      <c r="CD61" s="79">
        <f t="shared" si="2"/>
        <v>0</v>
      </c>
      <c r="CE61" s="79">
        <f t="shared" si="3"/>
        <v>0</v>
      </c>
      <c r="CF61" s="79">
        <f t="shared" si="4"/>
        <v>0</v>
      </c>
      <c r="CG61" s="79">
        <f t="shared" si="28"/>
        <v>0</v>
      </c>
      <c r="CH61" s="80">
        <f t="shared" si="5"/>
        <v>0</v>
      </c>
      <c r="CI61" s="84">
        <f t="shared" si="6"/>
        <v>0</v>
      </c>
      <c r="CJ61" s="80">
        <f t="shared" si="16"/>
        <v>0</v>
      </c>
      <c r="CN61" s="21" t="str">
        <f t="shared" si="7"/>
        <v/>
      </c>
      <c r="CO61" s="21" t="str">
        <f t="shared" si="8"/>
        <v/>
      </c>
      <c r="CP61" s="22" t="str">
        <f t="shared" si="17"/>
        <v/>
      </c>
      <c r="CQ61" s="22" t="str">
        <f t="shared" si="18"/>
        <v/>
      </c>
      <c r="CR61" s="22" t="str">
        <f t="shared" si="19"/>
        <v/>
      </c>
      <c r="CS61" s="22" t="str">
        <f t="shared" si="20"/>
        <v/>
      </c>
      <c r="CT61" s="22" t="str">
        <f t="shared" si="21"/>
        <v/>
      </c>
      <c r="CU61" s="173" t="str">
        <f t="shared" si="9"/>
        <v/>
      </c>
      <c r="CV61" s="173" t="str">
        <f t="shared" si="10"/>
        <v/>
      </c>
      <c r="CW61" s="22" t="str">
        <f t="shared" si="22"/>
        <v/>
      </c>
      <c r="CX61" s="22" t="str">
        <f t="shared" si="23"/>
        <v/>
      </c>
      <c r="CY61" s="23" t="str">
        <f t="shared" si="24"/>
        <v/>
      </c>
      <c r="CZ61" s="23" t="str">
        <f t="shared" si="25"/>
        <v/>
      </c>
      <c r="DA61" s="207" t="str">
        <f t="shared" si="29"/>
        <v/>
      </c>
      <c r="DB61" s="23">
        <f t="shared" si="11"/>
        <v>0</v>
      </c>
      <c r="DC61" s="16"/>
      <c r="DE61" s="192">
        <f t="shared" si="12"/>
        <v>0</v>
      </c>
      <c r="DF61" s="192">
        <f t="shared" si="13"/>
        <v>0</v>
      </c>
      <c r="DH61" s="192">
        <f t="shared" si="14"/>
        <v>0</v>
      </c>
      <c r="DI61" s="192">
        <f t="shared" si="15"/>
        <v>0</v>
      </c>
      <c r="DK61" s="203">
        <f>IF(Taula436[[#This Row],[Codi del contracte]]&lt;&gt;"",IF(Taula436[[#This Row],[Codi del contracte]]&gt;199,IF(Taula436[[#This Row],[Codi del contracte]]&lt;300,1,0),0),0)</f>
        <v>0</v>
      </c>
      <c r="DL61" s="203">
        <f>IF(Taula436[[#This Row],[Codi del contracte]]&lt;&gt;"",IF(Taula436[[#This Row],[Codi del contracte]]&gt;499,IF(Taula436[[#This Row],[Codi del contracte]]&lt;600,1,0),0),0)</f>
        <v>0</v>
      </c>
      <c r="DM61" s="203">
        <f t="shared" si="26"/>
        <v>0</v>
      </c>
      <c r="DN61" s="203">
        <f>IF(Taula436[[#This Row],[% Jornada (no posar símbol %)]]=100,IF(DM61=1,2,0),0)</f>
        <v>0</v>
      </c>
      <c r="DO61" s="203" t="str">
        <f t="shared" si="30"/>
        <v/>
      </c>
    </row>
    <row r="62" spans="1:119" ht="14.25" customHeight="1">
      <c r="A62" s="260"/>
      <c r="B62" s="83">
        <v>55</v>
      </c>
      <c r="C62" s="210"/>
      <c r="D62" s="226"/>
      <c r="E62" s="210"/>
      <c r="F62" s="224"/>
      <c r="G62" s="224"/>
      <c r="H62" s="210"/>
      <c r="I62" s="225"/>
      <c r="J62" s="210"/>
      <c r="K62" s="155"/>
      <c r="L62" s="156">
        <f t="shared" si="0"/>
        <v>0</v>
      </c>
      <c r="M62" s="340"/>
      <c r="N62" s="182" t="str">
        <f t="shared" si="27"/>
        <v/>
      </c>
      <c r="O62" s="127"/>
      <c r="P62" s="64"/>
      <c r="Q62" s="64"/>
      <c r="R62" s="64"/>
      <c r="CB62" s="78" t="str">
        <f t="shared" si="1"/>
        <v/>
      </c>
      <c r="CC62" s="79">
        <v>100</v>
      </c>
      <c r="CD62" s="79">
        <f t="shared" si="2"/>
        <v>0</v>
      </c>
      <c r="CE62" s="79">
        <f t="shared" si="3"/>
        <v>0</v>
      </c>
      <c r="CF62" s="79">
        <f t="shared" si="4"/>
        <v>0</v>
      </c>
      <c r="CG62" s="79">
        <f t="shared" si="28"/>
        <v>0</v>
      </c>
      <c r="CH62" s="80">
        <f t="shared" si="5"/>
        <v>0</v>
      </c>
      <c r="CI62" s="84">
        <f t="shared" si="6"/>
        <v>0</v>
      </c>
      <c r="CJ62" s="80">
        <f t="shared" si="16"/>
        <v>0</v>
      </c>
      <c r="CN62" s="21" t="str">
        <f t="shared" si="7"/>
        <v/>
      </c>
      <c r="CO62" s="21" t="str">
        <f t="shared" si="8"/>
        <v/>
      </c>
      <c r="CP62" s="22" t="str">
        <f t="shared" si="17"/>
        <v/>
      </c>
      <c r="CQ62" s="22" t="str">
        <f t="shared" si="18"/>
        <v/>
      </c>
      <c r="CR62" s="22" t="str">
        <f t="shared" si="19"/>
        <v/>
      </c>
      <c r="CS62" s="22" t="str">
        <f t="shared" si="20"/>
        <v/>
      </c>
      <c r="CT62" s="22" t="str">
        <f t="shared" si="21"/>
        <v/>
      </c>
      <c r="CU62" s="173" t="str">
        <f t="shared" si="9"/>
        <v/>
      </c>
      <c r="CV62" s="173" t="str">
        <f t="shared" si="10"/>
        <v/>
      </c>
      <c r="CW62" s="22" t="str">
        <f t="shared" si="22"/>
        <v/>
      </c>
      <c r="CX62" s="22" t="str">
        <f t="shared" si="23"/>
        <v/>
      </c>
      <c r="CY62" s="23" t="str">
        <f t="shared" si="24"/>
        <v/>
      </c>
      <c r="CZ62" s="23" t="str">
        <f t="shared" si="25"/>
        <v/>
      </c>
      <c r="DA62" s="207" t="str">
        <f t="shared" si="29"/>
        <v/>
      </c>
      <c r="DB62" s="23">
        <f t="shared" si="11"/>
        <v>0</v>
      </c>
      <c r="DC62" s="16"/>
      <c r="DE62" s="192">
        <f t="shared" si="12"/>
        <v>0</v>
      </c>
      <c r="DF62" s="192">
        <f t="shared" si="13"/>
        <v>0</v>
      </c>
      <c r="DH62" s="192">
        <f t="shared" si="14"/>
        <v>0</v>
      </c>
      <c r="DI62" s="192">
        <f t="shared" si="15"/>
        <v>0</v>
      </c>
      <c r="DK62" s="203">
        <f>IF(Taula436[[#This Row],[Codi del contracte]]&lt;&gt;"",IF(Taula436[[#This Row],[Codi del contracte]]&gt;199,IF(Taula436[[#This Row],[Codi del contracte]]&lt;300,1,0),0),0)</f>
        <v>0</v>
      </c>
      <c r="DL62" s="203">
        <f>IF(Taula436[[#This Row],[Codi del contracte]]&lt;&gt;"",IF(Taula436[[#This Row],[Codi del contracte]]&gt;499,IF(Taula436[[#This Row],[Codi del contracte]]&lt;600,1,0),0),0)</f>
        <v>0</v>
      </c>
      <c r="DM62" s="203">
        <f t="shared" si="26"/>
        <v>0</v>
      </c>
      <c r="DN62" s="203">
        <f>IF(Taula436[[#This Row],[% Jornada (no posar símbol %)]]=100,IF(DM62=1,2,0),0)</f>
        <v>0</v>
      </c>
      <c r="DO62" s="203" t="str">
        <f t="shared" si="30"/>
        <v/>
      </c>
    </row>
    <row r="63" spans="1:119" ht="14.25" customHeight="1">
      <c r="A63" s="260"/>
      <c r="B63" s="83">
        <v>56</v>
      </c>
      <c r="C63" s="210"/>
      <c r="D63" s="226"/>
      <c r="E63" s="210"/>
      <c r="F63" s="224"/>
      <c r="G63" s="224"/>
      <c r="H63" s="210"/>
      <c r="I63" s="225"/>
      <c r="J63" s="210"/>
      <c r="K63" s="155"/>
      <c r="L63" s="156">
        <f t="shared" si="0"/>
        <v>0</v>
      </c>
      <c r="M63" s="340"/>
      <c r="N63" s="182" t="str">
        <f t="shared" si="27"/>
        <v/>
      </c>
      <c r="O63" s="127"/>
      <c r="P63" s="64"/>
      <c r="Q63" s="64"/>
      <c r="R63" s="64"/>
      <c r="CB63" s="78" t="str">
        <f t="shared" si="1"/>
        <v/>
      </c>
      <c r="CC63" s="79">
        <v>100</v>
      </c>
      <c r="CD63" s="79">
        <f t="shared" si="2"/>
        <v>0</v>
      </c>
      <c r="CE63" s="79">
        <f t="shared" si="3"/>
        <v>0</v>
      </c>
      <c r="CF63" s="79">
        <f t="shared" si="4"/>
        <v>0</v>
      </c>
      <c r="CG63" s="79">
        <f t="shared" si="28"/>
        <v>0</v>
      </c>
      <c r="CH63" s="80">
        <f t="shared" si="5"/>
        <v>0</v>
      </c>
      <c r="CI63" s="84">
        <f t="shared" si="6"/>
        <v>0</v>
      </c>
      <c r="CJ63" s="80">
        <f t="shared" si="16"/>
        <v>0</v>
      </c>
      <c r="CN63" s="21" t="str">
        <f t="shared" si="7"/>
        <v/>
      </c>
      <c r="CO63" s="21" t="str">
        <f t="shared" si="8"/>
        <v/>
      </c>
      <c r="CP63" s="22" t="str">
        <f t="shared" si="17"/>
        <v/>
      </c>
      <c r="CQ63" s="22" t="str">
        <f t="shared" si="18"/>
        <v/>
      </c>
      <c r="CR63" s="22" t="str">
        <f t="shared" si="19"/>
        <v/>
      </c>
      <c r="CS63" s="22" t="str">
        <f t="shared" si="20"/>
        <v/>
      </c>
      <c r="CT63" s="22" t="str">
        <f t="shared" si="21"/>
        <v/>
      </c>
      <c r="CU63" s="173" t="str">
        <f t="shared" si="9"/>
        <v/>
      </c>
      <c r="CV63" s="173" t="str">
        <f t="shared" si="10"/>
        <v/>
      </c>
      <c r="CW63" s="22" t="str">
        <f t="shared" si="22"/>
        <v/>
      </c>
      <c r="CX63" s="22" t="str">
        <f t="shared" si="23"/>
        <v/>
      </c>
      <c r="CY63" s="23" t="str">
        <f t="shared" si="24"/>
        <v/>
      </c>
      <c r="CZ63" s="23" t="str">
        <f t="shared" si="25"/>
        <v/>
      </c>
      <c r="DA63" s="207" t="str">
        <f t="shared" si="29"/>
        <v/>
      </c>
      <c r="DB63" s="23">
        <f t="shared" si="11"/>
        <v>0</v>
      </c>
      <c r="DC63" s="16"/>
      <c r="DE63" s="192">
        <f t="shared" si="12"/>
        <v>0</v>
      </c>
      <c r="DF63" s="192">
        <f t="shared" si="13"/>
        <v>0</v>
      </c>
      <c r="DH63" s="192">
        <f t="shared" si="14"/>
        <v>0</v>
      </c>
      <c r="DI63" s="192">
        <f t="shared" si="15"/>
        <v>0</v>
      </c>
      <c r="DK63" s="203">
        <f>IF(Taula436[[#This Row],[Codi del contracte]]&lt;&gt;"",IF(Taula436[[#This Row],[Codi del contracte]]&gt;199,IF(Taula436[[#This Row],[Codi del contracte]]&lt;300,1,0),0),0)</f>
        <v>0</v>
      </c>
      <c r="DL63" s="203">
        <f>IF(Taula436[[#This Row],[Codi del contracte]]&lt;&gt;"",IF(Taula436[[#This Row],[Codi del contracte]]&gt;499,IF(Taula436[[#This Row],[Codi del contracte]]&lt;600,1,0),0),0)</f>
        <v>0</v>
      </c>
      <c r="DM63" s="203">
        <f t="shared" si="26"/>
        <v>0</v>
      </c>
      <c r="DN63" s="203">
        <f>IF(Taula436[[#This Row],[% Jornada (no posar símbol %)]]=100,IF(DM63=1,2,0),0)</f>
        <v>0</v>
      </c>
      <c r="DO63" s="203" t="str">
        <f t="shared" si="30"/>
        <v/>
      </c>
    </row>
    <row r="64" spans="1:119" ht="14.25" customHeight="1">
      <c r="A64" s="260"/>
      <c r="B64" s="83">
        <v>57</v>
      </c>
      <c r="C64" s="210"/>
      <c r="D64" s="226"/>
      <c r="E64" s="210"/>
      <c r="F64" s="224"/>
      <c r="G64" s="224"/>
      <c r="H64" s="210"/>
      <c r="I64" s="225"/>
      <c r="J64" s="210"/>
      <c r="K64" s="155"/>
      <c r="L64" s="156">
        <f t="shared" si="0"/>
        <v>0</v>
      </c>
      <c r="M64" s="340"/>
      <c r="N64" s="182" t="str">
        <f t="shared" si="27"/>
        <v/>
      </c>
      <c r="O64" s="127"/>
      <c r="P64" s="64"/>
      <c r="Q64" s="64"/>
      <c r="R64" s="64"/>
      <c r="CB64" s="78" t="str">
        <f t="shared" si="1"/>
        <v/>
      </c>
      <c r="CC64" s="79">
        <v>100</v>
      </c>
      <c r="CD64" s="79">
        <f t="shared" si="2"/>
        <v>0</v>
      </c>
      <c r="CE64" s="79">
        <f t="shared" si="3"/>
        <v>0</v>
      </c>
      <c r="CF64" s="79">
        <f t="shared" si="4"/>
        <v>0</v>
      </c>
      <c r="CG64" s="79">
        <f t="shared" si="28"/>
        <v>0</v>
      </c>
      <c r="CH64" s="80">
        <f t="shared" si="5"/>
        <v>0</v>
      </c>
      <c r="CI64" s="84">
        <f t="shared" si="6"/>
        <v>0</v>
      </c>
      <c r="CJ64" s="80">
        <f t="shared" si="16"/>
        <v>0</v>
      </c>
      <c r="CN64" s="21" t="str">
        <f t="shared" si="7"/>
        <v/>
      </c>
      <c r="CO64" s="21" t="str">
        <f t="shared" si="8"/>
        <v/>
      </c>
      <c r="CP64" s="22" t="str">
        <f t="shared" si="17"/>
        <v/>
      </c>
      <c r="CQ64" s="22" t="str">
        <f t="shared" si="18"/>
        <v/>
      </c>
      <c r="CR64" s="22" t="str">
        <f t="shared" si="19"/>
        <v/>
      </c>
      <c r="CS64" s="22" t="str">
        <f t="shared" si="20"/>
        <v/>
      </c>
      <c r="CT64" s="22" t="str">
        <f t="shared" si="21"/>
        <v/>
      </c>
      <c r="CU64" s="173" t="str">
        <f t="shared" si="9"/>
        <v/>
      </c>
      <c r="CV64" s="173" t="str">
        <f t="shared" si="10"/>
        <v/>
      </c>
      <c r="CW64" s="22" t="str">
        <f t="shared" si="22"/>
        <v/>
      </c>
      <c r="CX64" s="22" t="str">
        <f t="shared" si="23"/>
        <v/>
      </c>
      <c r="CY64" s="23" t="str">
        <f t="shared" si="24"/>
        <v/>
      </c>
      <c r="CZ64" s="23" t="str">
        <f t="shared" si="25"/>
        <v/>
      </c>
      <c r="DA64" s="207" t="str">
        <f t="shared" si="29"/>
        <v/>
      </c>
      <c r="DB64" s="23">
        <f t="shared" si="11"/>
        <v>0</v>
      </c>
      <c r="DC64" s="16"/>
      <c r="DE64" s="192">
        <f t="shared" si="12"/>
        <v>0</v>
      </c>
      <c r="DF64" s="192">
        <f t="shared" si="13"/>
        <v>0</v>
      </c>
      <c r="DH64" s="192">
        <f t="shared" si="14"/>
        <v>0</v>
      </c>
      <c r="DI64" s="192">
        <f t="shared" si="15"/>
        <v>0</v>
      </c>
      <c r="DK64" s="203">
        <f>IF(Taula436[[#This Row],[Codi del contracte]]&lt;&gt;"",IF(Taula436[[#This Row],[Codi del contracte]]&gt;199,IF(Taula436[[#This Row],[Codi del contracte]]&lt;300,1,0),0),0)</f>
        <v>0</v>
      </c>
      <c r="DL64" s="203">
        <f>IF(Taula436[[#This Row],[Codi del contracte]]&lt;&gt;"",IF(Taula436[[#This Row],[Codi del contracte]]&gt;499,IF(Taula436[[#This Row],[Codi del contracte]]&lt;600,1,0),0),0)</f>
        <v>0</v>
      </c>
      <c r="DM64" s="203">
        <f t="shared" si="26"/>
        <v>0</v>
      </c>
      <c r="DN64" s="203">
        <f>IF(Taula436[[#This Row],[% Jornada (no posar símbol %)]]=100,IF(DM64=1,2,0),0)</f>
        <v>0</v>
      </c>
      <c r="DO64" s="203" t="str">
        <f t="shared" si="30"/>
        <v/>
      </c>
    </row>
    <row r="65" spans="1:119" ht="14.25" customHeight="1">
      <c r="A65" s="260"/>
      <c r="B65" s="83">
        <v>58</v>
      </c>
      <c r="C65" s="210"/>
      <c r="D65" s="226"/>
      <c r="E65" s="210"/>
      <c r="F65" s="224"/>
      <c r="G65" s="224"/>
      <c r="H65" s="210"/>
      <c r="I65" s="225"/>
      <c r="J65" s="210"/>
      <c r="K65" s="155"/>
      <c r="L65" s="156">
        <f t="shared" si="0"/>
        <v>0</v>
      </c>
      <c r="M65" s="340"/>
      <c r="N65" s="182" t="str">
        <f t="shared" si="27"/>
        <v/>
      </c>
      <c r="O65" s="127"/>
      <c r="P65" s="64"/>
      <c r="Q65" s="64"/>
      <c r="R65" s="64"/>
      <c r="CB65" s="78" t="str">
        <f t="shared" si="1"/>
        <v/>
      </c>
      <c r="CC65" s="79">
        <v>100</v>
      </c>
      <c r="CD65" s="79">
        <f t="shared" si="2"/>
        <v>0</v>
      </c>
      <c r="CE65" s="79">
        <f t="shared" si="3"/>
        <v>0</v>
      </c>
      <c r="CF65" s="79">
        <f t="shared" si="4"/>
        <v>0</v>
      </c>
      <c r="CG65" s="79">
        <f t="shared" si="28"/>
        <v>0</v>
      </c>
      <c r="CH65" s="80">
        <f t="shared" si="5"/>
        <v>0</v>
      </c>
      <c r="CI65" s="84">
        <f t="shared" si="6"/>
        <v>0</v>
      </c>
      <c r="CJ65" s="80">
        <f t="shared" si="16"/>
        <v>0</v>
      </c>
      <c r="CN65" s="21" t="str">
        <f t="shared" si="7"/>
        <v/>
      </c>
      <c r="CO65" s="21" t="str">
        <f t="shared" si="8"/>
        <v/>
      </c>
      <c r="CP65" s="22" t="str">
        <f t="shared" si="17"/>
        <v/>
      </c>
      <c r="CQ65" s="22" t="str">
        <f t="shared" si="18"/>
        <v/>
      </c>
      <c r="CR65" s="22" t="str">
        <f t="shared" si="19"/>
        <v/>
      </c>
      <c r="CS65" s="22" t="str">
        <f t="shared" si="20"/>
        <v/>
      </c>
      <c r="CT65" s="22" t="str">
        <f t="shared" si="21"/>
        <v/>
      </c>
      <c r="CU65" s="173" t="str">
        <f t="shared" si="9"/>
        <v/>
      </c>
      <c r="CV65" s="173" t="str">
        <f t="shared" si="10"/>
        <v/>
      </c>
      <c r="CW65" s="22" t="str">
        <f t="shared" si="22"/>
        <v/>
      </c>
      <c r="CX65" s="22" t="str">
        <f t="shared" si="23"/>
        <v/>
      </c>
      <c r="CY65" s="23" t="str">
        <f t="shared" si="24"/>
        <v/>
      </c>
      <c r="CZ65" s="23" t="str">
        <f t="shared" si="25"/>
        <v/>
      </c>
      <c r="DA65" s="207" t="str">
        <f t="shared" si="29"/>
        <v/>
      </c>
      <c r="DB65" s="23">
        <f t="shared" si="11"/>
        <v>0</v>
      </c>
      <c r="DC65" s="16"/>
      <c r="DE65" s="192">
        <f t="shared" si="12"/>
        <v>0</v>
      </c>
      <c r="DF65" s="192">
        <f t="shared" si="13"/>
        <v>0</v>
      </c>
      <c r="DH65" s="192">
        <f t="shared" si="14"/>
        <v>0</v>
      </c>
      <c r="DI65" s="192">
        <f t="shared" si="15"/>
        <v>0</v>
      </c>
      <c r="DK65" s="203">
        <f>IF(Taula436[[#This Row],[Codi del contracte]]&lt;&gt;"",IF(Taula436[[#This Row],[Codi del contracte]]&gt;199,IF(Taula436[[#This Row],[Codi del contracte]]&lt;300,1,0),0),0)</f>
        <v>0</v>
      </c>
      <c r="DL65" s="203">
        <f>IF(Taula436[[#This Row],[Codi del contracte]]&lt;&gt;"",IF(Taula436[[#This Row],[Codi del contracte]]&gt;499,IF(Taula436[[#This Row],[Codi del contracte]]&lt;600,1,0),0),0)</f>
        <v>0</v>
      </c>
      <c r="DM65" s="203">
        <f t="shared" si="26"/>
        <v>0</v>
      </c>
      <c r="DN65" s="203">
        <f>IF(Taula436[[#This Row],[% Jornada (no posar símbol %)]]=100,IF(DM65=1,2,0),0)</f>
        <v>0</v>
      </c>
      <c r="DO65" s="203" t="str">
        <f t="shared" si="30"/>
        <v/>
      </c>
    </row>
    <row r="66" spans="1:119" ht="14.25" customHeight="1">
      <c r="A66" s="260"/>
      <c r="B66" s="83">
        <v>59</v>
      </c>
      <c r="C66" s="210"/>
      <c r="D66" s="226"/>
      <c r="E66" s="210"/>
      <c r="F66" s="224"/>
      <c r="G66" s="224"/>
      <c r="H66" s="210"/>
      <c r="I66" s="225"/>
      <c r="J66" s="210"/>
      <c r="K66" s="155"/>
      <c r="L66" s="156">
        <f t="shared" si="0"/>
        <v>0</v>
      </c>
      <c r="M66" s="340"/>
      <c r="N66" s="182" t="str">
        <f t="shared" si="27"/>
        <v/>
      </c>
      <c r="O66" s="127"/>
      <c r="P66" s="64"/>
      <c r="Q66" s="64"/>
      <c r="R66" s="64"/>
      <c r="CB66" s="78" t="str">
        <f t="shared" si="1"/>
        <v/>
      </c>
      <c r="CC66" s="79">
        <v>100</v>
      </c>
      <c r="CD66" s="79">
        <f t="shared" si="2"/>
        <v>0</v>
      </c>
      <c r="CE66" s="79">
        <f t="shared" si="3"/>
        <v>0</v>
      </c>
      <c r="CF66" s="79">
        <f t="shared" si="4"/>
        <v>0</v>
      </c>
      <c r="CG66" s="79">
        <f t="shared" si="28"/>
        <v>0</v>
      </c>
      <c r="CH66" s="80">
        <f t="shared" si="5"/>
        <v>0</v>
      </c>
      <c r="CI66" s="84">
        <f t="shared" si="6"/>
        <v>0</v>
      </c>
      <c r="CJ66" s="80">
        <f t="shared" si="16"/>
        <v>0</v>
      </c>
      <c r="CN66" s="21" t="str">
        <f t="shared" si="7"/>
        <v/>
      </c>
      <c r="CO66" s="21" t="str">
        <f t="shared" si="8"/>
        <v/>
      </c>
      <c r="CP66" s="22" t="str">
        <f t="shared" si="17"/>
        <v/>
      </c>
      <c r="CQ66" s="22" t="str">
        <f t="shared" si="18"/>
        <v/>
      </c>
      <c r="CR66" s="22" t="str">
        <f t="shared" si="19"/>
        <v/>
      </c>
      <c r="CS66" s="22" t="str">
        <f t="shared" si="20"/>
        <v/>
      </c>
      <c r="CT66" s="22" t="str">
        <f t="shared" si="21"/>
        <v/>
      </c>
      <c r="CU66" s="173" t="str">
        <f t="shared" si="9"/>
        <v/>
      </c>
      <c r="CV66" s="173" t="str">
        <f t="shared" si="10"/>
        <v/>
      </c>
      <c r="CW66" s="22" t="str">
        <f t="shared" si="22"/>
        <v/>
      </c>
      <c r="CX66" s="22" t="str">
        <f t="shared" si="23"/>
        <v/>
      </c>
      <c r="CY66" s="23" t="str">
        <f t="shared" si="24"/>
        <v/>
      </c>
      <c r="CZ66" s="23" t="str">
        <f t="shared" si="25"/>
        <v/>
      </c>
      <c r="DA66" s="207" t="str">
        <f t="shared" si="29"/>
        <v/>
      </c>
      <c r="DB66" s="23">
        <f t="shared" si="11"/>
        <v>0</v>
      </c>
      <c r="DC66" s="16"/>
      <c r="DE66" s="192">
        <f t="shared" si="12"/>
        <v>0</v>
      </c>
      <c r="DF66" s="192">
        <f t="shared" si="13"/>
        <v>0</v>
      </c>
      <c r="DH66" s="192">
        <f t="shared" si="14"/>
        <v>0</v>
      </c>
      <c r="DI66" s="192">
        <f t="shared" si="15"/>
        <v>0</v>
      </c>
      <c r="DK66" s="203">
        <f>IF(Taula436[[#This Row],[Codi del contracte]]&lt;&gt;"",IF(Taula436[[#This Row],[Codi del contracte]]&gt;199,IF(Taula436[[#This Row],[Codi del contracte]]&lt;300,1,0),0),0)</f>
        <v>0</v>
      </c>
      <c r="DL66" s="203">
        <f>IF(Taula436[[#This Row],[Codi del contracte]]&lt;&gt;"",IF(Taula436[[#This Row],[Codi del contracte]]&gt;499,IF(Taula436[[#This Row],[Codi del contracte]]&lt;600,1,0),0),0)</f>
        <v>0</v>
      </c>
      <c r="DM66" s="203">
        <f t="shared" si="26"/>
        <v>0</v>
      </c>
      <c r="DN66" s="203">
        <f>IF(Taula436[[#This Row],[% Jornada (no posar símbol %)]]=100,IF(DM66=1,2,0),0)</f>
        <v>0</v>
      </c>
      <c r="DO66" s="203" t="str">
        <f t="shared" si="30"/>
        <v/>
      </c>
    </row>
    <row r="67" spans="1:119" ht="14.25" customHeight="1">
      <c r="A67" s="260"/>
      <c r="B67" s="83">
        <v>60</v>
      </c>
      <c r="C67" s="210"/>
      <c r="D67" s="226"/>
      <c r="E67" s="210"/>
      <c r="F67" s="224"/>
      <c r="G67" s="224"/>
      <c r="H67" s="210"/>
      <c r="I67" s="225"/>
      <c r="J67" s="210"/>
      <c r="K67" s="155"/>
      <c r="L67" s="156">
        <f t="shared" si="0"/>
        <v>0</v>
      </c>
      <c r="M67" s="340"/>
      <c r="N67" s="182" t="str">
        <f t="shared" si="27"/>
        <v/>
      </c>
      <c r="O67" s="127"/>
      <c r="P67" s="64"/>
      <c r="Q67" s="64"/>
      <c r="R67" s="64"/>
      <c r="CB67" s="78" t="str">
        <f t="shared" si="1"/>
        <v/>
      </c>
      <c r="CC67" s="79">
        <v>100</v>
      </c>
      <c r="CD67" s="79">
        <f t="shared" si="2"/>
        <v>0</v>
      </c>
      <c r="CE67" s="79">
        <f t="shared" si="3"/>
        <v>0</v>
      </c>
      <c r="CF67" s="79">
        <f t="shared" si="4"/>
        <v>0</v>
      </c>
      <c r="CG67" s="79">
        <f t="shared" si="28"/>
        <v>0</v>
      </c>
      <c r="CH67" s="80">
        <f t="shared" si="5"/>
        <v>0</v>
      </c>
      <c r="CI67" s="84">
        <f t="shared" si="6"/>
        <v>0</v>
      </c>
      <c r="CJ67" s="80">
        <f t="shared" si="16"/>
        <v>0</v>
      </c>
      <c r="CN67" s="21" t="str">
        <f t="shared" si="7"/>
        <v/>
      </c>
      <c r="CO67" s="21" t="str">
        <f t="shared" si="8"/>
        <v/>
      </c>
      <c r="CP67" s="22" t="str">
        <f t="shared" si="17"/>
        <v/>
      </c>
      <c r="CQ67" s="22" t="str">
        <f t="shared" si="18"/>
        <v/>
      </c>
      <c r="CR67" s="22" t="str">
        <f t="shared" si="19"/>
        <v/>
      </c>
      <c r="CS67" s="22" t="str">
        <f t="shared" si="20"/>
        <v/>
      </c>
      <c r="CT67" s="22" t="str">
        <f t="shared" si="21"/>
        <v/>
      </c>
      <c r="CU67" s="173" t="str">
        <f t="shared" si="9"/>
        <v/>
      </c>
      <c r="CV67" s="173" t="str">
        <f t="shared" si="10"/>
        <v/>
      </c>
      <c r="CW67" s="22" t="str">
        <f t="shared" si="22"/>
        <v/>
      </c>
      <c r="CX67" s="22" t="str">
        <f t="shared" si="23"/>
        <v/>
      </c>
      <c r="CY67" s="23" t="str">
        <f t="shared" si="24"/>
        <v/>
      </c>
      <c r="CZ67" s="23" t="str">
        <f t="shared" si="25"/>
        <v/>
      </c>
      <c r="DA67" s="207" t="str">
        <f t="shared" si="29"/>
        <v/>
      </c>
      <c r="DB67" s="23">
        <f t="shared" si="11"/>
        <v>0</v>
      </c>
      <c r="DC67" s="16"/>
      <c r="DE67" s="192">
        <f t="shared" si="12"/>
        <v>0</v>
      </c>
      <c r="DF67" s="192">
        <f t="shared" si="13"/>
        <v>0</v>
      </c>
      <c r="DH67" s="192">
        <f t="shared" si="14"/>
        <v>0</v>
      </c>
      <c r="DI67" s="192">
        <f t="shared" si="15"/>
        <v>0</v>
      </c>
      <c r="DK67" s="203">
        <f>IF(Taula436[[#This Row],[Codi del contracte]]&lt;&gt;"",IF(Taula436[[#This Row],[Codi del contracte]]&gt;199,IF(Taula436[[#This Row],[Codi del contracte]]&lt;300,1,0),0),0)</f>
        <v>0</v>
      </c>
      <c r="DL67" s="203">
        <f>IF(Taula436[[#This Row],[Codi del contracte]]&lt;&gt;"",IF(Taula436[[#This Row],[Codi del contracte]]&gt;499,IF(Taula436[[#This Row],[Codi del contracte]]&lt;600,1,0),0),0)</f>
        <v>0</v>
      </c>
      <c r="DM67" s="203">
        <f t="shared" si="26"/>
        <v>0</v>
      </c>
      <c r="DN67" s="203">
        <f>IF(Taula436[[#This Row],[% Jornada (no posar símbol %)]]=100,IF(DM67=1,2,0),0)</f>
        <v>0</v>
      </c>
      <c r="DO67" s="203" t="str">
        <f t="shared" si="30"/>
        <v/>
      </c>
    </row>
    <row r="68" spans="1:119" ht="14.25" customHeight="1">
      <c r="A68" s="260"/>
      <c r="B68" s="83">
        <v>61</v>
      </c>
      <c r="C68" s="210"/>
      <c r="D68" s="226"/>
      <c r="E68" s="210"/>
      <c r="F68" s="224"/>
      <c r="G68" s="224"/>
      <c r="H68" s="210"/>
      <c r="I68" s="225"/>
      <c r="J68" s="210"/>
      <c r="K68" s="155"/>
      <c r="L68" s="156">
        <f t="shared" si="0"/>
        <v>0</v>
      </c>
      <c r="M68" s="340"/>
      <c r="N68" s="182" t="str">
        <f t="shared" si="27"/>
        <v/>
      </c>
      <c r="O68" s="127"/>
      <c r="P68" s="64"/>
      <c r="Q68" s="64"/>
      <c r="R68" s="64"/>
      <c r="CB68" s="78" t="str">
        <f t="shared" si="1"/>
        <v/>
      </c>
      <c r="CC68" s="79">
        <v>100</v>
      </c>
      <c r="CD68" s="79">
        <f t="shared" si="2"/>
        <v>0</v>
      </c>
      <c r="CE68" s="79">
        <f t="shared" si="3"/>
        <v>0</v>
      </c>
      <c r="CF68" s="79">
        <f t="shared" si="4"/>
        <v>0</v>
      </c>
      <c r="CG68" s="79">
        <f t="shared" si="28"/>
        <v>0</v>
      </c>
      <c r="CH68" s="80">
        <f t="shared" si="5"/>
        <v>0</v>
      </c>
      <c r="CI68" s="84">
        <f t="shared" si="6"/>
        <v>0</v>
      </c>
      <c r="CJ68" s="80">
        <f t="shared" si="16"/>
        <v>0</v>
      </c>
      <c r="CN68" s="21" t="str">
        <f t="shared" si="7"/>
        <v/>
      </c>
      <c r="CO68" s="21" t="str">
        <f t="shared" si="8"/>
        <v/>
      </c>
      <c r="CP68" s="22" t="str">
        <f t="shared" si="17"/>
        <v/>
      </c>
      <c r="CQ68" s="22" t="str">
        <f t="shared" si="18"/>
        <v/>
      </c>
      <c r="CR68" s="22" t="str">
        <f t="shared" si="19"/>
        <v/>
      </c>
      <c r="CS68" s="22" t="str">
        <f t="shared" si="20"/>
        <v/>
      </c>
      <c r="CT68" s="22" t="str">
        <f t="shared" si="21"/>
        <v/>
      </c>
      <c r="CU68" s="173" t="str">
        <f t="shared" si="9"/>
        <v/>
      </c>
      <c r="CV68" s="173" t="str">
        <f t="shared" si="10"/>
        <v/>
      </c>
      <c r="CW68" s="22" t="str">
        <f t="shared" si="22"/>
        <v/>
      </c>
      <c r="CX68" s="22" t="str">
        <f t="shared" si="23"/>
        <v/>
      </c>
      <c r="CY68" s="23" t="str">
        <f t="shared" si="24"/>
        <v/>
      </c>
      <c r="CZ68" s="23" t="str">
        <f t="shared" si="25"/>
        <v/>
      </c>
      <c r="DA68" s="207" t="str">
        <f t="shared" si="29"/>
        <v/>
      </c>
      <c r="DB68" s="23">
        <f t="shared" si="11"/>
        <v>0</v>
      </c>
      <c r="DC68" s="16"/>
      <c r="DE68" s="192">
        <f t="shared" si="12"/>
        <v>0</v>
      </c>
      <c r="DF68" s="192">
        <f t="shared" si="13"/>
        <v>0</v>
      </c>
      <c r="DH68" s="192">
        <f t="shared" si="14"/>
        <v>0</v>
      </c>
      <c r="DI68" s="192">
        <f t="shared" si="15"/>
        <v>0</v>
      </c>
      <c r="DK68" s="203">
        <f>IF(Taula436[[#This Row],[Codi del contracte]]&lt;&gt;"",IF(Taula436[[#This Row],[Codi del contracte]]&gt;199,IF(Taula436[[#This Row],[Codi del contracte]]&lt;300,1,0),0),0)</f>
        <v>0</v>
      </c>
      <c r="DL68" s="203">
        <f>IF(Taula436[[#This Row],[Codi del contracte]]&lt;&gt;"",IF(Taula436[[#This Row],[Codi del contracte]]&gt;499,IF(Taula436[[#This Row],[Codi del contracte]]&lt;600,1,0),0),0)</f>
        <v>0</v>
      </c>
      <c r="DM68" s="203">
        <f t="shared" si="26"/>
        <v>0</v>
      </c>
      <c r="DN68" s="203">
        <f>IF(Taula436[[#This Row],[% Jornada (no posar símbol %)]]=100,IF(DM68=1,2,0),0)</f>
        <v>0</v>
      </c>
      <c r="DO68" s="203" t="str">
        <f t="shared" si="30"/>
        <v/>
      </c>
    </row>
    <row r="69" spans="1:119" ht="14.25" customHeight="1">
      <c r="A69" s="260"/>
      <c r="B69" s="83">
        <v>62</v>
      </c>
      <c r="C69" s="210"/>
      <c r="D69" s="226"/>
      <c r="E69" s="210"/>
      <c r="F69" s="224"/>
      <c r="G69" s="224"/>
      <c r="H69" s="210"/>
      <c r="I69" s="225"/>
      <c r="J69" s="210"/>
      <c r="K69" s="155"/>
      <c r="L69" s="156">
        <f t="shared" si="0"/>
        <v>0</v>
      </c>
      <c r="M69" s="340"/>
      <c r="N69" s="182" t="str">
        <f t="shared" si="27"/>
        <v/>
      </c>
      <c r="O69" s="127"/>
      <c r="P69" s="64"/>
      <c r="Q69" s="64"/>
      <c r="R69" s="64"/>
      <c r="CB69" s="78" t="str">
        <f t="shared" si="1"/>
        <v/>
      </c>
      <c r="CC69" s="79">
        <v>100</v>
      </c>
      <c r="CD69" s="79">
        <f t="shared" si="2"/>
        <v>0</v>
      </c>
      <c r="CE69" s="79">
        <f t="shared" si="3"/>
        <v>0</v>
      </c>
      <c r="CF69" s="79">
        <f t="shared" si="4"/>
        <v>0</v>
      </c>
      <c r="CG69" s="79">
        <f t="shared" si="28"/>
        <v>0</v>
      </c>
      <c r="CH69" s="80">
        <f t="shared" si="5"/>
        <v>0</v>
      </c>
      <c r="CI69" s="84">
        <f t="shared" si="6"/>
        <v>0</v>
      </c>
      <c r="CJ69" s="80">
        <f t="shared" si="16"/>
        <v>0</v>
      </c>
      <c r="CN69" s="21" t="str">
        <f t="shared" si="7"/>
        <v/>
      </c>
      <c r="CO69" s="21" t="str">
        <f t="shared" si="8"/>
        <v/>
      </c>
      <c r="CP69" s="22" t="str">
        <f t="shared" si="17"/>
        <v/>
      </c>
      <c r="CQ69" s="22" t="str">
        <f t="shared" si="18"/>
        <v/>
      </c>
      <c r="CR69" s="22" t="str">
        <f t="shared" si="19"/>
        <v/>
      </c>
      <c r="CS69" s="22" t="str">
        <f t="shared" si="20"/>
        <v/>
      </c>
      <c r="CT69" s="22" t="str">
        <f t="shared" si="21"/>
        <v/>
      </c>
      <c r="CU69" s="173" t="str">
        <f t="shared" si="9"/>
        <v/>
      </c>
      <c r="CV69" s="173" t="str">
        <f t="shared" si="10"/>
        <v/>
      </c>
      <c r="CW69" s="22" t="str">
        <f t="shared" si="22"/>
        <v/>
      </c>
      <c r="CX69" s="22" t="str">
        <f t="shared" si="23"/>
        <v/>
      </c>
      <c r="CY69" s="23" t="str">
        <f t="shared" si="24"/>
        <v/>
      </c>
      <c r="CZ69" s="23" t="str">
        <f t="shared" si="25"/>
        <v/>
      </c>
      <c r="DA69" s="207" t="str">
        <f t="shared" si="29"/>
        <v/>
      </c>
      <c r="DB69" s="23">
        <f t="shared" si="11"/>
        <v>0</v>
      </c>
      <c r="DC69" s="16"/>
      <c r="DE69" s="192">
        <f t="shared" si="12"/>
        <v>0</v>
      </c>
      <c r="DF69" s="192">
        <f t="shared" si="13"/>
        <v>0</v>
      </c>
      <c r="DH69" s="192">
        <f t="shared" si="14"/>
        <v>0</v>
      </c>
      <c r="DI69" s="192">
        <f t="shared" si="15"/>
        <v>0</v>
      </c>
      <c r="DK69" s="203">
        <f>IF(Taula436[[#This Row],[Codi del contracte]]&lt;&gt;"",IF(Taula436[[#This Row],[Codi del contracte]]&gt;199,IF(Taula436[[#This Row],[Codi del contracte]]&lt;300,1,0),0),0)</f>
        <v>0</v>
      </c>
      <c r="DL69" s="203">
        <f>IF(Taula436[[#This Row],[Codi del contracte]]&lt;&gt;"",IF(Taula436[[#This Row],[Codi del contracte]]&gt;499,IF(Taula436[[#This Row],[Codi del contracte]]&lt;600,1,0),0),0)</f>
        <v>0</v>
      </c>
      <c r="DM69" s="203">
        <f t="shared" si="26"/>
        <v>0</v>
      </c>
      <c r="DN69" s="203">
        <f>IF(Taula436[[#This Row],[% Jornada (no posar símbol %)]]=100,IF(DM69=1,2,0),0)</f>
        <v>0</v>
      </c>
      <c r="DO69" s="203" t="str">
        <f t="shared" si="30"/>
        <v/>
      </c>
    </row>
    <row r="70" spans="1:119" ht="14.25" customHeight="1">
      <c r="A70" s="260"/>
      <c r="B70" s="83">
        <v>63</v>
      </c>
      <c r="C70" s="210"/>
      <c r="D70" s="226"/>
      <c r="E70" s="210"/>
      <c r="F70" s="224"/>
      <c r="G70" s="224"/>
      <c r="H70" s="210"/>
      <c r="I70" s="225"/>
      <c r="J70" s="210"/>
      <c r="K70" s="155"/>
      <c r="L70" s="156">
        <f t="shared" si="0"/>
        <v>0</v>
      </c>
      <c r="M70" s="340"/>
      <c r="N70" s="182" t="str">
        <f t="shared" si="27"/>
        <v/>
      </c>
      <c r="O70" s="127"/>
      <c r="P70" s="64"/>
      <c r="Q70" s="64"/>
      <c r="R70" s="64"/>
      <c r="CB70" s="78" t="str">
        <f t="shared" si="1"/>
        <v/>
      </c>
      <c r="CC70" s="79">
        <v>100</v>
      </c>
      <c r="CD70" s="79">
        <f t="shared" si="2"/>
        <v>0</v>
      </c>
      <c r="CE70" s="79">
        <f t="shared" si="3"/>
        <v>0</v>
      </c>
      <c r="CF70" s="79">
        <f t="shared" si="4"/>
        <v>0</v>
      </c>
      <c r="CG70" s="79">
        <f t="shared" si="28"/>
        <v>0</v>
      </c>
      <c r="CH70" s="80">
        <f t="shared" si="5"/>
        <v>0</v>
      </c>
      <c r="CI70" s="84">
        <f t="shared" si="6"/>
        <v>0</v>
      </c>
      <c r="CJ70" s="80">
        <f t="shared" si="16"/>
        <v>0</v>
      </c>
      <c r="CN70" s="21" t="str">
        <f t="shared" si="7"/>
        <v/>
      </c>
      <c r="CO70" s="21" t="str">
        <f t="shared" si="8"/>
        <v/>
      </c>
      <c r="CP70" s="22" t="str">
        <f t="shared" si="17"/>
        <v/>
      </c>
      <c r="CQ70" s="22" t="str">
        <f t="shared" si="18"/>
        <v/>
      </c>
      <c r="CR70" s="22" t="str">
        <f t="shared" si="19"/>
        <v/>
      </c>
      <c r="CS70" s="22" t="str">
        <f t="shared" si="20"/>
        <v/>
      </c>
      <c r="CT70" s="22" t="str">
        <f t="shared" si="21"/>
        <v/>
      </c>
      <c r="CU70" s="173" t="str">
        <f t="shared" si="9"/>
        <v/>
      </c>
      <c r="CV70" s="173" t="str">
        <f t="shared" si="10"/>
        <v/>
      </c>
      <c r="CW70" s="22" t="str">
        <f t="shared" si="22"/>
        <v/>
      </c>
      <c r="CX70" s="22" t="str">
        <f t="shared" si="23"/>
        <v/>
      </c>
      <c r="CY70" s="23" t="str">
        <f t="shared" si="24"/>
        <v/>
      </c>
      <c r="CZ70" s="23" t="str">
        <f t="shared" si="25"/>
        <v/>
      </c>
      <c r="DA70" s="207" t="str">
        <f t="shared" si="29"/>
        <v/>
      </c>
      <c r="DB70" s="23">
        <f t="shared" si="11"/>
        <v>0</v>
      </c>
      <c r="DC70" s="16"/>
      <c r="DE70" s="192">
        <f t="shared" si="12"/>
        <v>0</v>
      </c>
      <c r="DF70" s="192">
        <f t="shared" si="13"/>
        <v>0</v>
      </c>
      <c r="DH70" s="192">
        <f t="shared" si="14"/>
        <v>0</v>
      </c>
      <c r="DI70" s="192">
        <f t="shared" si="15"/>
        <v>0</v>
      </c>
      <c r="DK70" s="203">
        <f>IF(Taula436[[#This Row],[Codi del contracte]]&lt;&gt;"",IF(Taula436[[#This Row],[Codi del contracte]]&gt;199,IF(Taula436[[#This Row],[Codi del contracte]]&lt;300,1,0),0),0)</f>
        <v>0</v>
      </c>
      <c r="DL70" s="203">
        <f>IF(Taula436[[#This Row],[Codi del contracte]]&lt;&gt;"",IF(Taula436[[#This Row],[Codi del contracte]]&gt;499,IF(Taula436[[#This Row],[Codi del contracte]]&lt;600,1,0),0),0)</f>
        <v>0</v>
      </c>
      <c r="DM70" s="203">
        <f t="shared" si="26"/>
        <v>0</v>
      </c>
      <c r="DN70" s="203">
        <f>IF(Taula436[[#This Row],[% Jornada (no posar símbol %)]]=100,IF(DM70=1,2,0),0)</f>
        <v>0</v>
      </c>
      <c r="DO70" s="203" t="str">
        <f t="shared" si="30"/>
        <v/>
      </c>
    </row>
    <row r="71" spans="1:119" ht="14.25" customHeight="1">
      <c r="A71" s="260"/>
      <c r="B71" s="83">
        <v>64</v>
      </c>
      <c r="C71" s="210"/>
      <c r="D71" s="226"/>
      <c r="E71" s="210"/>
      <c r="F71" s="224"/>
      <c r="G71" s="224"/>
      <c r="H71" s="210"/>
      <c r="I71" s="225"/>
      <c r="J71" s="210"/>
      <c r="K71" s="155"/>
      <c r="L71" s="156">
        <f t="shared" si="0"/>
        <v>0</v>
      </c>
      <c r="M71" s="340"/>
      <c r="N71" s="182" t="str">
        <f t="shared" si="27"/>
        <v/>
      </c>
      <c r="O71" s="127"/>
      <c r="P71" s="64"/>
      <c r="Q71" s="64"/>
      <c r="R71" s="64"/>
      <c r="CB71" s="78" t="str">
        <f t="shared" si="1"/>
        <v/>
      </c>
      <c r="CC71" s="79">
        <v>100</v>
      </c>
      <c r="CD71" s="79">
        <f t="shared" si="2"/>
        <v>0</v>
      </c>
      <c r="CE71" s="79">
        <f t="shared" si="3"/>
        <v>0</v>
      </c>
      <c r="CF71" s="79">
        <f t="shared" si="4"/>
        <v>0</v>
      </c>
      <c r="CG71" s="79">
        <f t="shared" si="28"/>
        <v>0</v>
      </c>
      <c r="CH71" s="80">
        <f t="shared" si="5"/>
        <v>0</v>
      </c>
      <c r="CI71" s="84">
        <f t="shared" si="6"/>
        <v>0</v>
      </c>
      <c r="CJ71" s="80">
        <f t="shared" si="16"/>
        <v>0</v>
      </c>
      <c r="CN71" s="21" t="str">
        <f t="shared" si="7"/>
        <v/>
      </c>
      <c r="CO71" s="21" t="str">
        <f t="shared" si="8"/>
        <v/>
      </c>
      <c r="CP71" s="22" t="str">
        <f t="shared" si="17"/>
        <v/>
      </c>
      <c r="CQ71" s="22" t="str">
        <f t="shared" si="18"/>
        <v/>
      </c>
      <c r="CR71" s="22" t="str">
        <f t="shared" si="19"/>
        <v/>
      </c>
      <c r="CS71" s="22" t="str">
        <f t="shared" si="20"/>
        <v/>
      </c>
      <c r="CT71" s="22" t="str">
        <f t="shared" si="21"/>
        <v/>
      </c>
      <c r="CU71" s="173" t="str">
        <f t="shared" si="9"/>
        <v/>
      </c>
      <c r="CV71" s="173" t="str">
        <f t="shared" si="10"/>
        <v/>
      </c>
      <c r="CW71" s="22" t="str">
        <f t="shared" si="22"/>
        <v/>
      </c>
      <c r="CX71" s="22" t="str">
        <f t="shared" si="23"/>
        <v/>
      </c>
      <c r="CY71" s="23" t="str">
        <f t="shared" si="24"/>
        <v/>
      </c>
      <c r="CZ71" s="23" t="str">
        <f t="shared" si="25"/>
        <v/>
      </c>
      <c r="DA71" s="207" t="str">
        <f t="shared" si="29"/>
        <v/>
      </c>
      <c r="DB71" s="23">
        <f t="shared" si="11"/>
        <v>0</v>
      </c>
      <c r="DC71" s="16"/>
      <c r="DE71" s="192">
        <f t="shared" si="12"/>
        <v>0</v>
      </c>
      <c r="DF71" s="192">
        <f t="shared" si="13"/>
        <v>0</v>
      </c>
      <c r="DH71" s="192">
        <f t="shared" si="14"/>
        <v>0</v>
      </c>
      <c r="DI71" s="192">
        <f t="shared" si="15"/>
        <v>0</v>
      </c>
      <c r="DK71" s="203">
        <f>IF(Taula436[[#This Row],[Codi del contracte]]&lt;&gt;"",IF(Taula436[[#This Row],[Codi del contracte]]&gt;199,IF(Taula436[[#This Row],[Codi del contracte]]&lt;300,1,0),0),0)</f>
        <v>0</v>
      </c>
      <c r="DL71" s="203">
        <f>IF(Taula436[[#This Row],[Codi del contracte]]&lt;&gt;"",IF(Taula436[[#This Row],[Codi del contracte]]&gt;499,IF(Taula436[[#This Row],[Codi del contracte]]&lt;600,1,0),0),0)</f>
        <v>0</v>
      </c>
      <c r="DM71" s="203">
        <f t="shared" si="26"/>
        <v>0</v>
      </c>
      <c r="DN71" s="203">
        <f>IF(Taula436[[#This Row],[% Jornada (no posar símbol %)]]=100,IF(DM71=1,2,0),0)</f>
        <v>0</v>
      </c>
      <c r="DO71" s="203" t="str">
        <f t="shared" si="30"/>
        <v/>
      </c>
    </row>
    <row r="72" spans="1:119" ht="14.25" customHeight="1">
      <c r="A72" s="260"/>
      <c r="B72" s="83">
        <v>65</v>
      </c>
      <c r="C72" s="210"/>
      <c r="D72" s="226"/>
      <c r="E72" s="210"/>
      <c r="F72" s="224"/>
      <c r="G72" s="224"/>
      <c r="H72" s="210"/>
      <c r="I72" s="225"/>
      <c r="J72" s="210"/>
      <c r="K72" s="155"/>
      <c r="L72" s="156">
        <f t="shared" si="0"/>
        <v>0</v>
      </c>
      <c r="M72" s="340"/>
      <c r="N72" s="182" t="str">
        <f t="shared" si="27"/>
        <v/>
      </c>
      <c r="O72" s="127"/>
      <c r="P72" s="64"/>
      <c r="Q72" s="64"/>
      <c r="R72" s="64"/>
      <c r="CB72" s="78" t="str">
        <f t="shared" ref="CB72:CB135" si="31">IF(H72="F - Física",1,IF(H72="A - Sensorial Auditiva",1,IF(H72="V - Sensorial Visual",1,IF(H72="","",IF(H72="M - M. Mental",0,IF(H72="P - Psíquica",0,IF(H72="PC - Paràlisi Cerebral",0)))))))</f>
        <v/>
      </c>
      <c r="CC72" s="79">
        <v>100</v>
      </c>
      <c r="CD72" s="79">
        <f t="shared" ref="CD72:CD135" si="32">ROUND((K72*CC72)/100,2)</f>
        <v>0</v>
      </c>
      <c r="CE72" s="79">
        <f t="shared" ref="CE72:CE135" si="33">IF(CB72=0,IF(I72&lt;33,0,CD72),0)</f>
        <v>0</v>
      </c>
      <c r="CF72" s="79">
        <f t="shared" ref="CF72:CF135" si="34">IF(CB72=1,IF(I72&lt;65,0,CD72),0)</f>
        <v>0</v>
      </c>
      <c r="CG72" s="79">
        <f t="shared" si="28"/>
        <v>0</v>
      </c>
      <c r="CH72" s="80">
        <f t="shared" ref="CH72:CH135" si="35">IF(L72&gt;0,1,0)</f>
        <v>0</v>
      </c>
      <c r="CI72" s="84">
        <f t="shared" ref="CI72:CI135" si="36">IF(M72&lt;&gt;"",M72,L72)</f>
        <v>0</v>
      </c>
      <c r="CJ72" s="80">
        <f t="shared" si="16"/>
        <v>0</v>
      </c>
      <c r="CN72" s="21" t="str">
        <f t="shared" ref="CN72:CN135" si="37">IF(H72="","",IF(H72="M - M. Mental","",IF(H72="F - Física","",IF(H72="P - Psíquica","",IF(H72="PC - Paràlisi Cerebral","",IF(H72="A - Sensorial Auditiva","",IF(H72="V - Sensorial Visual","","1) Tipus de discapacitat: Fer servir llista desplegable")))))))</f>
        <v/>
      </c>
      <c r="CO72" s="21" t="str">
        <f t="shared" ref="CO72:CO135" si="38">IF(I72="","",IF(I72&gt;0,IF(H72="M - M. Mental","",IF(H72="F - Física","",IF(H72="P - Psíquica","",IF(H72="PC - Paràlisi Cerebral","",IF(H72="A - Sensorial Auditiva","",IF(H72="V - Sensorial Visual","",IF(H72="","2) Tipus de discapacitat: Manca seleccionar","")))))))))</f>
        <v/>
      </c>
      <c r="CP72" s="22" t="str">
        <f t="shared" si="17"/>
        <v/>
      </c>
      <c r="CQ72" s="22" t="str">
        <f t="shared" si="18"/>
        <v/>
      </c>
      <c r="CR72" s="22" t="str">
        <f t="shared" si="19"/>
        <v/>
      </c>
      <c r="CS72" s="22" t="str">
        <f t="shared" si="20"/>
        <v/>
      </c>
      <c r="CT72" s="22" t="str">
        <f t="shared" si="21"/>
        <v/>
      </c>
      <c r="CU72" s="173" t="str">
        <f t="shared" ref="CU72:CU135" si="39">IF(CB72=0,IF(I72&lt;33,IF(I72&lt;&gt;"","4) M.Mental, Psíquica ó P. Cerebral &lt; 33% (No subvencionable)",""),""),"")</f>
        <v/>
      </c>
      <c r="CV72" s="173" t="str">
        <f t="shared" ref="CV72:CV135" si="40">IF(CB72=1,IF(I72&lt;65,IF(I72&lt;&gt;"","3) Físic ó Sensorial &lt; 65% (No és subvencionable)",""),""),"")</f>
        <v/>
      </c>
      <c r="CW72" s="22" t="str">
        <f t="shared" si="22"/>
        <v/>
      </c>
      <c r="CX72" s="22" t="str">
        <f t="shared" si="23"/>
        <v/>
      </c>
      <c r="CY72" s="23" t="str">
        <f t="shared" si="24"/>
        <v/>
      </c>
      <c r="CZ72" s="23" t="str">
        <f t="shared" si="25"/>
        <v/>
      </c>
      <c r="DA72" s="207" t="str">
        <f t="shared" si="29"/>
        <v/>
      </c>
      <c r="DB72" s="23">
        <f t="shared" ref="DB72:DB135" si="41">IF(N72&lt;&gt;"",1,0)</f>
        <v>0</v>
      </c>
      <c r="DC72" s="16"/>
      <c r="DE72" s="192">
        <f t="shared" ref="DE72:DE135" si="42">IF(CH72=1,IF(E72="Home",1,IF(E72="Dona",0,"")),0)</f>
        <v>0</v>
      </c>
      <c r="DF72" s="192">
        <f t="shared" ref="DF72:DF135" si="43">IF(CH72=1,IF(E72="Dona",1,IF(E72="Home",0,"")),0)</f>
        <v>0</v>
      </c>
      <c r="DH72" s="192">
        <f t="shared" ref="DH72:DH135" si="44">IF(CJ72=1,IF(E72="Home",1,IF(E72="Dona",0,"")),0)</f>
        <v>0</v>
      </c>
      <c r="DI72" s="192">
        <f t="shared" ref="DI72:DI135" si="45">IF(CJ72=1,IF(E72="Dona",1,IF(E72="Home",0,"")),0)</f>
        <v>0</v>
      </c>
      <c r="DK72" s="203">
        <f>IF(Taula436[[#This Row],[Codi del contracte]]&lt;&gt;"",IF(Taula436[[#This Row],[Codi del contracte]]&gt;199,IF(Taula436[[#This Row],[Codi del contracte]]&lt;300,1,0),0),0)</f>
        <v>0</v>
      </c>
      <c r="DL72" s="203">
        <f>IF(Taula436[[#This Row],[Codi del contracte]]&lt;&gt;"",IF(Taula436[[#This Row],[Codi del contracte]]&gt;499,IF(Taula436[[#This Row],[Codi del contracte]]&lt;600,1,0),0),0)</f>
        <v>0</v>
      </c>
      <c r="DM72" s="203">
        <f t="shared" si="26"/>
        <v>0</v>
      </c>
      <c r="DN72" s="203">
        <f>IF(Taula436[[#This Row],[% Jornada (no posar símbol %)]]=100,IF(DM72=1,2,0),0)</f>
        <v>0</v>
      </c>
      <c r="DO72" s="203" t="str">
        <f t="shared" si="30"/>
        <v/>
      </c>
    </row>
    <row r="73" spans="1:119" ht="14.25" customHeight="1">
      <c r="A73" s="260"/>
      <c r="B73" s="83">
        <v>66</v>
      </c>
      <c r="C73" s="210"/>
      <c r="D73" s="226"/>
      <c r="E73" s="210"/>
      <c r="F73" s="224"/>
      <c r="G73" s="224"/>
      <c r="H73" s="210"/>
      <c r="I73" s="225"/>
      <c r="J73" s="210"/>
      <c r="K73" s="155"/>
      <c r="L73" s="156">
        <f t="shared" ref="L73:L136" si="46">CG73</f>
        <v>0</v>
      </c>
      <c r="M73" s="340"/>
      <c r="N73" s="182" t="str">
        <f t="shared" si="27"/>
        <v/>
      </c>
      <c r="O73" s="127"/>
      <c r="P73" s="64"/>
      <c r="Q73" s="64"/>
      <c r="R73" s="64"/>
      <c r="CB73" s="78" t="str">
        <f t="shared" si="31"/>
        <v/>
      </c>
      <c r="CC73" s="79">
        <v>100</v>
      </c>
      <c r="CD73" s="79">
        <f t="shared" si="32"/>
        <v>0</v>
      </c>
      <c r="CE73" s="79">
        <f t="shared" si="33"/>
        <v>0</v>
      </c>
      <c r="CF73" s="79">
        <f t="shared" si="34"/>
        <v>0</v>
      </c>
      <c r="CG73" s="79">
        <f t="shared" si="28"/>
        <v>0</v>
      </c>
      <c r="CH73" s="80">
        <f t="shared" si="35"/>
        <v>0</v>
      </c>
      <c r="CI73" s="84">
        <f t="shared" si="36"/>
        <v>0</v>
      </c>
      <c r="CJ73" s="80">
        <f t="shared" ref="CJ73:CJ136" si="47">IF(CI73&gt;0,1,0)</f>
        <v>0</v>
      </c>
      <c r="CN73" s="21" t="str">
        <f t="shared" si="37"/>
        <v/>
      </c>
      <c r="CO73" s="21" t="str">
        <f t="shared" si="38"/>
        <v/>
      </c>
      <c r="CP73" s="22" t="str">
        <f t="shared" ref="CP73:CP136" si="48">IF(K73="","",IF(K73="*%","Error % jornada",IF(K73&lt;1,"5) % Jornada: No fer servir número en percentatge","")))</f>
        <v/>
      </c>
      <c r="CQ73" s="22" t="str">
        <f t="shared" ref="CQ73:CQ136" si="49">IF(CN73&lt;&gt;"",IF(CP73&lt;&gt;"","1) Tipus de Discapacitat: Triar de desplegable  -  5) % Jornada",CN73),"")</f>
        <v/>
      </c>
      <c r="CR73" s="22" t="str">
        <f t="shared" ref="CR73:CR136" si="50">IF(CO73&lt;&gt;"",IF(CP73&lt;&gt;"","2) Tipus de discapacitat: Manca seleccionar  -  5) % Jornada",CO73),"")</f>
        <v/>
      </c>
      <c r="CS73" s="22" t="str">
        <f t="shared" ref="CS73:CS136" si="51">IF(CQ73&lt;&gt;"",CQ73,CR73)</f>
        <v/>
      </c>
      <c r="CT73" s="22" t="str">
        <f t="shared" ref="CT73:CT136" si="52">IF(CS73&lt;&gt;"",CS73,IF(CP73&lt;&gt;"",CP73,""))</f>
        <v/>
      </c>
      <c r="CU73" s="173" t="str">
        <f t="shared" si="39"/>
        <v/>
      </c>
      <c r="CV73" s="173" t="str">
        <f t="shared" si="40"/>
        <v/>
      </c>
      <c r="CW73" s="22" t="str">
        <f t="shared" ref="CW73:CW136" si="53">IF(CU73&lt;&gt;"",IF(CP73&lt;&gt;"","4) M.Mental, Psíquica ó Paràlisi Cerebral &lt; 33%  -  5)  % Jornada",CU73),"")</f>
        <v/>
      </c>
      <c r="CX73" s="22" t="str">
        <f t="shared" ref="CX73:CX136" si="54">IF(CV73&lt;&gt;"",IF(CP73&lt;&gt;"","3) Físic ó Sensorial &lt; 65%  -  5) % Jornada",CV73),"")</f>
        <v/>
      </c>
      <c r="CY73" s="23" t="str">
        <f t="shared" ref="CY73:CY136" si="55">IF(CX73&lt;&gt;"",CX73,IF(CW73&lt;&gt;"",CW73,""))</f>
        <v/>
      </c>
      <c r="CZ73" s="23" t="str">
        <f t="shared" ref="CZ73:CZ136" si="56">IF(CY73&lt;&gt;"",CY73,IF(CT73&lt;&gt;"",CT73,""))</f>
        <v/>
      </c>
      <c r="DA73" s="207" t="str">
        <f t="shared" si="29"/>
        <v/>
      </c>
      <c r="DB73" s="23">
        <f t="shared" si="41"/>
        <v>0</v>
      </c>
      <c r="DC73" s="16"/>
      <c r="DE73" s="192">
        <f t="shared" si="42"/>
        <v>0</v>
      </c>
      <c r="DF73" s="192">
        <f t="shared" si="43"/>
        <v>0</v>
      </c>
      <c r="DH73" s="192">
        <f t="shared" si="44"/>
        <v>0</v>
      </c>
      <c r="DI73" s="192">
        <f t="shared" si="45"/>
        <v>0</v>
      </c>
      <c r="DK73" s="203">
        <f>IF(Taula436[[#This Row],[Codi del contracte]]&lt;&gt;"",IF(Taula436[[#This Row],[Codi del contracte]]&gt;199,IF(Taula436[[#This Row],[Codi del contracte]]&lt;300,1,0),0),0)</f>
        <v>0</v>
      </c>
      <c r="DL73" s="203">
        <f>IF(Taula436[[#This Row],[Codi del contracte]]&lt;&gt;"",IF(Taula436[[#This Row],[Codi del contracte]]&gt;499,IF(Taula436[[#This Row],[Codi del contracte]]&lt;600,1,0),0),0)</f>
        <v>0</v>
      </c>
      <c r="DM73" s="203">
        <f t="shared" ref="DM73:DM136" si="57">DK73+DL73</f>
        <v>0</v>
      </c>
      <c r="DN73" s="203">
        <f>IF(Taula436[[#This Row],[% Jornada (no posar símbol %)]]=100,IF(DM73=1,2,0),0)</f>
        <v>0</v>
      </c>
      <c r="DO73" s="203" t="str">
        <f t="shared" si="30"/>
        <v/>
      </c>
    </row>
    <row r="74" spans="1:119" ht="14.25" customHeight="1">
      <c r="A74" s="260"/>
      <c r="B74" s="83">
        <v>67</v>
      </c>
      <c r="C74" s="210"/>
      <c r="D74" s="226"/>
      <c r="E74" s="210"/>
      <c r="F74" s="224"/>
      <c r="G74" s="224"/>
      <c r="H74" s="210"/>
      <c r="I74" s="225"/>
      <c r="J74" s="210"/>
      <c r="K74" s="155"/>
      <c r="L74" s="156">
        <f t="shared" si="46"/>
        <v>0</v>
      </c>
      <c r="M74" s="340"/>
      <c r="N74" s="182" t="str">
        <f t="shared" ref="N74:N137" si="58">IFERROR(DA74,"ERROR! NO RETALLAR I ENGANXAR DINS DEL FORMULARI")</f>
        <v/>
      </c>
      <c r="O74" s="127"/>
      <c r="P74" s="64"/>
      <c r="Q74" s="64"/>
      <c r="R74" s="64"/>
      <c r="CB74" s="78" t="str">
        <f t="shared" si="31"/>
        <v/>
      </c>
      <c r="CC74" s="79">
        <v>100</v>
      </c>
      <c r="CD74" s="79">
        <f t="shared" si="32"/>
        <v>0</v>
      </c>
      <c r="CE74" s="79">
        <f t="shared" si="33"/>
        <v>0</v>
      </c>
      <c r="CF74" s="79">
        <f t="shared" si="34"/>
        <v>0</v>
      </c>
      <c r="CG74" s="79">
        <f t="shared" ref="CG74:CG137" si="59">IFERROR(ROUND((CE74+CF74),2),0)</f>
        <v>0</v>
      </c>
      <c r="CH74" s="80">
        <f t="shared" si="35"/>
        <v>0</v>
      </c>
      <c r="CI74" s="84">
        <f t="shared" si="36"/>
        <v>0</v>
      </c>
      <c r="CJ74" s="80">
        <f t="shared" si="47"/>
        <v>0</v>
      </c>
      <c r="CN74" s="21" t="str">
        <f t="shared" si="37"/>
        <v/>
      </c>
      <c r="CO74" s="21" t="str">
        <f t="shared" si="38"/>
        <v/>
      </c>
      <c r="CP74" s="22" t="str">
        <f t="shared" si="48"/>
        <v/>
      </c>
      <c r="CQ74" s="22" t="str">
        <f t="shared" si="49"/>
        <v/>
      </c>
      <c r="CR74" s="22" t="str">
        <f t="shared" si="50"/>
        <v/>
      </c>
      <c r="CS74" s="22" t="str">
        <f t="shared" si="51"/>
        <v/>
      </c>
      <c r="CT74" s="22" t="str">
        <f t="shared" si="52"/>
        <v/>
      </c>
      <c r="CU74" s="173" t="str">
        <f t="shared" si="39"/>
        <v/>
      </c>
      <c r="CV74" s="173" t="str">
        <f t="shared" si="40"/>
        <v/>
      </c>
      <c r="CW74" s="22" t="str">
        <f t="shared" si="53"/>
        <v/>
      </c>
      <c r="CX74" s="22" t="str">
        <f t="shared" si="54"/>
        <v/>
      </c>
      <c r="CY74" s="23" t="str">
        <f t="shared" si="55"/>
        <v/>
      </c>
      <c r="CZ74" s="23" t="str">
        <f t="shared" si="56"/>
        <v/>
      </c>
      <c r="DA74" s="207" t="str">
        <f t="shared" ref="DA74:DA137" si="60">IF(CZ74&lt;&gt;"",CZ74,IF(DO74&lt;&gt;"",DO74,""))</f>
        <v/>
      </c>
      <c r="DB74" s="23">
        <f t="shared" si="41"/>
        <v>0</v>
      </c>
      <c r="DC74" s="16"/>
      <c r="DE74" s="192">
        <f t="shared" si="42"/>
        <v>0</v>
      </c>
      <c r="DF74" s="192">
        <f t="shared" si="43"/>
        <v>0</v>
      </c>
      <c r="DH74" s="192">
        <f t="shared" si="44"/>
        <v>0</v>
      </c>
      <c r="DI74" s="192">
        <f t="shared" si="45"/>
        <v>0</v>
      </c>
      <c r="DK74" s="203">
        <f>IF(Taula436[[#This Row],[Codi del contracte]]&lt;&gt;"",IF(Taula436[[#This Row],[Codi del contracte]]&gt;199,IF(Taula436[[#This Row],[Codi del contracte]]&lt;300,1,0),0),0)</f>
        <v>0</v>
      </c>
      <c r="DL74" s="203">
        <f>IF(Taula436[[#This Row],[Codi del contracte]]&lt;&gt;"",IF(Taula436[[#This Row],[Codi del contracte]]&gt;499,IF(Taula436[[#This Row],[Codi del contracte]]&lt;600,1,0),0),0)</f>
        <v>0</v>
      </c>
      <c r="DM74" s="203">
        <f t="shared" si="57"/>
        <v>0</v>
      </c>
      <c r="DN74" s="203">
        <f>IF(Taula436[[#This Row],[% Jornada (no posar símbol %)]]=100,IF(DM74=1,2,0),0)</f>
        <v>0</v>
      </c>
      <c r="DO74" s="203" t="str">
        <f t="shared" ref="DO74:DO137" si="61">IF(DN74=2,"6) Contracte a Temps Parcial no compatible amb 100% Jornada","")</f>
        <v/>
      </c>
    </row>
    <row r="75" spans="1:119" ht="14.25" customHeight="1">
      <c r="A75" s="260"/>
      <c r="B75" s="83">
        <v>68</v>
      </c>
      <c r="C75" s="210"/>
      <c r="D75" s="226"/>
      <c r="E75" s="210"/>
      <c r="F75" s="224"/>
      <c r="G75" s="224"/>
      <c r="H75" s="210"/>
      <c r="I75" s="225"/>
      <c r="J75" s="210"/>
      <c r="K75" s="155"/>
      <c r="L75" s="156">
        <f t="shared" si="46"/>
        <v>0</v>
      </c>
      <c r="M75" s="340"/>
      <c r="N75" s="182" t="str">
        <f t="shared" si="58"/>
        <v/>
      </c>
      <c r="O75" s="127"/>
      <c r="P75" s="64"/>
      <c r="Q75" s="64"/>
      <c r="R75" s="64"/>
      <c r="CB75" s="78" t="str">
        <f t="shared" si="31"/>
        <v/>
      </c>
      <c r="CC75" s="79">
        <v>100</v>
      </c>
      <c r="CD75" s="79">
        <f t="shared" si="32"/>
        <v>0</v>
      </c>
      <c r="CE75" s="79">
        <f t="shared" si="33"/>
        <v>0</v>
      </c>
      <c r="CF75" s="79">
        <f t="shared" si="34"/>
        <v>0</v>
      </c>
      <c r="CG75" s="79">
        <f t="shared" si="59"/>
        <v>0</v>
      </c>
      <c r="CH75" s="80">
        <f t="shared" si="35"/>
        <v>0</v>
      </c>
      <c r="CI75" s="84">
        <f t="shared" si="36"/>
        <v>0</v>
      </c>
      <c r="CJ75" s="80">
        <f t="shared" si="47"/>
        <v>0</v>
      </c>
      <c r="CN75" s="21" t="str">
        <f t="shared" si="37"/>
        <v/>
      </c>
      <c r="CO75" s="21" t="str">
        <f t="shared" si="38"/>
        <v/>
      </c>
      <c r="CP75" s="22" t="str">
        <f t="shared" si="48"/>
        <v/>
      </c>
      <c r="CQ75" s="22" t="str">
        <f t="shared" si="49"/>
        <v/>
      </c>
      <c r="CR75" s="22" t="str">
        <f t="shared" si="50"/>
        <v/>
      </c>
      <c r="CS75" s="22" t="str">
        <f t="shared" si="51"/>
        <v/>
      </c>
      <c r="CT75" s="22" t="str">
        <f t="shared" si="52"/>
        <v/>
      </c>
      <c r="CU75" s="173" t="str">
        <f t="shared" si="39"/>
        <v/>
      </c>
      <c r="CV75" s="173" t="str">
        <f t="shared" si="40"/>
        <v/>
      </c>
      <c r="CW75" s="22" t="str">
        <f t="shared" si="53"/>
        <v/>
      </c>
      <c r="CX75" s="22" t="str">
        <f t="shared" si="54"/>
        <v/>
      </c>
      <c r="CY75" s="23" t="str">
        <f t="shared" si="55"/>
        <v/>
      </c>
      <c r="CZ75" s="23" t="str">
        <f t="shared" si="56"/>
        <v/>
      </c>
      <c r="DA75" s="207" t="str">
        <f t="shared" si="60"/>
        <v/>
      </c>
      <c r="DB75" s="23">
        <f t="shared" si="41"/>
        <v>0</v>
      </c>
      <c r="DC75" s="16"/>
      <c r="DE75" s="192">
        <f t="shared" si="42"/>
        <v>0</v>
      </c>
      <c r="DF75" s="192">
        <f t="shared" si="43"/>
        <v>0</v>
      </c>
      <c r="DH75" s="192">
        <f t="shared" si="44"/>
        <v>0</v>
      </c>
      <c r="DI75" s="192">
        <f t="shared" si="45"/>
        <v>0</v>
      </c>
      <c r="DK75" s="203">
        <f>IF(Taula436[[#This Row],[Codi del contracte]]&lt;&gt;"",IF(Taula436[[#This Row],[Codi del contracte]]&gt;199,IF(Taula436[[#This Row],[Codi del contracte]]&lt;300,1,0),0),0)</f>
        <v>0</v>
      </c>
      <c r="DL75" s="203">
        <f>IF(Taula436[[#This Row],[Codi del contracte]]&lt;&gt;"",IF(Taula436[[#This Row],[Codi del contracte]]&gt;499,IF(Taula436[[#This Row],[Codi del contracte]]&lt;600,1,0),0),0)</f>
        <v>0</v>
      </c>
      <c r="DM75" s="203">
        <f t="shared" si="57"/>
        <v>0</v>
      </c>
      <c r="DN75" s="203">
        <f>IF(Taula436[[#This Row],[% Jornada (no posar símbol %)]]=100,IF(DM75=1,2,0),0)</f>
        <v>0</v>
      </c>
      <c r="DO75" s="203" t="str">
        <f t="shared" si="61"/>
        <v/>
      </c>
    </row>
    <row r="76" spans="1:119" ht="14.25" customHeight="1">
      <c r="A76" s="260"/>
      <c r="B76" s="83">
        <v>69</v>
      </c>
      <c r="C76" s="210"/>
      <c r="D76" s="226"/>
      <c r="E76" s="210"/>
      <c r="F76" s="224"/>
      <c r="G76" s="224"/>
      <c r="H76" s="210"/>
      <c r="I76" s="225"/>
      <c r="J76" s="210"/>
      <c r="K76" s="155"/>
      <c r="L76" s="156">
        <f t="shared" si="46"/>
        <v>0</v>
      </c>
      <c r="M76" s="340"/>
      <c r="N76" s="182" t="str">
        <f t="shared" si="58"/>
        <v/>
      </c>
      <c r="O76" s="127"/>
      <c r="P76" s="64"/>
      <c r="Q76" s="64"/>
      <c r="R76" s="64"/>
      <c r="CB76" s="78" t="str">
        <f t="shared" si="31"/>
        <v/>
      </c>
      <c r="CC76" s="79">
        <v>100</v>
      </c>
      <c r="CD76" s="79">
        <f t="shared" si="32"/>
        <v>0</v>
      </c>
      <c r="CE76" s="79">
        <f t="shared" si="33"/>
        <v>0</v>
      </c>
      <c r="CF76" s="79">
        <f t="shared" si="34"/>
        <v>0</v>
      </c>
      <c r="CG76" s="79">
        <f t="shared" si="59"/>
        <v>0</v>
      </c>
      <c r="CH76" s="80">
        <f t="shared" si="35"/>
        <v>0</v>
      </c>
      <c r="CI76" s="84">
        <f t="shared" si="36"/>
        <v>0</v>
      </c>
      <c r="CJ76" s="80">
        <f t="shared" si="47"/>
        <v>0</v>
      </c>
      <c r="CN76" s="21" t="str">
        <f t="shared" si="37"/>
        <v/>
      </c>
      <c r="CO76" s="21" t="str">
        <f t="shared" si="38"/>
        <v/>
      </c>
      <c r="CP76" s="22" t="str">
        <f t="shared" si="48"/>
        <v/>
      </c>
      <c r="CQ76" s="22" t="str">
        <f t="shared" si="49"/>
        <v/>
      </c>
      <c r="CR76" s="22" t="str">
        <f t="shared" si="50"/>
        <v/>
      </c>
      <c r="CS76" s="22" t="str">
        <f t="shared" si="51"/>
        <v/>
      </c>
      <c r="CT76" s="22" t="str">
        <f t="shared" si="52"/>
        <v/>
      </c>
      <c r="CU76" s="173" t="str">
        <f t="shared" si="39"/>
        <v/>
      </c>
      <c r="CV76" s="173" t="str">
        <f t="shared" si="40"/>
        <v/>
      </c>
      <c r="CW76" s="22" t="str">
        <f t="shared" si="53"/>
        <v/>
      </c>
      <c r="CX76" s="22" t="str">
        <f t="shared" si="54"/>
        <v/>
      </c>
      <c r="CY76" s="23" t="str">
        <f t="shared" si="55"/>
        <v/>
      </c>
      <c r="CZ76" s="23" t="str">
        <f t="shared" si="56"/>
        <v/>
      </c>
      <c r="DA76" s="207" t="str">
        <f t="shared" si="60"/>
        <v/>
      </c>
      <c r="DB76" s="23">
        <f t="shared" si="41"/>
        <v>0</v>
      </c>
      <c r="DC76" s="16"/>
      <c r="DE76" s="192">
        <f t="shared" si="42"/>
        <v>0</v>
      </c>
      <c r="DF76" s="192">
        <f t="shared" si="43"/>
        <v>0</v>
      </c>
      <c r="DH76" s="192">
        <f t="shared" si="44"/>
        <v>0</v>
      </c>
      <c r="DI76" s="192">
        <f t="shared" si="45"/>
        <v>0</v>
      </c>
      <c r="DK76" s="203">
        <f>IF(Taula436[[#This Row],[Codi del contracte]]&lt;&gt;"",IF(Taula436[[#This Row],[Codi del contracte]]&gt;199,IF(Taula436[[#This Row],[Codi del contracte]]&lt;300,1,0),0),0)</f>
        <v>0</v>
      </c>
      <c r="DL76" s="203">
        <f>IF(Taula436[[#This Row],[Codi del contracte]]&lt;&gt;"",IF(Taula436[[#This Row],[Codi del contracte]]&gt;499,IF(Taula436[[#This Row],[Codi del contracte]]&lt;600,1,0),0),0)</f>
        <v>0</v>
      </c>
      <c r="DM76" s="203">
        <f t="shared" si="57"/>
        <v>0</v>
      </c>
      <c r="DN76" s="203">
        <f>IF(Taula436[[#This Row],[% Jornada (no posar símbol %)]]=100,IF(DM76=1,2,0),0)</f>
        <v>0</v>
      </c>
      <c r="DO76" s="203" t="str">
        <f t="shared" si="61"/>
        <v/>
      </c>
    </row>
    <row r="77" spans="1:119" ht="14.25" customHeight="1">
      <c r="A77" s="260"/>
      <c r="B77" s="83">
        <v>70</v>
      </c>
      <c r="C77" s="210"/>
      <c r="D77" s="226"/>
      <c r="E77" s="210"/>
      <c r="F77" s="224"/>
      <c r="G77" s="224"/>
      <c r="H77" s="210"/>
      <c r="I77" s="225"/>
      <c r="J77" s="210"/>
      <c r="K77" s="155"/>
      <c r="L77" s="156">
        <f t="shared" si="46"/>
        <v>0</v>
      </c>
      <c r="M77" s="340"/>
      <c r="N77" s="182" t="str">
        <f t="shared" si="58"/>
        <v/>
      </c>
      <c r="O77" s="127"/>
      <c r="P77" s="64"/>
      <c r="Q77" s="64"/>
      <c r="R77" s="64"/>
      <c r="CB77" s="78" t="str">
        <f t="shared" si="31"/>
        <v/>
      </c>
      <c r="CC77" s="79">
        <v>100</v>
      </c>
      <c r="CD77" s="79">
        <f t="shared" si="32"/>
        <v>0</v>
      </c>
      <c r="CE77" s="79">
        <f t="shared" si="33"/>
        <v>0</v>
      </c>
      <c r="CF77" s="79">
        <f t="shared" si="34"/>
        <v>0</v>
      </c>
      <c r="CG77" s="79">
        <f t="shared" si="59"/>
        <v>0</v>
      </c>
      <c r="CH77" s="80">
        <f t="shared" si="35"/>
        <v>0</v>
      </c>
      <c r="CI77" s="84">
        <f t="shared" si="36"/>
        <v>0</v>
      </c>
      <c r="CJ77" s="80">
        <f t="shared" si="47"/>
        <v>0</v>
      </c>
      <c r="CN77" s="21" t="str">
        <f t="shared" si="37"/>
        <v/>
      </c>
      <c r="CO77" s="21" t="str">
        <f t="shared" si="38"/>
        <v/>
      </c>
      <c r="CP77" s="22" t="str">
        <f t="shared" si="48"/>
        <v/>
      </c>
      <c r="CQ77" s="22" t="str">
        <f t="shared" si="49"/>
        <v/>
      </c>
      <c r="CR77" s="22" t="str">
        <f t="shared" si="50"/>
        <v/>
      </c>
      <c r="CS77" s="22" t="str">
        <f t="shared" si="51"/>
        <v/>
      </c>
      <c r="CT77" s="22" t="str">
        <f t="shared" si="52"/>
        <v/>
      </c>
      <c r="CU77" s="173" t="str">
        <f t="shared" si="39"/>
        <v/>
      </c>
      <c r="CV77" s="173" t="str">
        <f t="shared" si="40"/>
        <v/>
      </c>
      <c r="CW77" s="22" t="str">
        <f t="shared" si="53"/>
        <v/>
      </c>
      <c r="CX77" s="22" t="str">
        <f t="shared" si="54"/>
        <v/>
      </c>
      <c r="CY77" s="23" t="str">
        <f t="shared" si="55"/>
        <v/>
      </c>
      <c r="CZ77" s="23" t="str">
        <f t="shared" si="56"/>
        <v/>
      </c>
      <c r="DA77" s="207" t="str">
        <f t="shared" si="60"/>
        <v/>
      </c>
      <c r="DB77" s="23">
        <f t="shared" si="41"/>
        <v>0</v>
      </c>
      <c r="DC77" s="16"/>
      <c r="DE77" s="192">
        <f t="shared" si="42"/>
        <v>0</v>
      </c>
      <c r="DF77" s="192">
        <f t="shared" si="43"/>
        <v>0</v>
      </c>
      <c r="DH77" s="192">
        <f t="shared" si="44"/>
        <v>0</v>
      </c>
      <c r="DI77" s="192">
        <f t="shared" si="45"/>
        <v>0</v>
      </c>
      <c r="DK77" s="203">
        <f>IF(Taula436[[#This Row],[Codi del contracte]]&lt;&gt;"",IF(Taula436[[#This Row],[Codi del contracte]]&gt;199,IF(Taula436[[#This Row],[Codi del contracte]]&lt;300,1,0),0),0)</f>
        <v>0</v>
      </c>
      <c r="DL77" s="203">
        <f>IF(Taula436[[#This Row],[Codi del contracte]]&lt;&gt;"",IF(Taula436[[#This Row],[Codi del contracte]]&gt;499,IF(Taula436[[#This Row],[Codi del contracte]]&lt;600,1,0),0),0)</f>
        <v>0</v>
      </c>
      <c r="DM77" s="203">
        <f t="shared" si="57"/>
        <v>0</v>
      </c>
      <c r="DN77" s="203">
        <f>IF(Taula436[[#This Row],[% Jornada (no posar símbol %)]]=100,IF(DM77=1,2,0),0)</f>
        <v>0</v>
      </c>
      <c r="DO77" s="203" t="str">
        <f t="shared" si="61"/>
        <v/>
      </c>
    </row>
    <row r="78" spans="1:119" ht="14.25" customHeight="1">
      <c r="A78" s="260"/>
      <c r="B78" s="83">
        <v>71</v>
      </c>
      <c r="C78" s="210"/>
      <c r="D78" s="226"/>
      <c r="E78" s="210"/>
      <c r="F78" s="224"/>
      <c r="G78" s="224"/>
      <c r="H78" s="210"/>
      <c r="I78" s="225"/>
      <c r="J78" s="210"/>
      <c r="K78" s="155"/>
      <c r="L78" s="156">
        <f t="shared" si="46"/>
        <v>0</v>
      </c>
      <c r="M78" s="340"/>
      <c r="N78" s="182" t="str">
        <f t="shared" si="58"/>
        <v/>
      </c>
      <c r="O78" s="127"/>
      <c r="P78" s="64"/>
      <c r="Q78" s="64"/>
      <c r="R78" s="64"/>
      <c r="CB78" s="78" t="str">
        <f t="shared" si="31"/>
        <v/>
      </c>
      <c r="CC78" s="79">
        <v>100</v>
      </c>
      <c r="CD78" s="79">
        <f t="shared" si="32"/>
        <v>0</v>
      </c>
      <c r="CE78" s="79">
        <f t="shared" si="33"/>
        <v>0</v>
      </c>
      <c r="CF78" s="79">
        <f t="shared" si="34"/>
        <v>0</v>
      </c>
      <c r="CG78" s="79">
        <f t="shared" si="59"/>
        <v>0</v>
      </c>
      <c r="CH78" s="80">
        <f t="shared" si="35"/>
        <v>0</v>
      </c>
      <c r="CI78" s="84">
        <f t="shared" si="36"/>
        <v>0</v>
      </c>
      <c r="CJ78" s="80">
        <f t="shared" si="47"/>
        <v>0</v>
      </c>
      <c r="CN78" s="21" t="str">
        <f t="shared" si="37"/>
        <v/>
      </c>
      <c r="CO78" s="21" t="str">
        <f t="shared" si="38"/>
        <v/>
      </c>
      <c r="CP78" s="22" t="str">
        <f t="shared" si="48"/>
        <v/>
      </c>
      <c r="CQ78" s="22" t="str">
        <f t="shared" si="49"/>
        <v/>
      </c>
      <c r="CR78" s="22" t="str">
        <f t="shared" si="50"/>
        <v/>
      </c>
      <c r="CS78" s="22" t="str">
        <f t="shared" si="51"/>
        <v/>
      </c>
      <c r="CT78" s="22" t="str">
        <f t="shared" si="52"/>
        <v/>
      </c>
      <c r="CU78" s="173" t="str">
        <f t="shared" si="39"/>
        <v/>
      </c>
      <c r="CV78" s="173" t="str">
        <f t="shared" si="40"/>
        <v/>
      </c>
      <c r="CW78" s="22" t="str">
        <f t="shared" si="53"/>
        <v/>
      </c>
      <c r="CX78" s="22" t="str">
        <f t="shared" si="54"/>
        <v/>
      </c>
      <c r="CY78" s="23" t="str">
        <f t="shared" si="55"/>
        <v/>
      </c>
      <c r="CZ78" s="23" t="str">
        <f t="shared" si="56"/>
        <v/>
      </c>
      <c r="DA78" s="207" t="str">
        <f t="shared" si="60"/>
        <v/>
      </c>
      <c r="DB78" s="23">
        <f t="shared" si="41"/>
        <v>0</v>
      </c>
      <c r="DC78" s="16"/>
      <c r="DE78" s="192">
        <f t="shared" si="42"/>
        <v>0</v>
      </c>
      <c r="DF78" s="192">
        <f t="shared" si="43"/>
        <v>0</v>
      </c>
      <c r="DH78" s="192">
        <f t="shared" si="44"/>
        <v>0</v>
      </c>
      <c r="DI78" s="192">
        <f t="shared" si="45"/>
        <v>0</v>
      </c>
      <c r="DK78" s="203">
        <f>IF(Taula436[[#This Row],[Codi del contracte]]&lt;&gt;"",IF(Taula436[[#This Row],[Codi del contracte]]&gt;199,IF(Taula436[[#This Row],[Codi del contracte]]&lt;300,1,0),0),0)</f>
        <v>0</v>
      </c>
      <c r="DL78" s="203">
        <f>IF(Taula436[[#This Row],[Codi del contracte]]&lt;&gt;"",IF(Taula436[[#This Row],[Codi del contracte]]&gt;499,IF(Taula436[[#This Row],[Codi del contracte]]&lt;600,1,0),0),0)</f>
        <v>0</v>
      </c>
      <c r="DM78" s="203">
        <f t="shared" si="57"/>
        <v>0</v>
      </c>
      <c r="DN78" s="203">
        <f>IF(Taula436[[#This Row],[% Jornada (no posar símbol %)]]=100,IF(DM78=1,2,0),0)</f>
        <v>0</v>
      </c>
      <c r="DO78" s="203" t="str">
        <f t="shared" si="61"/>
        <v/>
      </c>
    </row>
    <row r="79" spans="1:119" ht="14.25" customHeight="1">
      <c r="A79" s="260"/>
      <c r="B79" s="83">
        <v>72</v>
      </c>
      <c r="C79" s="210"/>
      <c r="D79" s="226"/>
      <c r="E79" s="210"/>
      <c r="F79" s="224"/>
      <c r="G79" s="224"/>
      <c r="H79" s="210"/>
      <c r="I79" s="225"/>
      <c r="J79" s="210"/>
      <c r="K79" s="155"/>
      <c r="L79" s="156">
        <f t="shared" si="46"/>
        <v>0</v>
      </c>
      <c r="M79" s="340"/>
      <c r="N79" s="182" t="str">
        <f t="shared" si="58"/>
        <v/>
      </c>
      <c r="O79" s="127"/>
      <c r="P79" s="64"/>
      <c r="Q79" s="64"/>
      <c r="R79" s="64"/>
      <c r="CB79" s="78" t="str">
        <f t="shared" si="31"/>
        <v/>
      </c>
      <c r="CC79" s="79">
        <v>100</v>
      </c>
      <c r="CD79" s="79">
        <f t="shared" si="32"/>
        <v>0</v>
      </c>
      <c r="CE79" s="79">
        <f t="shared" si="33"/>
        <v>0</v>
      </c>
      <c r="CF79" s="79">
        <f t="shared" si="34"/>
        <v>0</v>
      </c>
      <c r="CG79" s="79">
        <f t="shared" si="59"/>
        <v>0</v>
      </c>
      <c r="CH79" s="80">
        <f t="shared" si="35"/>
        <v>0</v>
      </c>
      <c r="CI79" s="84">
        <f t="shared" si="36"/>
        <v>0</v>
      </c>
      <c r="CJ79" s="80">
        <f t="shared" si="47"/>
        <v>0</v>
      </c>
      <c r="CN79" s="21" t="str">
        <f t="shared" si="37"/>
        <v/>
      </c>
      <c r="CO79" s="21" t="str">
        <f t="shared" si="38"/>
        <v/>
      </c>
      <c r="CP79" s="22" t="str">
        <f t="shared" si="48"/>
        <v/>
      </c>
      <c r="CQ79" s="22" t="str">
        <f t="shared" si="49"/>
        <v/>
      </c>
      <c r="CR79" s="22" t="str">
        <f t="shared" si="50"/>
        <v/>
      </c>
      <c r="CS79" s="22" t="str">
        <f t="shared" si="51"/>
        <v/>
      </c>
      <c r="CT79" s="22" t="str">
        <f t="shared" si="52"/>
        <v/>
      </c>
      <c r="CU79" s="173" t="str">
        <f t="shared" si="39"/>
        <v/>
      </c>
      <c r="CV79" s="173" t="str">
        <f t="shared" si="40"/>
        <v/>
      </c>
      <c r="CW79" s="22" t="str">
        <f t="shared" si="53"/>
        <v/>
      </c>
      <c r="CX79" s="22" t="str">
        <f t="shared" si="54"/>
        <v/>
      </c>
      <c r="CY79" s="23" t="str">
        <f t="shared" si="55"/>
        <v/>
      </c>
      <c r="CZ79" s="23" t="str">
        <f t="shared" si="56"/>
        <v/>
      </c>
      <c r="DA79" s="207" t="str">
        <f t="shared" si="60"/>
        <v/>
      </c>
      <c r="DB79" s="23">
        <f t="shared" si="41"/>
        <v>0</v>
      </c>
      <c r="DC79" s="16"/>
      <c r="DE79" s="192">
        <f t="shared" si="42"/>
        <v>0</v>
      </c>
      <c r="DF79" s="192">
        <f t="shared" si="43"/>
        <v>0</v>
      </c>
      <c r="DH79" s="192">
        <f t="shared" si="44"/>
        <v>0</v>
      </c>
      <c r="DI79" s="192">
        <f t="shared" si="45"/>
        <v>0</v>
      </c>
      <c r="DK79" s="203">
        <f>IF(Taula436[[#This Row],[Codi del contracte]]&lt;&gt;"",IF(Taula436[[#This Row],[Codi del contracte]]&gt;199,IF(Taula436[[#This Row],[Codi del contracte]]&lt;300,1,0),0),0)</f>
        <v>0</v>
      </c>
      <c r="DL79" s="203">
        <f>IF(Taula436[[#This Row],[Codi del contracte]]&lt;&gt;"",IF(Taula436[[#This Row],[Codi del contracte]]&gt;499,IF(Taula436[[#This Row],[Codi del contracte]]&lt;600,1,0),0),0)</f>
        <v>0</v>
      </c>
      <c r="DM79" s="203">
        <f t="shared" si="57"/>
        <v>0</v>
      </c>
      <c r="DN79" s="203">
        <f>IF(Taula436[[#This Row],[% Jornada (no posar símbol %)]]=100,IF(DM79=1,2,0),0)</f>
        <v>0</v>
      </c>
      <c r="DO79" s="203" t="str">
        <f t="shared" si="61"/>
        <v/>
      </c>
    </row>
    <row r="80" spans="1:119" ht="14.25" customHeight="1">
      <c r="A80" s="260"/>
      <c r="B80" s="83">
        <v>73</v>
      </c>
      <c r="C80" s="210"/>
      <c r="D80" s="226"/>
      <c r="E80" s="210"/>
      <c r="F80" s="224"/>
      <c r="G80" s="224"/>
      <c r="H80" s="210"/>
      <c r="I80" s="225"/>
      <c r="J80" s="210"/>
      <c r="K80" s="155"/>
      <c r="L80" s="156">
        <f t="shared" si="46"/>
        <v>0</v>
      </c>
      <c r="M80" s="340"/>
      <c r="N80" s="182" t="str">
        <f t="shared" si="58"/>
        <v/>
      </c>
      <c r="O80" s="127"/>
      <c r="P80" s="64"/>
      <c r="Q80" s="64"/>
      <c r="R80" s="64"/>
      <c r="CB80" s="78" t="str">
        <f t="shared" si="31"/>
        <v/>
      </c>
      <c r="CC80" s="79">
        <v>100</v>
      </c>
      <c r="CD80" s="79">
        <f t="shared" si="32"/>
        <v>0</v>
      </c>
      <c r="CE80" s="79">
        <f t="shared" si="33"/>
        <v>0</v>
      </c>
      <c r="CF80" s="79">
        <f t="shared" si="34"/>
        <v>0</v>
      </c>
      <c r="CG80" s="79">
        <f t="shared" si="59"/>
        <v>0</v>
      </c>
      <c r="CH80" s="80">
        <f t="shared" si="35"/>
        <v>0</v>
      </c>
      <c r="CI80" s="84">
        <f t="shared" si="36"/>
        <v>0</v>
      </c>
      <c r="CJ80" s="80">
        <f t="shared" si="47"/>
        <v>0</v>
      </c>
      <c r="CN80" s="21" t="str">
        <f t="shared" si="37"/>
        <v/>
      </c>
      <c r="CO80" s="21" t="str">
        <f t="shared" si="38"/>
        <v/>
      </c>
      <c r="CP80" s="22" t="str">
        <f t="shared" si="48"/>
        <v/>
      </c>
      <c r="CQ80" s="22" t="str">
        <f t="shared" si="49"/>
        <v/>
      </c>
      <c r="CR80" s="22" t="str">
        <f t="shared" si="50"/>
        <v/>
      </c>
      <c r="CS80" s="22" t="str">
        <f t="shared" si="51"/>
        <v/>
      </c>
      <c r="CT80" s="22" t="str">
        <f t="shared" si="52"/>
        <v/>
      </c>
      <c r="CU80" s="173" t="str">
        <f t="shared" si="39"/>
        <v/>
      </c>
      <c r="CV80" s="173" t="str">
        <f t="shared" si="40"/>
        <v/>
      </c>
      <c r="CW80" s="22" t="str">
        <f t="shared" si="53"/>
        <v/>
      </c>
      <c r="CX80" s="22" t="str">
        <f t="shared" si="54"/>
        <v/>
      </c>
      <c r="CY80" s="23" t="str">
        <f t="shared" si="55"/>
        <v/>
      </c>
      <c r="CZ80" s="23" t="str">
        <f t="shared" si="56"/>
        <v/>
      </c>
      <c r="DA80" s="207" t="str">
        <f t="shared" si="60"/>
        <v/>
      </c>
      <c r="DB80" s="23">
        <f t="shared" si="41"/>
        <v>0</v>
      </c>
      <c r="DC80" s="16"/>
      <c r="DE80" s="192">
        <f t="shared" si="42"/>
        <v>0</v>
      </c>
      <c r="DF80" s="192">
        <f t="shared" si="43"/>
        <v>0</v>
      </c>
      <c r="DH80" s="192">
        <f t="shared" si="44"/>
        <v>0</v>
      </c>
      <c r="DI80" s="192">
        <f t="shared" si="45"/>
        <v>0</v>
      </c>
      <c r="DK80" s="203">
        <f>IF(Taula436[[#This Row],[Codi del contracte]]&lt;&gt;"",IF(Taula436[[#This Row],[Codi del contracte]]&gt;199,IF(Taula436[[#This Row],[Codi del contracte]]&lt;300,1,0),0),0)</f>
        <v>0</v>
      </c>
      <c r="DL80" s="203">
        <f>IF(Taula436[[#This Row],[Codi del contracte]]&lt;&gt;"",IF(Taula436[[#This Row],[Codi del contracte]]&gt;499,IF(Taula436[[#This Row],[Codi del contracte]]&lt;600,1,0),0),0)</f>
        <v>0</v>
      </c>
      <c r="DM80" s="203">
        <f t="shared" si="57"/>
        <v>0</v>
      </c>
      <c r="DN80" s="203">
        <f>IF(Taula436[[#This Row],[% Jornada (no posar símbol %)]]=100,IF(DM80=1,2,0),0)</f>
        <v>0</v>
      </c>
      <c r="DO80" s="203" t="str">
        <f t="shared" si="61"/>
        <v/>
      </c>
    </row>
    <row r="81" spans="1:119" ht="14.25" customHeight="1">
      <c r="A81" s="260"/>
      <c r="B81" s="83">
        <v>74</v>
      </c>
      <c r="C81" s="210"/>
      <c r="D81" s="226"/>
      <c r="E81" s="210"/>
      <c r="F81" s="224"/>
      <c r="G81" s="224"/>
      <c r="H81" s="210"/>
      <c r="I81" s="225"/>
      <c r="J81" s="210"/>
      <c r="K81" s="155"/>
      <c r="L81" s="156">
        <f t="shared" si="46"/>
        <v>0</v>
      </c>
      <c r="M81" s="340"/>
      <c r="N81" s="182" t="str">
        <f t="shared" si="58"/>
        <v/>
      </c>
      <c r="O81" s="127"/>
      <c r="P81" s="64"/>
      <c r="Q81" s="64"/>
      <c r="R81" s="64"/>
      <c r="CB81" s="78" t="str">
        <f t="shared" si="31"/>
        <v/>
      </c>
      <c r="CC81" s="79">
        <v>100</v>
      </c>
      <c r="CD81" s="79">
        <f t="shared" si="32"/>
        <v>0</v>
      </c>
      <c r="CE81" s="79">
        <f t="shared" si="33"/>
        <v>0</v>
      </c>
      <c r="CF81" s="79">
        <f t="shared" si="34"/>
        <v>0</v>
      </c>
      <c r="CG81" s="79">
        <f t="shared" si="59"/>
        <v>0</v>
      </c>
      <c r="CH81" s="80">
        <f t="shared" si="35"/>
        <v>0</v>
      </c>
      <c r="CI81" s="84">
        <f t="shared" si="36"/>
        <v>0</v>
      </c>
      <c r="CJ81" s="80">
        <f t="shared" si="47"/>
        <v>0</v>
      </c>
      <c r="CN81" s="21" t="str">
        <f t="shared" si="37"/>
        <v/>
      </c>
      <c r="CO81" s="21" t="str">
        <f t="shared" si="38"/>
        <v/>
      </c>
      <c r="CP81" s="22" t="str">
        <f t="shared" si="48"/>
        <v/>
      </c>
      <c r="CQ81" s="22" t="str">
        <f t="shared" si="49"/>
        <v/>
      </c>
      <c r="CR81" s="22" t="str">
        <f t="shared" si="50"/>
        <v/>
      </c>
      <c r="CS81" s="22" t="str">
        <f t="shared" si="51"/>
        <v/>
      </c>
      <c r="CT81" s="22" t="str">
        <f t="shared" si="52"/>
        <v/>
      </c>
      <c r="CU81" s="173" t="str">
        <f t="shared" si="39"/>
        <v/>
      </c>
      <c r="CV81" s="173" t="str">
        <f t="shared" si="40"/>
        <v/>
      </c>
      <c r="CW81" s="22" t="str">
        <f t="shared" si="53"/>
        <v/>
      </c>
      <c r="CX81" s="22" t="str">
        <f t="shared" si="54"/>
        <v/>
      </c>
      <c r="CY81" s="23" t="str">
        <f t="shared" si="55"/>
        <v/>
      </c>
      <c r="CZ81" s="23" t="str">
        <f t="shared" si="56"/>
        <v/>
      </c>
      <c r="DA81" s="207" t="str">
        <f t="shared" si="60"/>
        <v/>
      </c>
      <c r="DB81" s="23">
        <f t="shared" si="41"/>
        <v>0</v>
      </c>
      <c r="DC81" s="16"/>
      <c r="DE81" s="192">
        <f t="shared" si="42"/>
        <v>0</v>
      </c>
      <c r="DF81" s="192">
        <f t="shared" si="43"/>
        <v>0</v>
      </c>
      <c r="DH81" s="192">
        <f t="shared" si="44"/>
        <v>0</v>
      </c>
      <c r="DI81" s="192">
        <f t="shared" si="45"/>
        <v>0</v>
      </c>
      <c r="DK81" s="203">
        <f>IF(Taula436[[#This Row],[Codi del contracte]]&lt;&gt;"",IF(Taula436[[#This Row],[Codi del contracte]]&gt;199,IF(Taula436[[#This Row],[Codi del contracte]]&lt;300,1,0),0),0)</f>
        <v>0</v>
      </c>
      <c r="DL81" s="203">
        <f>IF(Taula436[[#This Row],[Codi del contracte]]&lt;&gt;"",IF(Taula436[[#This Row],[Codi del contracte]]&gt;499,IF(Taula436[[#This Row],[Codi del contracte]]&lt;600,1,0),0),0)</f>
        <v>0</v>
      </c>
      <c r="DM81" s="203">
        <f t="shared" si="57"/>
        <v>0</v>
      </c>
      <c r="DN81" s="203">
        <f>IF(Taula436[[#This Row],[% Jornada (no posar símbol %)]]=100,IF(DM81=1,2,0),0)</f>
        <v>0</v>
      </c>
      <c r="DO81" s="203" t="str">
        <f t="shared" si="61"/>
        <v/>
      </c>
    </row>
    <row r="82" spans="1:119" ht="14.25" customHeight="1">
      <c r="A82" s="260"/>
      <c r="B82" s="83">
        <v>75</v>
      </c>
      <c r="C82" s="210"/>
      <c r="D82" s="226"/>
      <c r="E82" s="210"/>
      <c r="F82" s="224"/>
      <c r="G82" s="224"/>
      <c r="H82" s="210"/>
      <c r="I82" s="225"/>
      <c r="J82" s="210"/>
      <c r="K82" s="155"/>
      <c r="L82" s="156">
        <f t="shared" si="46"/>
        <v>0</v>
      </c>
      <c r="M82" s="340"/>
      <c r="N82" s="182" t="str">
        <f t="shared" si="58"/>
        <v/>
      </c>
      <c r="O82" s="127"/>
      <c r="P82" s="64"/>
      <c r="Q82" s="64"/>
      <c r="R82" s="64"/>
      <c r="CB82" s="78" t="str">
        <f t="shared" si="31"/>
        <v/>
      </c>
      <c r="CC82" s="79">
        <v>100</v>
      </c>
      <c r="CD82" s="79">
        <f t="shared" si="32"/>
        <v>0</v>
      </c>
      <c r="CE82" s="79">
        <f t="shared" si="33"/>
        <v>0</v>
      </c>
      <c r="CF82" s="79">
        <f t="shared" si="34"/>
        <v>0</v>
      </c>
      <c r="CG82" s="79">
        <f t="shared" si="59"/>
        <v>0</v>
      </c>
      <c r="CH82" s="80">
        <f t="shared" si="35"/>
        <v>0</v>
      </c>
      <c r="CI82" s="84">
        <f t="shared" si="36"/>
        <v>0</v>
      </c>
      <c r="CJ82" s="80">
        <f t="shared" si="47"/>
        <v>0</v>
      </c>
      <c r="CN82" s="21" t="str">
        <f t="shared" si="37"/>
        <v/>
      </c>
      <c r="CO82" s="21" t="str">
        <f t="shared" si="38"/>
        <v/>
      </c>
      <c r="CP82" s="22" t="str">
        <f t="shared" si="48"/>
        <v/>
      </c>
      <c r="CQ82" s="22" t="str">
        <f t="shared" si="49"/>
        <v/>
      </c>
      <c r="CR82" s="22" t="str">
        <f t="shared" si="50"/>
        <v/>
      </c>
      <c r="CS82" s="22" t="str">
        <f t="shared" si="51"/>
        <v/>
      </c>
      <c r="CT82" s="22" t="str">
        <f t="shared" si="52"/>
        <v/>
      </c>
      <c r="CU82" s="173" t="str">
        <f t="shared" si="39"/>
        <v/>
      </c>
      <c r="CV82" s="173" t="str">
        <f t="shared" si="40"/>
        <v/>
      </c>
      <c r="CW82" s="22" t="str">
        <f t="shared" si="53"/>
        <v/>
      </c>
      <c r="CX82" s="22" t="str">
        <f t="shared" si="54"/>
        <v/>
      </c>
      <c r="CY82" s="23" t="str">
        <f t="shared" si="55"/>
        <v/>
      </c>
      <c r="CZ82" s="23" t="str">
        <f t="shared" si="56"/>
        <v/>
      </c>
      <c r="DA82" s="207" t="str">
        <f t="shared" si="60"/>
        <v/>
      </c>
      <c r="DB82" s="23">
        <f t="shared" si="41"/>
        <v>0</v>
      </c>
      <c r="DC82" s="16"/>
      <c r="DE82" s="192">
        <f t="shared" si="42"/>
        <v>0</v>
      </c>
      <c r="DF82" s="192">
        <f t="shared" si="43"/>
        <v>0</v>
      </c>
      <c r="DH82" s="192">
        <f t="shared" si="44"/>
        <v>0</v>
      </c>
      <c r="DI82" s="192">
        <f t="shared" si="45"/>
        <v>0</v>
      </c>
      <c r="DK82" s="203">
        <f>IF(Taula436[[#This Row],[Codi del contracte]]&lt;&gt;"",IF(Taula436[[#This Row],[Codi del contracte]]&gt;199,IF(Taula436[[#This Row],[Codi del contracte]]&lt;300,1,0),0),0)</f>
        <v>0</v>
      </c>
      <c r="DL82" s="203">
        <f>IF(Taula436[[#This Row],[Codi del contracte]]&lt;&gt;"",IF(Taula436[[#This Row],[Codi del contracte]]&gt;499,IF(Taula436[[#This Row],[Codi del contracte]]&lt;600,1,0),0),0)</f>
        <v>0</v>
      </c>
      <c r="DM82" s="203">
        <f t="shared" si="57"/>
        <v>0</v>
      </c>
      <c r="DN82" s="203">
        <f>IF(Taula436[[#This Row],[% Jornada (no posar símbol %)]]=100,IF(DM82=1,2,0),0)</f>
        <v>0</v>
      </c>
      <c r="DO82" s="203" t="str">
        <f t="shared" si="61"/>
        <v/>
      </c>
    </row>
    <row r="83" spans="1:119" ht="14.25" customHeight="1">
      <c r="A83" s="260"/>
      <c r="B83" s="83">
        <v>76</v>
      </c>
      <c r="C83" s="210"/>
      <c r="D83" s="226"/>
      <c r="E83" s="210"/>
      <c r="F83" s="224"/>
      <c r="G83" s="224"/>
      <c r="H83" s="210"/>
      <c r="I83" s="225"/>
      <c r="J83" s="210"/>
      <c r="K83" s="155"/>
      <c r="L83" s="156">
        <f t="shared" si="46"/>
        <v>0</v>
      </c>
      <c r="M83" s="340"/>
      <c r="N83" s="182" t="str">
        <f t="shared" si="58"/>
        <v/>
      </c>
      <c r="O83" s="127"/>
      <c r="P83" s="64"/>
      <c r="Q83" s="64"/>
      <c r="R83" s="64"/>
      <c r="CB83" s="78" t="str">
        <f t="shared" si="31"/>
        <v/>
      </c>
      <c r="CC83" s="79">
        <v>100</v>
      </c>
      <c r="CD83" s="79">
        <f t="shared" si="32"/>
        <v>0</v>
      </c>
      <c r="CE83" s="79">
        <f t="shared" si="33"/>
        <v>0</v>
      </c>
      <c r="CF83" s="79">
        <f t="shared" si="34"/>
        <v>0</v>
      </c>
      <c r="CG83" s="79">
        <f t="shared" si="59"/>
        <v>0</v>
      </c>
      <c r="CH83" s="80">
        <f t="shared" si="35"/>
        <v>0</v>
      </c>
      <c r="CI83" s="84">
        <f t="shared" si="36"/>
        <v>0</v>
      </c>
      <c r="CJ83" s="80">
        <f t="shared" si="47"/>
        <v>0</v>
      </c>
      <c r="CN83" s="21" t="str">
        <f t="shared" si="37"/>
        <v/>
      </c>
      <c r="CO83" s="21" t="str">
        <f t="shared" si="38"/>
        <v/>
      </c>
      <c r="CP83" s="22" t="str">
        <f t="shared" si="48"/>
        <v/>
      </c>
      <c r="CQ83" s="22" t="str">
        <f t="shared" si="49"/>
        <v/>
      </c>
      <c r="CR83" s="22" t="str">
        <f t="shared" si="50"/>
        <v/>
      </c>
      <c r="CS83" s="22" t="str">
        <f t="shared" si="51"/>
        <v/>
      </c>
      <c r="CT83" s="22" t="str">
        <f t="shared" si="52"/>
        <v/>
      </c>
      <c r="CU83" s="173" t="str">
        <f t="shared" si="39"/>
        <v/>
      </c>
      <c r="CV83" s="173" t="str">
        <f t="shared" si="40"/>
        <v/>
      </c>
      <c r="CW83" s="22" t="str">
        <f t="shared" si="53"/>
        <v/>
      </c>
      <c r="CX83" s="22" t="str">
        <f t="shared" si="54"/>
        <v/>
      </c>
      <c r="CY83" s="23" t="str">
        <f t="shared" si="55"/>
        <v/>
      </c>
      <c r="CZ83" s="23" t="str">
        <f t="shared" si="56"/>
        <v/>
      </c>
      <c r="DA83" s="207" t="str">
        <f t="shared" si="60"/>
        <v/>
      </c>
      <c r="DB83" s="23">
        <f t="shared" si="41"/>
        <v>0</v>
      </c>
      <c r="DC83" s="16"/>
      <c r="DE83" s="192">
        <f t="shared" si="42"/>
        <v>0</v>
      </c>
      <c r="DF83" s="192">
        <f t="shared" si="43"/>
        <v>0</v>
      </c>
      <c r="DH83" s="192">
        <f t="shared" si="44"/>
        <v>0</v>
      </c>
      <c r="DI83" s="192">
        <f t="shared" si="45"/>
        <v>0</v>
      </c>
      <c r="DK83" s="203">
        <f>IF(Taula436[[#This Row],[Codi del contracte]]&lt;&gt;"",IF(Taula436[[#This Row],[Codi del contracte]]&gt;199,IF(Taula436[[#This Row],[Codi del contracte]]&lt;300,1,0),0),0)</f>
        <v>0</v>
      </c>
      <c r="DL83" s="203">
        <f>IF(Taula436[[#This Row],[Codi del contracte]]&lt;&gt;"",IF(Taula436[[#This Row],[Codi del contracte]]&gt;499,IF(Taula436[[#This Row],[Codi del contracte]]&lt;600,1,0),0),0)</f>
        <v>0</v>
      </c>
      <c r="DM83" s="203">
        <f t="shared" si="57"/>
        <v>0</v>
      </c>
      <c r="DN83" s="203">
        <f>IF(Taula436[[#This Row],[% Jornada (no posar símbol %)]]=100,IF(DM83=1,2,0),0)</f>
        <v>0</v>
      </c>
      <c r="DO83" s="203" t="str">
        <f t="shared" si="61"/>
        <v/>
      </c>
    </row>
    <row r="84" spans="1:119" ht="14.25" customHeight="1">
      <c r="A84" s="260"/>
      <c r="B84" s="83">
        <v>77</v>
      </c>
      <c r="C84" s="210"/>
      <c r="D84" s="226"/>
      <c r="E84" s="210"/>
      <c r="F84" s="224"/>
      <c r="G84" s="224"/>
      <c r="H84" s="210"/>
      <c r="I84" s="225"/>
      <c r="J84" s="210"/>
      <c r="K84" s="155"/>
      <c r="L84" s="156">
        <f t="shared" si="46"/>
        <v>0</v>
      </c>
      <c r="M84" s="340"/>
      <c r="N84" s="182" t="str">
        <f t="shared" si="58"/>
        <v/>
      </c>
      <c r="O84" s="127"/>
      <c r="P84" s="64"/>
      <c r="Q84" s="64"/>
      <c r="R84" s="64"/>
      <c r="CB84" s="78" t="str">
        <f t="shared" si="31"/>
        <v/>
      </c>
      <c r="CC84" s="79">
        <v>100</v>
      </c>
      <c r="CD84" s="79">
        <f t="shared" si="32"/>
        <v>0</v>
      </c>
      <c r="CE84" s="79">
        <f t="shared" si="33"/>
        <v>0</v>
      </c>
      <c r="CF84" s="79">
        <f t="shared" si="34"/>
        <v>0</v>
      </c>
      <c r="CG84" s="79">
        <f t="shared" si="59"/>
        <v>0</v>
      </c>
      <c r="CH84" s="80">
        <f t="shared" si="35"/>
        <v>0</v>
      </c>
      <c r="CI84" s="84">
        <f t="shared" si="36"/>
        <v>0</v>
      </c>
      <c r="CJ84" s="80">
        <f t="shared" si="47"/>
        <v>0</v>
      </c>
      <c r="CN84" s="21" t="str">
        <f t="shared" si="37"/>
        <v/>
      </c>
      <c r="CO84" s="21" t="str">
        <f t="shared" si="38"/>
        <v/>
      </c>
      <c r="CP84" s="22" t="str">
        <f t="shared" si="48"/>
        <v/>
      </c>
      <c r="CQ84" s="22" t="str">
        <f t="shared" si="49"/>
        <v/>
      </c>
      <c r="CR84" s="22" t="str">
        <f t="shared" si="50"/>
        <v/>
      </c>
      <c r="CS84" s="22" t="str">
        <f t="shared" si="51"/>
        <v/>
      </c>
      <c r="CT84" s="22" t="str">
        <f t="shared" si="52"/>
        <v/>
      </c>
      <c r="CU84" s="173" t="str">
        <f t="shared" si="39"/>
        <v/>
      </c>
      <c r="CV84" s="173" t="str">
        <f t="shared" si="40"/>
        <v/>
      </c>
      <c r="CW84" s="22" t="str">
        <f t="shared" si="53"/>
        <v/>
      </c>
      <c r="CX84" s="22" t="str">
        <f t="shared" si="54"/>
        <v/>
      </c>
      <c r="CY84" s="23" t="str">
        <f t="shared" si="55"/>
        <v/>
      </c>
      <c r="CZ84" s="23" t="str">
        <f t="shared" si="56"/>
        <v/>
      </c>
      <c r="DA84" s="207" t="str">
        <f t="shared" si="60"/>
        <v/>
      </c>
      <c r="DB84" s="23">
        <f t="shared" si="41"/>
        <v>0</v>
      </c>
      <c r="DC84" s="16"/>
      <c r="DE84" s="192">
        <f t="shared" si="42"/>
        <v>0</v>
      </c>
      <c r="DF84" s="192">
        <f t="shared" si="43"/>
        <v>0</v>
      </c>
      <c r="DH84" s="192">
        <f t="shared" si="44"/>
        <v>0</v>
      </c>
      <c r="DI84" s="192">
        <f t="shared" si="45"/>
        <v>0</v>
      </c>
      <c r="DK84" s="203">
        <f>IF(Taula436[[#This Row],[Codi del contracte]]&lt;&gt;"",IF(Taula436[[#This Row],[Codi del contracte]]&gt;199,IF(Taula436[[#This Row],[Codi del contracte]]&lt;300,1,0),0),0)</f>
        <v>0</v>
      </c>
      <c r="DL84" s="203">
        <f>IF(Taula436[[#This Row],[Codi del contracte]]&lt;&gt;"",IF(Taula436[[#This Row],[Codi del contracte]]&gt;499,IF(Taula436[[#This Row],[Codi del contracte]]&lt;600,1,0),0),0)</f>
        <v>0</v>
      </c>
      <c r="DM84" s="203">
        <f t="shared" si="57"/>
        <v>0</v>
      </c>
      <c r="DN84" s="203">
        <f>IF(Taula436[[#This Row],[% Jornada (no posar símbol %)]]=100,IF(DM84=1,2,0),0)</f>
        <v>0</v>
      </c>
      <c r="DO84" s="203" t="str">
        <f t="shared" si="61"/>
        <v/>
      </c>
    </row>
    <row r="85" spans="1:119" ht="14.25" customHeight="1">
      <c r="A85" s="260"/>
      <c r="B85" s="83">
        <v>78</v>
      </c>
      <c r="C85" s="210"/>
      <c r="D85" s="226"/>
      <c r="E85" s="210"/>
      <c r="F85" s="224"/>
      <c r="G85" s="224"/>
      <c r="H85" s="210"/>
      <c r="I85" s="225"/>
      <c r="J85" s="210"/>
      <c r="K85" s="155"/>
      <c r="L85" s="156">
        <f t="shared" si="46"/>
        <v>0</v>
      </c>
      <c r="M85" s="340"/>
      <c r="N85" s="182" t="str">
        <f t="shared" si="58"/>
        <v/>
      </c>
      <c r="O85" s="127"/>
      <c r="P85" s="64"/>
      <c r="Q85" s="64"/>
      <c r="R85" s="64"/>
      <c r="CB85" s="78" t="str">
        <f t="shared" si="31"/>
        <v/>
      </c>
      <c r="CC85" s="79">
        <v>100</v>
      </c>
      <c r="CD85" s="79">
        <f t="shared" si="32"/>
        <v>0</v>
      </c>
      <c r="CE85" s="79">
        <f t="shared" si="33"/>
        <v>0</v>
      </c>
      <c r="CF85" s="79">
        <f t="shared" si="34"/>
        <v>0</v>
      </c>
      <c r="CG85" s="79">
        <f t="shared" si="59"/>
        <v>0</v>
      </c>
      <c r="CH85" s="80">
        <f t="shared" si="35"/>
        <v>0</v>
      </c>
      <c r="CI85" s="84">
        <f t="shared" si="36"/>
        <v>0</v>
      </c>
      <c r="CJ85" s="80">
        <f t="shared" si="47"/>
        <v>0</v>
      </c>
      <c r="CN85" s="21" t="str">
        <f t="shared" si="37"/>
        <v/>
      </c>
      <c r="CO85" s="21" t="str">
        <f t="shared" si="38"/>
        <v/>
      </c>
      <c r="CP85" s="22" t="str">
        <f t="shared" si="48"/>
        <v/>
      </c>
      <c r="CQ85" s="22" t="str">
        <f t="shared" si="49"/>
        <v/>
      </c>
      <c r="CR85" s="22" t="str">
        <f t="shared" si="50"/>
        <v/>
      </c>
      <c r="CS85" s="22" t="str">
        <f t="shared" si="51"/>
        <v/>
      </c>
      <c r="CT85" s="22" t="str">
        <f t="shared" si="52"/>
        <v/>
      </c>
      <c r="CU85" s="173" t="str">
        <f t="shared" si="39"/>
        <v/>
      </c>
      <c r="CV85" s="173" t="str">
        <f t="shared" si="40"/>
        <v/>
      </c>
      <c r="CW85" s="22" t="str">
        <f t="shared" si="53"/>
        <v/>
      </c>
      <c r="CX85" s="22" t="str">
        <f t="shared" si="54"/>
        <v/>
      </c>
      <c r="CY85" s="23" t="str">
        <f t="shared" si="55"/>
        <v/>
      </c>
      <c r="CZ85" s="23" t="str">
        <f t="shared" si="56"/>
        <v/>
      </c>
      <c r="DA85" s="207" t="str">
        <f t="shared" si="60"/>
        <v/>
      </c>
      <c r="DB85" s="23">
        <f t="shared" si="41"/>
        <v>0</v>
      </c>
      <c r="DC85" s="16"/>
      <c r="DE85" s="192">
        <f t="shared" si="42"/>
        <v>0</v>
      </c>
      <c r="DF85" s="192">
        <f t="shared" si="43"/>
        <v>0</v>
      </c>
      <c r="DH85" s="192">
        <f t="shared" si="44"/>
        <v>0</v>
      </c>
      <c r="DI85" s="192">
        <f t="shared" si="45"/>
        <v>0</v>
      </c>
      <c r="DK85" s="203">
        <f>IF(Taula436[[#This Row],[Codi del contracte]]&lt;&gt;"",IF(Taula436[[#This Row],[Codi del contracte]]&gt;199,IF(Taula436[[#This Row],[Codi del contracte]]&lt;300,1,0),0),0)</f>
        <v>0</v>
      </c>
      <c r="DL85" s="203">
        <f>IF(Taula436[[#This Row],[Codi del contracte]]&lt;&gt;"",IF(Taula436[[#This Row],[Codi del contracte]]&gt;499,IF(Taula436[[#This Row],[Codi del contracte]]&lt;600,1,0),0),0)</f>
        <v>0</v>
      </c>
      <c r="DM85" s="203">
        <f t="shared" si="57"/>
        <v>0</v>
      </c>
      <c r="DN85" s="203">
        <f>IF(Taula436[[#This Row],[% Jornada (no posar símbol %)]]=100,IF(DM85=1,2,0),0)</f>
        <v>0</v>
      </c>
      <c r="DO85" s="203" t="str">
        <f t="shared" si="61"/>
        <v/>
      </c>
    </row>
    <row r="86" spans="1:119" ht="14.25" customHeight="1">
      <c r="A86" s="260"/>
      <c r="B86" s="83">
        <v>79</v>
      </c>
      <c r="C86" s="210"/>
      <c r="D86" s="226"/>
      <c r="E86" s="210"/>
      <c r="F86" s="224"/>
      <c r="G86" s="224"/>
      <c r="H86" s="210"/>
      <c r="I86" s="225"/>
      <c r="J86" s="210"/>
      <c r="K86" s="155"/>
      <c r="L86" s="156">
        <f t="shared" si="46"/>
        <v>0</v>
      </c>
      <c r="M86" s="340"/>
      <c r="N86" s="182" t="str">
        <f t="shared" si="58"/>
        <v/>
      </c>
      <c r="O86" s="127"/>
      <c r="P86" s="64"/>
      <c r="Q86" s="64"/>
      <c r="R86" s="64"/>
      <c r="CB86" s="78" t="str">
        <f t="shared" si="31"/>
        <v/>
      </c>
      <c r="CC86" s="79">
        <v>100</v>
      </c>
      <c r="CD86" s="79">
        <f t="shared" si="32"/>
        <v>0</v>
      </c>
      <c r="CE86" s="79">
        <f t="shared" si="33"/>
        <v>0</v>
      </c>
      <c r="CF86" s="79">
        <f t="shared" si="34"/>
        <v>0</v>
      </c>
      <c r="CG86" s="79">
        <f t="shared" si="59"/>
        <v>0</v>
      </c>
      <c r="CH86" s="80">
        <f t="shared" si="35"/>
        <v>0</v>
      </c>
      <c r="CI86" s="84">
        <f t="shared" si="36"/>
        <v>0</v>
      </c>
      <c r="CJ86" s="80">
        <f t="shared" si="47"/>
        <v>0</v>
      </c>
      <c r="CN86" s="21" t="str">
        <f t="shared" si="37"/>
        <v/>
      </c>
      <c r="CO86" s="21" t="str">
        <f t="shared" si="38"/>
        <v/>
      </c>
      <c r="CP86" s="22" t="str">
        <f t="shared" si="48"/>
        <v/>
      </c>
      <c r="CQ86" s="22" t="str">
        <f t="shared" si="49"/>
        <v/>
      </c>
      <c r="CR86" s="22" t="str">
        <f t="shared" si="50"/>
        <v/>
      </c>
      <c r="CS86" s="22" t="str">
        <f t="shared" si="51"/>
        <v/>
      </c>
      <c r="CT86" s="22" t="str">
        <f t="shared" si="52"/>
        <v/>
      </c>
      <c r="CU86" s="173" t="str">
        <f t="shared" si="39"/>
        <v/>
      </c>
      <c r="CV86" s="173" t="str">
        <f t="shared" si="40"/>
        <v/>
      </c>
      <c r="CW86" s="22" t="str">
        <f t="shared" si="53"/>
        <v/>
      </c>
      <c r="CX86" s="22" t="str">
        <f t="shared" si="54"/>
        <v/>
      </c>
      <c r="CY86" s="23" t="str">
        <f t="shared" si="55"/>
        <v/>
      </c>
      <c r="CZ86" s="23" t="str">
        <f t="shared" si="56"/>
        <v/>
      </c>
      <c r="DA86" s="207" t="str">
        <f t="shared" si="60"/>
        <v/>
      </c>
      <c r="DB86" s="23">
        <f t="shared" si="41"/>
        <v>0</v>
      </c>
      <c r="DC86" s="16"/>
      <c r="DE86" s="192">
        <f t="shared" si="42"/>
        <v>0</v>
      </c>
      <c r="DF86" s="192">
        <f t="shared" si="43"/>
        <v>0</v>
      </c>
      <c r="DH86" s="192">
        <f t="shared" si="44"/>
        <v>0</v>
      </c>
      <c r="DI86" s="192">
        <f t="shared" si="45"/>
        <v>0</v>
      </c>
      <c r="DK86" s="203">
        <f>IF(Taula436[[#This Row],[Codi del contracte]]&lt;&gt;"",IF(Taula436[[#This Row],[Codi del contracte]]&gt;199,IF(Taula436[[#This Row],[Codi del contracte]]&lt;300,1,0),0),0)</f>
        <v>0</v>
      </c>
      <c r="DL86" s="203">
        <f>IF(Taula436[[#This Row],[Codi del contracte]]&lt;&gt;"",IF(Taula436[[#This Row],[Codi del contracte]]&gt;499,IF(Taula436[[#This Row],[Codi del contracte]]&lt;600,1,0),0),0)</f>
        <v>0</v>
      </c>
      <c r="DM86" s="203">
        <f t="shared" si="57"/>
        <v>0</v>
      </c>
      <c r="DN86" s="203">
        <f>IF(Taula436[[#This Row],[% Jornada (no posar símbol %)]]=100,IF(DM86=1,2,0),0)</f>
        <v>0</v>
      </c>
      <c r="DO86" s="203" t="str">
        <f t="shared" si="61"/>
        <v/>
      </c>
    </row>
    <row r="87" spans="1:119" ht="14.25" customHeight="1">
      <c r="A87" s="260"/>
      <c r="B87" s="83">
        <v>80</v>
      </c>
      <c r="C87" s="210"/>
      <c r="D87" s="226"/>
      <c r="E87" s="210"/>
      <c r="F87" s="224"/>
      <c r="G87" s="224"/>
      <c r="H87" s="210"/>
      <c r="I87" s="225"/>
      <c r="J87" s="210"/>
      <c r="K87" s="155"/>
      <c r="L87" s="156">
        <f t="shared" si="46"/>
        <v>0</v>
      </c>
      <c r="M87" s="340"/>
      <c r="N87" s="182" t="str">
        <f t="shared" si="58"/>
        <v/>
      </c>
      <c r="O87" s="127"/>
      <c r="P87" s="64"/>
      <c r="Q87" s="64"/>
      <c r="R87" s="64"/>
      <c r="CB87" s="78" t="str">
        <f t="shared" si="31"/>
        <v/>
      </c>
      <c r="CC87" s="79">
        <v>100</v>
      </c>
      <c r="CD87" s="79">
        <f t="shared" si="32"/>
        <v>0</v>
      </c>
      <c r="CE87" s="79">
        <f t="shared" si="33"/>
        <v>0</v>
      </c>
      <c r="CF87" s="79">
        <f t="shared" si="34"/>
        <v>0</v>
      </c>
      <c r="CG87" s="79">
        <f t="shared" si="59"/>
        <v>0</v>
      </c>
      <c r="CH87" s="80">
        <f t="shared" si="35"/>
        <v>0</v>
      </c>
      <c r="CI87" s="84">
        <f t="shared" si="36"/>
        <v>0</v>
      </c>
      <c r="CJ87" s="80">
        <f t="shared" si="47"/>
        <v>0</v>
      </c>
      <c r="CN87" s="21" t="str">
        <f t="shared" si="37"/>
        <v/>
      </c>
      <c r="CO87" s="21" t="str">
        <f t="shared" si="38"/>
        <v/>
      </c>
      <c r="CP87" s="22" t="str">
        <f t="shared" si="48"/>
        <v/>
      </c>
      <c r="CQ87" s="22" t="str">
        <f t="shared" si="49"/>
        <v/>
      </c>
      <c r="CR87" s="22" t="str">
        <f t="shared" si="50"/>
        <v/>
      </c>
      <c r="CS87" s="22" t="str">
        <f t="shared" si="51"/>
        <v/>
      </c>
      <c r="CT87" s="22" t="str">
        <f t="shared" si="52"/>
        <v/>
      </c>
      <c r="CU87" s="173" t="str">
        <f t="shared" si="39"/>
        <v/>
      </c>
      <c r="CV87" s="173" t="str">
        <f t="shared" si="40"/>
        <v/>
      </c>
      <c r="CW87" s="22" t="str">
        <f t="shared" si="53"/>
        <v/>
      </c>
      <c r="CX87" s="22" t="str">
        <f t="shared" si="54"/>
        <v/>
      </c>
      <c r="CY87" s="23" t="str">
        <f t="shared" si="55"/>
        <v/>
      </c>
      <c r="CZ87" s="23" t="str">
        <f t="shared" si="56"/>
        <v/>
      </c>
      <c r="DA87" s="207" t="str">
        <f t="shared" si="60"/>
        <v/>
      </c>
      <c r="DB87" s="23">
        <f t="shared" si="41"/>
        <v>0</v>
      </c>
      <c r="DC87" s="16"/>
      <c r="DE87" s="192">
        <f t="shared" si="42"/>
        <v>0</v>
      </c>
      <c r="DF87" s="192">
        <f t="shared" si="43"/>
        <v>0</v>
      </c>
      <c r="DH87" s="192">
        <f t="shared" si="44"/>
        <v>0</v>
      </c>
      <c r="DI87" s="192">
        <f t="shared" si="45"/>
        <v>0</v>
      </c>
      <c r="DK87" s="203">
        <f>IF(Taula436[[#This Row],[Codi del contracte]]&lt;&gt;"",IF(Taula436[[#This Row],[Codi del contracte]]&gt;199,IF(Taula436[[#This Row],[Codi del contracte]]&lt;300,1,0),0),0)</f>
        <v>0</v>
      </c>
      <c r="DL87" s="203">
        <f>IF(Taula436[[#This Row],[Codi del contracte]]&lt;&gt;"",IF(Taula436[[#This Row],[Codi del contracte]]&gt;499,IF(Taula436[[#This Row],[Codi del contracte]]&lt;600,1,0),0),0)</f>
        <v>0</v>
      </c>
      <c r="DM87" s="203">
        <f t="shared" si="57"/>
        <v>0</v>
      </c>
      <c r="DN87" s="203">
        <f>IF(Taula436[[#This Row],[% Jornada (no posar símbol %)]]=100,IF(DM87=1,2,0),0)</f>
        <v>0</v>
      </c>
      <c r="DO87" s="203" t="str">
        <f t="shared" si="61"/>
        <v/>
      </c>
    </row>
    <row r="88" spans="1:119" ht="14.25" customHeight="1">
      <c r="A88" s="260"/>
      <c r="B88" s="83">
        <v>81</v>
      </c>
      <c r="C88" s="210"/>
      <c r="D88" s="226"/>
      <c r="E88" s="210"/>
      <c r="F88" s="224"/>
      <c r="G88" s="224"/>
      <c r="H88" s="210"/>
      <c r="I88" s="225"/>
      <c r="J88" s="210"/>
      <c r="K88" s="155"/>
      <c r="L88" s="156">
        <f t="shared" si="46"/>
        <v>0</v>
      </c>
      <c r="M88" s="340"/>
      <c r="N88" s="182" t="str">
        <f t="shared" si="58"/>
        <v/>
      </c>
      <c r="O88" s="127"/>
      <c r="P88" s="64"/>
      <c r="Q88" s="64"/>
      <c r="R88" s="64"/>
      <c r="CB88" s="78" t="str">
        <f t="shared" si="31"/>
        <v/>
      </c>
      <c r="CC88" s="79">
        <v>100</v>
      </c>
      <c r="CD88" s="79">
        <f t="shared" si="32"/>
        <v>0</v>
      </c>
      <c r="CE88" s="79">
        <f t="shared" si="33"/>
        <v>0</v>
      </c>
      <c r="CF88" s="79">
        <f t="shared" si="34"/>
        <v>0</v>
      </c>
      <c r="CG88" s="79">
        <f t="shared" si="59"/>
        <v>0</v>
      </c>
      <c r="CH88" s="80">
        <f t="shared" si="35"/>
        <v>0</v>
      </c>
      <c r="CI88" s="84">
        <f t="shared" si="36"/>
        <v>0</v>
      </c>
      <c r="CJ88" s="80">
        <f t="shared" si="47"/>
        <v>0</v>
      </c>
      <c r="CN88" s="21" t="str">
        <f t="shared" si="37"/>
        <v/>
      </c>
      <c r="CO88" s="21" t="str">
        <f t="shared" si="38"/>
        <v/>
      </c>
      <c r="CP88" s="22" t="str">
        <f t="shared" si="48"/>
        <v/>
      </c>
      <c r="CQ88" s="22" t="str">
        <f t="shared" si="49"/>
        <v/>
      </c>
      <c r="CR88" s="22" t="str">
        <f t="shared" si="50"/>
        <v/>
      </c>
      <c r="CS88" s="22" t="str">
        <f t="shared" si="51"/>
        <v/>
      </c>
      <c r="CT88" s="22" t="str">
        <f t="shared" si="52"/>
        <v/>
      </c>
      <c r="CU88" s="173" t="str">
        <f t="shared" si="39"/>
        <v/>
      </c>
      <c r="CV88" s="173" t="str">
        <f t="shared" si="40"/>
        <v/>
      </c>
      <c r="CW88" s="22" t="str">
        <f t="shared" si="53"/>
        <v/>
      </c>
      <c r="CX88" s="22" t="str">
        <f t="shared" si="54"/>
        <v/>
      </c>
      <c r="CY88" s="23" t="str">
        <f t="shared" si="55"/>
        <v/>
      </c>
      <c r="CZ88" s="23" t="str">
        <f t="shared" si="56"/>
        <v/>
      </c>
      <c r="DA88" s="207" t="str">
        <f t="shared" si="60"/>
        <v/>
      </c>
      <c r="DB88" s="23">
        <f t="shared" si="41"/>
        <v>0</v>
      </c>
      <c r="DC88" s="16"/>
      <c r="DE88" s="192">
        <f t="shared" si="42"/>
        <v>0</v>
      </c>
      <c r="DF88" s="192">
        <f t="shared" si="43"/>
        <v>0</v>
      </c>
      <c r="DH88" s="192">
        <f t="shared" si="44"/>
        <v>0</v>
      </c>
      <c r="DI88" s="192">
        <f t="shared" si="45"/>
        <v>0</v>
      </c>
      <c r="DK88" s="203">
        <f>IF(Taula436[[#This Row],[Codi del contracte]]&lt;&gt;"",IF(Taula436[[#This Row],[Codi del contracte]]&gt;199,IF(Taula436[[#This Row],[Codi del contracte]]&lt;300,1,0),0),0)</f>
        <v>0</v>
      </c>
      <c r="DL88" s="203">
        <f>IF(Taula436[[#This Row],[Codi del contracte]]&lt;&gt;"",IF(Taula436[[#This Row],[Codi del contracte]]&gt;499,IF(Taula436[[#This Row],[Codi del contracte]]&lt;600,1,0),0),0)</f>
        <v>0</v>
      </c>
      <c r="DM88" s="203">
        <f t="shared" si="57"/>
        <v>0</v>
      </c>
      <c r="DN88" s="203">
        <f>IF(Taula436[[#This Row],[% Jornada (no posar símbol %)]]=100,IF(DM88=1,2,0),0)</f>
        <v>0</v>
      </c>
      <c r="DO88" s="203" t="str">
        <f t="shared" si="61"/>
        <v/>
      </c>
    </row>
    <row r="89" spans="1:119" ht="14.25" customHeight="1">
      <c r="A89" s="260"/>
      <c r="B89" s="83">
        <v>82</v>
      </c>
      <c r="C89" s="210"/>
      <c r="D89" s="226"/>
      <c r="E89" s="210"/>
      <c r="F89" s="224"/>
      <c r="G89" s="224"/>
      <c r="H89" s="210"/>
      <c r="I89" s="225"/>
      <c r="J89" s="210"/>
      <c r="K89" s="155"/>
      <c r="L89" s="156">
        <f t="shared" si="46"/>
        <v>0</v>
      </c>
      <c r="M89" s="340"/>
      <c r="N89" s="182" t="str">
        <f t="shared" si="58"/>
        <v/>
      </c>
      <c r="O89" s="127"/>
      <c r="P89" s="64"/>
      <c r="Q89" s="64"/>
      <c r="R89" s="64"/>
      <c r="CB89" s="78" t="str">
        <f t="shared" si="31"/>
        <v/>
      </c>
      <c r="CC89" s="79">
        <v>100</v>
      </c>
      <c r="CD89" s="79">
        <f t="shared" si="32"/>
        <v>0</v>
      </c>
      <c r="CE89" s="79">
        <f t="shared" si="33"/>
        <v>0</v>
      </c>
      <c r="CF89" s="79">
        <f t="shared" si="34"/>
        <v>0</v>
      </c>
      <c r="CG89" s="79">
        <f t="shared" si="59"/>
        <v>0</v>
      </c>
      <c r="CH89" s="80">
        <f t="shared" si="35"/>
        <v>0</v>
      </c>
      <c r="CI89" s="84">
        <f t="shared" si="36"/>
        <v>0</v>
      </c>
      <c r="CJ89" s="80">
        <f t="shared" si="47"/>
        <v>0</v>
      </c>
      <c r="CN89" s="21" t="str">
        <f t="shared" si="37"/>
        <v/>
      </c>
      <c r="CO89" s="21" t="str">
        <f t="shared" si="38"/>
        <v/>
      </c>
      <c r="CP89" s="22" t="str">
        <f t="shared" si="48"/>
        <v/>
      </c>
      <c r="CQ89" s="22" t="str">
        <f t="shared" si="49"/>
        <v/>
      </c>
      <c r="CR89" s="22" t="str">
        <f t="shared" si="50"/>
        <v/>
      </c>
      <c r="CS89" s="22" t="str">
        <f t="shared" si="51"/>
        <v/>
      </c>
      <c r="CT89" s="22" t="str">
        <f t="shared" si="52"/>
        <v/>
      </c>
      <c r="CU89" s="173" t="str">
        <f t="shared" si="39"/>
        <v/>
      </c>
      <c r="CV89" s="173" t="str">
        <f t="shared" si="40"/>
        <v/>
      </c>
      <c r="CW89" s="22" t="str">
        <f t="shared" si="53"/>
        <v/>
      </c>
      <c r="CX89" s="22" t="str">
        <f t="shared" si="54"/>
        <v/>
      </c>
      <c r="CY89" s="23" t="str">
        <f t="shared" si="55"/>
        <v/>
      </c>
      <c r="CZ89" s="23" t="str">
        <f t="shared" si="56"/>
        <v/>
      </c>
      <c r="DA89" s="207" t="str">
        <f t="shared" si="60"/>
        <v/>
      </c>
      <c r="DB89" s="23">
        <f t="shared" si="41"/>
        <v>0</v>
      </c>
      <c r="DC89" s="16"/>
      <c r="DE89" s="192">
        <f t="shared" si="42"/>
        <v>0</v>
      </c>
      <c r="DF89" s="192">
        <f t="shared" si="43"/>
        <v>0</v>
      </c>
      <c r="DH89" s="192">
        <f t="shared" si="44"/>
        <v>0</v>
      </c>
      <c r="DI89" s="192">
        <f t="shared" si="45"/>
        <v>0</v>
      </c>
      <c r="DK89" s="203">
        <f>IF(Taula436[[#This Row],[Codi del contracte]]&lt;&gt;"",IF(Taula436[[#This Row],[Codi del contracte]]&gt;199,IF(Taula436[[#This Row],[Codi del contracte]]&lt;300,1,0),0),0)</f>
        <v>0</v>
      </c>
      <c r="DL89" s="203">
        <f>IF(Taula436[[#This Row],[Codi del contracte]]&lt;&gt;"",IF(Taula436[[#This Row],[Codi del contracte]]&gt;499,IF(Taula436[[#This Row],[Codi del contracte]]&lt;600,1,0),0),0)</f>
        <v>0</v>
      </c>
      <c r="DM89" s="203">
        <f t="shared" si="57"/>
        <v>0</v>
      </c>
      <c r="DN89" s="203">
        <f>IF(Taula436[[#This Row],[% Jornada (no posar símbol %)]]=100,IF(DM89=1,2,0),0)</f>
        <v>0</v>
      </c>
      <c r="DO89" s="203" t="str">
        <f t="shared" si="61"/>
        <v/>
      </c>
    </row>
    <row r="90" spans="1:119" ht="14.25" customHeight="1">
      <c r="A90" s="260"/>
      <c r="B90" s="83">
        <v>83</v>
      </c>
      <c r="C90" s="210"/>
      <c r="D90" s="226"/>
      <c r="E90" s="210"/>
      <c r="F90" s="224"/>
      <c r="G90" s="224"/>
      <c r="H90" s="210"/>
      <c r="I90" s="225"/>
      <c r="J90" s="210"/>
      <c r="K90" s="155"/>
      <c r="L90" s="156">
        <f t="shared" si="46"/>
        <v>0</v>
      </c>
      <c r="M90" s="340"/>
      <c r="N90" s="182" t="str">
        <f t="shared" si="58"/>
        <v/>
      </c>
      <c r="O90" s="127"/>
      <c r="P90" s="64"/>
      <c r="Q90" s="64"/>
      <c r="R90" s="64"/>
      <c r="CB90" s="78" t="str">
        <f t="shared" si="31"/>
        <v/>
      </c>
      <c r="CC90" s="79">
        <v>100</v>
      </c>
      <c r="CD90" s="79">
        <f t="shared" si="32"/>
        <v>0</v>
      </c>
      <c r="CE90" s="79">
        <f t="shared" si="33"/>
        <v>0</v>
      </c>
      <c r="CF90" s="79">
        <f t="shared" si="34"/>
        <v>0</v>
      </c>
      <c r="CG90" s="79">
        <f t="shared" si="59"/>
        <v>0</v>
      </c>
      <c r="CH90" s="80">
        <f t="shared" si="35"/>
        <v>0</v>
      </c>
      <c r="CI90" s="84">
        <f t="shared" si="36"/>
        <v>0</v>
      </c>
      <c r="CJ90" s="80">
        <f t="shared" si="47"/>
        <v>0</v>
      </c>
      <c r="CN90" s="21" t="str">
        <f t="shared" si="37"/>
        <v/>
      </c>
      <c r="CO90" s="21" t="str">
        <f t="shared" si="38"/>
        <v/>
      </c>
      <c r="CP90" s="22" t="str">
        <f t="shared" si="48"/>
        <v/>
      </c>
      <c r="CQ90" s="22" t="str">
        <f t="shared" si="49"/>
        <v/>
      </c>
      <c r="CR90" s="22" t="str">
        <f t="shared" si="50"/>
        <v/>
      </c>
      <c r="CS90" s="22" t="str">
        <f t="shared" si="51"/>
        <v/>
      </c>
      <c r="CT90" s="22" t="str">
        <f t="shared" si="52"/>
        <v/>
      </c>
      <c r="CU90" s="173" t="str">
        <f t="shared" si="39"/>
        <v/>
      </c>
      <c r="CV90" s="173" t="str">
        <f t="shared" si="40"/>
        <v/>
      </c>
      <c r="CW90" s="22" t="str">
        <f t="shared" si="53"/>
        <v/>
      </c>
      <c r="CX90" s="22" t="str">
        <f t="shared" si="54"/>
        <v/>
      </c>
      <c r="CY90" s="23" t="str">
        <f t="shared" si="55"/>
        <v/>
      </c>
      <c r="CZ90" s="23" t="str">
        <f t="shared" si="56"/>
        <v/>
      </c>
      <c r="DA90" s="207" t="str">
        <f t="shared" si="60"/>
        <v/>
      </c>
      <c r="DB90" s="23">
        <f t="shared" si="41"/>
        <v>0</v>
      </c>
      <c r="DC90" s="16"/>
      <c r="DE90" s="192">
        <f t="shared" si="42"/>
        <v>0</v>
      </c>
      <c r="DF90" s="192">
        <f t="shared" si="43"/>
        <v>0</v>
      </c>
      <c r="DH90" s="192">
        <f t="shared" si="44"/>
        <v>0</v>
      </c>
      <c r="DI90" s="192">
        <f t="shared" si="45"/>
        <v>0</v>
      </c>
      <c r="DK90" s="203">
        <f>IF(Taula436[[#This Row],[Codi del contracte]]&lt;&gt;"",IF(Taula436[[#This Row],[Codi del contracte]]&gt;199,IF(Taula436[[#This Row],[Codi del contracte]]&lt;300,1,0),0),0)</f>
        <v>0</v>
      </c>
      <c r="DL90" s="203">
        <f>IF(Taula436[[#This Row],[Codi del contracte]]&lt;&gt;"",IF(Taula436[[#This Row],[Codi del contracte]]&gt;499,IF(Taula436[[#This Row],[Codi del contracte]]&lt;600,1,0),0),0)</f>
        <v>0</v>
      </c>
      <c r="DM90" s="203">
        <f t="shared" si="57"/>
        <v>0</v>
      </c>
      <c r="DN90" s="203">
        <f>IF(Taula436[[#This Row],[% Jornada (no posar símbol %)]]=100,IF(DM90=1,2,0),0)</f>
        <v>0</v>
      </c>
      <c r="DO90" s="203" t="str">
        <f t="shared" si="61"/>
        <v/>
      </c>
    </row>
    <row r="91" spans="1:119" ht="14.25" customHeight="1">
      <c r="A91" s="260"/>
      <c r="B91" s="83">
        <v>84</v>
      </c>
      <c r="C91" s="210"/>
      <c r="D91" s="226"/>
      <c r="E91" s="210"/>
      <c r="F91" s="224"/>
      <c r="G91" s="224"/>
      <c r="H91" s="210"/>
      <c r="I91" s="225"/>
      <c r="J91" s="210"/>
      <c r="K91" s="155"/>
      <c r="L91" s="156">
        <f t="shared" si="46"/>
        <v>0</v>
      </c>
      <c r="M91" s="340"/>
      <c r="N91" s="182" t="str">
        <f t="shared" si="58"/>
        <v/>
      </c>
      <c r="O91" s="127"/>
      <c r="P91" s="64"/>
      <c r="Q91" s="64"/>
      <c r="R91" s="64"/>
      <c r="CB91" s="78" t="str">
        <f t="shared" si="31"/>
        <v/>
      </c>
      <c r="CC91" s="79">
        <v>100</v>
      </c>
      <c r="CD91" s="79">
        <f t="shared" si="32"/>
        <v>0</v>
      </c>
      <c r="CE91" s="79">
        <f t="shared" si="33"/>
        <v>0</v>
      </c>
      <c r="CF91" s="79">
        <f t="shared" si="34"/>
        <v>0</v>
      </c>
      <c r="CG91" s="79">
        <f t="shared" si="59"/>
        <v>0</v>
      </c>
      <c r="CH91" s="80">
        <f t="shared" si="35"/>
        <v>0</v>
      </c>
      <c r="CI91" s="84">
        <f t="shared" si="36"/>
        <v>0</v>
      </c>
      <c r="CJ91" s="80">
        <f t="shared" si="47"/>
        <v>0</v>
      </c>
      <c r="CN91" s="21" t="str">
        <f t="shared" si="37"/>
        <v/>
      </c>
      <c r="CO91" s="21" t="str">
        <f t="shared" si="38"/>
        <v/>
      </c>
      <c r="CP91" s="22" t="str">
        <f t="shared" si="48"/>
        <v/>
      </c>
      <c r="CQ91" s="22" t="str">
        <f t="shared" si="49"/>
        <v/>
      </c>
      <c r="CR91" s="22" t="str">
        <f t="shared" si="50"/>
        <v/>
      </c>
      <c r="CS91" s="22" t="str">
        <f t="shared" si="51"/>
        <v/>
      </c>
      <c r="CT91" s="22" t="str">
        <f t="shared" si="52"/>
        <v/>
      </c>
      <c r="CU91" s="173" t="str">
        <f t="shared" si="39"/>
        <v/>
      </c>
      <c r="CV91" s="173" t="str">
        <f t="shared" si="40"/>
        <v/>
      </c>
      <c r="CW91" s="22" t="str">
        <f t="shared" si="53"/>
        <v/>
      </c>
      <c r="CX91" s="22" t="str">
        <f t="shared" si="54"/>
        <v/>
      </c>
      <c r="CY91" s="23" t="str">
        <f t="shared" si="55"/>
        <v/>
      </c>
      <c r="CZ91" s="23" t="str">
        <f t="shared" si="56"/>
        <v/>
      </c>
      <c r="DA91" s="207" t="str">
        <f t="shared" si="60"/>
        <v/>
      </c>
      <c r="DB91" s="23">
        <f t="shared" si="41"/>
        <v>0</v>
      </c>
      <c r="DC91" s="16"/>
      <c r="DE91" s="192">
        <f t="shared" si="42"/>
        <v>0</v>
      </c>
      <c r="DF91" s="192">
        <f t="shared" si="43"/>
        <v>0</v>
      </c>
      <c r="DH91" s="192">
        <f t="shared" si="44"/>
        <v>0</v>
      </c>
      <c r="DI91" s="192">
        <f t="shared" si="45"/>
        <v>0</v>
      </c>
      <c r="DK91" s="203">
        <f>IF(Taula436[[#This Row],[Codi del contracte]]&lt;&gt;"",IF(Taula436[[#This Row],[Codi del contracte]]&gt;199,IF(Taula436[[#This Row],[Codi del contracte]]&lt;300,1,0),0),0)</f>
        <v>0</v>
      </c>
      <c r="DL91" s="203">
        <f>IF(Taula436[[#This Row],[Codi del contracte]]&lt;&gt;"",IF(Taula436[[#This Row],[Codi del contracte]]&gt;499,IF(Taula436[[#This Row],[Codi del contracte]]&lt;600,1,0),0),0)</f>
        <v>0</v>
      </c>
      <c r="DM91" s="203">
        <f t="shared" si="57"/>
        <v>0</v>
      </c>
      <c r="DN91" s="203">
        <f>IF(Taula436[[#This Row],[% Jornada (no posar símbol %)]]=100,IF(DM91=1,2,0),0)</f>
        <v>0</v>
      </c>
      <c r="DO91" s="203" t="str">
        <f t="shared" si="61"/>
        <v/>
      </c>
    </row>
    <row r="92" spans="1:119" ht="14.25" customHeight="1">
      <c r="A92" s="260"/>
      <c r="B92" s="83">
        <v>85</v>
      </c>
      <c r="C92" s="210"/>
      <c r="D92" s="226"/>
      <c r="E92" s="210"/>
      <c r="F92" s="224"/>
      <c r="G92" s="224"/>
      <c r="H92" s="210"/>
      <c r="I92" s="225"/>
      <c r="J92" s="210"/>
      <c r="K92" s="155"/>
      <c r="L92" s="156">
        <f t="shared" si="46"/>
        <v>0</v>
      </c>
      <c r="M92" s="340"/>
      <c r="N92" s="182" t="str">
        <f t="shared" si="58"/>
        <v/>
      </c>
      <c r="O92" s="127"/>
      <c r="P92" s="64"/>
      <c r="Q92" s="64"/>
      <c r="R92" s="64"/>
      <c r="CB92" s="78" t="str">
        <f t="shared" si="31"/>
        <v/>
      </c>
      <c r="CC92" s="79">
        <v>100</v>
      </c>
      <c r="CD92" s="79">
        <f t="shared" si="32"/>
        <v>0</v>
      </c>
      <c r="CE92" s="79">
        <f t="shared" si="33"/>
        <v>0</v>
      </c>
      <c r="CF92" s="79">
        <f t="shared" si="34"/>
        <v>0</v>
      </c>
      <c r="CG92" s="79">
        <f t="shared" si="59"/>
        <v>0</v>
      </c>
      <c r="CH92" s="80">
        <f t="shared" si="35"/>
        <v>0</v>
      </c>
      <c r="CI92" s="84">
        <f t="shared" si="36"/>
        <v>0</v>
      </c>
      <c r="CJ92" s="80">
        <f t="shared" si="47"/>
        <v>0</v>
      </c>
      <c r="CN92" s="21" t="str">
        <f t="shared" si="37"/>
        <v/>
      </c>
      <c r="CO92" s="21" t="str">
        <f t="shared" si="38"/>
        <v/>
      </c>
      <c r="CP92" s="22" t="str">
        <f t="shared" si="48"/>
        <v/>
      </c>
      <c r="CQ92" s="22" t="str">
        <f t="shared" si="49"/>
        <v/>
      </c>
      <c r="CR92" s="22" t="str">
        <f t="shared" si="50"/>
        <v/>
      </c>
      <c r="CS92" s="22" t="str">
        <f t="shared" si="51"/>
        <v/>
      </c>
      <c r="CT92" s="22" t="str">
        <f t="shared" si="52"/>
        <v/>
      </c>
      <c r="CU92" s="173" t="str">
        <f t="shared" si="39"/>
        <v/>
      </c>
      <c r="CV92" s="173" t="str">
        <f t="shared" si="40"/>
        <v/>
      </c>
      <c r="CW92" s="22" t="str">
        <f t="shared" si="53"/>
        <v/>
      </c>
      <c r="CX92" s="22" t="str">
        <f t="shared" si="54"/>
        <v/>
      </c>
      <c r="CY92" s="23" t="str">
        <f t="shared" si="55"/>
        <v/>
      </c>
      <c r="CZ92" s="23" t="str">
        <f t="shared" si="56"/>
        <v/>
      </c>
      <c r="DA92" s="207" t="str">
        <f t="shared" si="60"/>
        <v/>
      </c>
      <c r="DB92" s="23">
        <f t="shared" si="41"/>
        <v>0</v>
      </c>
      <c r="DC92" s="16"/>
      <c r="DE92" s="192">
        <f t="shared" si="42"/>
        <v>0</v>
      </c>
      <c r="DF92" s="192">
        <f t="shared" si="43"/>
        <v>0</v>
      </c>
      <c r="DH92" s="192">
        <f t="shared" si="44"/>
        <v>0</v>
      </c>
      <c r="DI92" s="192">
        <f t="shared" si="45"/>
        <v>0</v>
      </c>
      <c r="DK92" s="203">
        <f>IF(Taula436[[#This Row],[Codi del contracte]]&lt;&gt;"",IF(Taula436[[#This Row],[Codi del contracte]]&gt;199,IF(Taula436[[#This Row],[Codi del contracte]]&lt;300,1,0),0),0)</f>
        <v>0</v>
      </c>
      <c r="DL92" s="203">
        <f>IF(Taula436[[#This Row],[Codi del contracte]]&lt;&gt;"",IF(Taula436[[#This Row],[Codi del contracte]]&gt;499,IF(Taula436[[#This Row],[Codi del contracte]]&lt;600,1,0),0),0)</f>
        <v>0</v>
      </c>
      <c r="DM92" s="203">
        <f t="shared" si="57"/>
        <v>0</v>
      </c>
      <c r="DN92" s="203">
        <f>IF(Taula436[[#This Row],[% Jornada (no posar símbol %)]]=100,IF(DM92=1,2,0),0)</f>
        <v>0</v>
      </c>
      <c r="DO92" s="203" t="str">
        <f t="shared" si="61"/>
        <v/>
      </c>
    </row>
    <row r="93" spans="1:119" ht="14.25" customHeight="1">
      <c r="A93" s="260"/>
      <c r="B93" s="83">
        <v>86</v>
      </c>
      <c r="C93" s="210"/>
      <c r="D93" s="226"/>
      <c r="E93" s="210"/>
      <c r="F93" s="224"/>
      <c r="G93" s="224"/>
      <c r="H93" s="210"/>
      <c r="I93" s="225"/>
      <c r="J93" s="210"/>
      <c r="K93" s="155"/>
      <c r="L93" s="156">
        <f t="shared" si="46"/>
        <v>0</v>
      </c>
      <c r="M93" s="340"/>
      <c r="N93" s="182" t="str">
        <f t="shared" si="58"/>
        <v/>
      </c>
      <c r="O93" s="127"/>
      <c r="P93" s="64"/>
      <c r="Q93" s="64"/>
      <c r="R93" s="64"/>
      <c r="CB93" s="78" t="str">
        <f t="shared" si="31"/>
        <v/>
      </c>
      <c r="CC93" s="79">
        <v>100</v>
      </c>
      <c r="CD93" s="79">
        <f t="shared" si="32"/>
        <v>0</v>
      </c>
      <c r="CE93" s="79">
        <f t="shared" si="33"/>
        <v>0</v>
      </c>
      <c r="CF93" s="79">
        <f t="shared" si="34"/>
        <v>0</v>
      </c>
      <c r="CG93" s="79">
        <f t="shared" si="59"/>
        <v>0</v>
      </c>
      <c r="CH93" s="80">
        <f t="shared" si="35"/>
        <v>0</v>
      </c>
      <c r="CI93" s="84">
        <f t="shared" si="36"/>
        <v>0</v>
      </c>
      <c r="CJ93" s="80">
        <f t="shared" si="47"/>
        <v>0</v>
      </c>
      <c r="CN93" s="21" t="str">
        <f t="shared" si="37"/>
        <v/>
      </c>
      <c r="CO93" s="21" t="str">
        <f t="shared" si="38"/>
        <v/>
      </c>
      <c r="CP93" s="22" t="str">
        <f t="shared" si="48"/>
        <v/>
      </c>
      <c r="CQ93" s="22" t="str">
        <f t="shared" si="49"/>
        <v/>
      </c>
      <c r="CR93" s="22" t="str">
        <f t="shared" si="50"/>
        <v/>
      </c>
      <c r="CS93" s="22" t="str">
        <f t="shared" si="51"/>
        <v/>
      </c>
      <c r="CT93" s="22" t="str">
        <f t="shared" si="52"/>
        <v/>
      </c>
      <c r="CU93" s="173" t="str">
        <f t="shared" si="39"/>
        <v/>
      </c>
      <c r="CV93" s="173" t="str">
        <f t="shared" si="40"/>
        <v/>
      </c>
      <c r="CW93" s="22" t="str">
        <f t="shared" si="53"/>
        <v/>
      </c>
      <c r="CX93" s="22" t="str">
        <f t="shared" si="54"/>
        <v/>
      </c>
      <c r="CY93" s="23" t="str">
        <f t="shared" si="55"/>
        <v/>
      </c>
      <c r="CZ93" s="23" t="str">
        <f t="shared" si="56"/>
        <v/>
      </c>
      <c r="DA93" s="207" t="str">
        <f t="shared" si="60"/>
        <v/>
      </c>
      <c r="DB93" s="23">
        <f t="shared" si="41"/>
        <v>0</v>
      </c>
      <c r="DC93" s="16"/>
      <c r="DE93" s="192">
        <f t="shared" si="42"/>
        <v>0</v>
      </c>
      <c r="DF93" s="192">
        <f t="shared" si="43"/>
        <v>0</v>
      </c>
      <c r="DH93" s="192">
        <f t="shared" si="44"/>
        <v>0</v>
      </c>
      <c r="DI93" s="192">
        <f t="shared" si="45"/>
        <v>0</v>
      </c>
      <c r="DK93" s="203">
        <f>IF(Taula436[[#This Row],[Codi del contracte]]&lt;&gt;"",IF(Taula436[[#This Row],[Codi del contracte]]&gt;199,IF(Taula436[[#This Row],[Codi del contracte]]&lt;300,1,0),0),0)</f>
        <v>0</v>
      </c>
      <c r="DL93" s="203">
        <f>IF(Taula436[[#This Row],[Codi del contracte]]&lt;&gt;"",IF(Taula436[[#This Row],[Codi del contracte]]&gt;499,IF(Taula436[[#This Row],[Codi del contracte]]&lt;600,1,0),0),0)</f>
        <v>0</v>
      </c>
      <c r="DM93" s="203">
        <f t="shared" si="57"/>
        <v>0</v>
      </c>
      <c r="DN93" s="203">
        <f>IF(Taula436[[#This Row],[% Jornada (no posar símbol %)]]=100,IF(DM93=1,2,0),0)</f>
        <v>0</v>
      </c>
      <c r="DO93" s="203" t="str">
        <f t="shared" si="61"/>
        <v/>
      </c>
    </row>
    <row r="94" spans="1:119" ht="14.25" customHeight="1">
      <c r="A94" s="260"/>
      <c r="B94" s="83">
        <v>87</v>
      </c>
      <c r="C94" s="210"/>
      <c r="D94" s="226"/>
      <c r="E94" s="210"/>
      <c r="F94" s="224"/>
      <c r="G94" s="224"/>
      <c r="H94" s="210"/>
      <c r="I94" s="225"/>
      <c r="J94" s="210"/>
      <c r="K94" s="155"/>
      <c r="L94" s="156">
        <f t="shared" si="46"/>
        <v>0</v>
      </c>
      <c r="M94" s="340"/>
      <c r="N94" s="182" t="str">
        <f t="shared" si="58"/>
        <v/>
      </c>
      <c r="O94" s="127"/>
      <c r="P94" s="64"/>
      <c r="Q94" s="64"/>
      <c r="R94" s="64"/>
      <c r="CB94" s="78" t="str">
        <f t="shared" si="31"/>
        <v/>
      </c>
      <c r="CC94" s="79">
        <v>100</v>
      </c>
      <c r="CD94" s="79">
        <f t="shared" si="32"/>
        <v>0</v>
      </c>
      <c r="CE94" s="79">
        <f t="shared" si="33"/>
        <v>0</v>
      </c>
      <c r="CF94" s="79">
        <f t="shared" si="34"/>
        <v>0</v>
      </c>
      <c r="CG94" s="79">
        <f t="shared" si="59"/>
        <v>0</v>
      </c>
      <c r="CH94" s="80">
        <f t="shared" si="35"/>
        <v>0</v>
      </c>
      <c r="CI94" s="84">
        <f t="shared" si="36"/>
        <v>0</v>
      </c>
      <c r="CJ94" s="80">
        <f t="shared" si="47"/>
        <v>0</v>
      </c>
      <c r="CN94" s="21" t="str">
        <f t="shared" si="37"/>
        <v/>
      </c>
      <c r="CO94" s="21" t="str">
        <f t="shared" si="38"/>
        <v/>
      </c>
      <c r="CP94" s="22" t="str">
        <f t="shared" si="48"/>
        <v/>
      </c>
      <c r="CQ94" s="22" t="str">
        <f t="shared" si="49"/>
        <v/>
      </c>
      <c r="CR94" s="22" t="str">
        <f t="shared" si="50"/>
        <v/>
      </c>
      <c r="CS94" s="22" t="str">
        <f t="shared" si="51"/>
        <v/>
      </c>
      <c r="CT94" s="22" t="str">
        <f t="shared" si="52"/>
        <v/>
      </c>
      <c r="CU94" s="173" t="str">
        <f t="shared" si="39"/>
        <v/>
      </c>
      <c r="CV94" s="173" t="str">
        <f t="shared" si="40"/>
        <v/>
      </c>
      <c r="CW94" s="22" t="str">
        <f t="shared" si="53"/>
        <v/>
      </c>
      <c r="CX94" s="22" t="str">
        <f t="shared" si="54"/>
        <v/>
      </c>
      <c r="CY94" s="23" t="str">
        <f t="shared" si="55"/>
        <v/>
      </c>
      <c r="CZ94" s="23" t="str">
        <f t="shared" si="56"/>
        <v/>
      </c>
      <c r="DA94" s="207" t="str">
        <f t="shared" si="60"/>
        <v/>
      </c>
      <c r="DB94" s="23">
        <f t="shared" si="41"/>
        <v>0</v>
      </c>
      <c r="DC94" s="16"/>
      <c r="DE94" s="192">
        <f t="shared" si="42"/>
        <v>0</v>
      </c>
      <c r="DF94" s="192">
        <f t="shared" si="43"/>
        <v>0</v>
      </c>
      <c r="DH94" s="192">
        <f t="shared" si="44"/>
        <v>0</v>
      </c>
      <c r="DI94" s="192">
        <f t="shared" si="45"/>
        <v>0</v>
      </c>
      <c r="DK94" s="203">
        <f>IF(Taula436[[#This Row],[Codi del contracte]]&lt;&gt;"",IF(Taula436[[#This Row],[Codi del contracte]]&gt;199,IF(Taula436[[#This Row],[Codi del contracte]]&lt;300,1,0),0),0)</f>
        <v>0</v>
      </c>
      <c r="DL94" s="203">
        <f>IF(Taula436[[#This Row],[Codi del contracte]]&lt;&gt;"",IF(Taula436[[#This Row],[Codi del contracte]]&gt;499,IF(Taula436[[#This Row],[Codi del contracte]]&lt;600,1,0),0),0)</f>
        <v>0</v>
      </c>
      <c r="DM94" s="203">
        <f t="shared" si="57"/>
        <v>0</v>
      </c>
      <c r="DN94" s="203">
        <f>IF(Taula436[[#This Row],[% Jornada (no posar símbol %)]]=100,IF(DM94=1,2,0),0)</f>
        <v>0</v>
      </c>
      <c r="DO94" s="203" t="str">
        <f t="shared" si="61"/>
        <v/>
      </c>
    </row>
    <row r="95" spans="1:119" ht="14.25" customHeight="1">
      <c r="A95" s="260"/>
      <c r="B95" s="83">
        <v>88</v>
      </c>
      <c r="C95" s="210"/>
      <c r="D95" s="226"/>
      <c r="E95" s="210"/>
      <c r="F95" s="224"/>
      <c r="G95" s="224"/>
      <c r="H95" s="210"/>
      <c r="I95" s="225"/>
      <c r="J95" s="210"/>
      <c r="K95" s="155"/>
      <c r="L95" s="156">
        <f t="shared" si="46"/>
        <v>0</v>
      </c>
      <c r="M95" s="340"/>
      <c r="N95" s="182" t="str">
        <f t="shared" si="58"/>
        <v/>
      </c>
      <c r="O95" s="127"/>
      <c r="P95" s="64"/>
      <c r="Q95" s="64"/>
      <c r="R95" s="64"/>
      <c r="CB95" s="78" t="str">
        <f t="shared" si="31"/>
        <v/>
      </c>
      <c r="CC95" s="79">
        <v>100</v>
      </c>
      <c r="CD95" s="79">
        <f t="shared" si="32"/>
        <v>0</v>
      </c>
      <c r="CE95" s="79">
        <f t="shared" si="33"/>
        <v>0</v>
      </c>
      <c r="CF95" s="79">
        <f t="shared" si="34"/>
        <v>0</v>
      </c>
      <c r="CG95" s="79">
        <f t="shared" si="59"/>
        <v>0</v>
      </c>
      <c r="CH95" s="80">
        <f t="shared" si="35"/>
        <v>0</v>
      </c>
      <c r="CI95" s="84">
        <f t="shared" si="36"/>
        <v>0</v>
      </c>
      <c r="CJ95" s="80">
        <f t="shared" si="47"/>
        <v>0</v>
      </c>
      <c r="CN95" s="21" t="str">
        <f t="shared" si="37"/>
        <v/>
      </c>
      <c r="CO95" s="21" t="str">
        <f t="shared" si="38"/>
        <v/>
      </c>
      <c r="CP95" s="22" t="str">
        <f t="shared" si="48"/>
        <v/>
      </c>
      <c r="CQ95" s="22" t="str">
        <f t="shared" si="49"/>
        <v/>
      </c>
      <c r="CR95" s="22" t="str">
        <f t="shared" si="50"/>
        <v/>
      </c>
      <c r="CS95" s="22" t="str">
        <f t="shared" si="51"/>
        <v/>
      </c>
      <c r="CT95" s="22" t="str">
        <f t="shared" si="52"/>
        <v/>
      </c>
      <c r="CU95" s="173" t="str">
        <f t="shared" si="39"/>
        <v/>
      </c>
      <c r="CV95" s="173" t="str">
        <f t="shared" si="40"/>
        <v/>
      </c>
      <c r="CW95" s="22" t="str">
        <f t="shared" si="53"/>
        <v/>
      </c>
      <c r="CX95" s="22" t="str">
        <f t="shared" si="54"/>
        <v/>
      </c>
      <c r="CY95" s="23" t="str">
        <f t="shared" si="55"/>
        <v/>
      </c>
      <c r="CZ95" s="23" t="str">
        <f t="shared" si="56"/>
        <v/>
      </c>
      <c r="DA95" s="207" t="str">
        <f t="shared" si="60"/>
        <v/>
      </c>
      <c r="DB95" s="23">
        <f t="shared" si="41"/>
        <v>0</v>
      </c>
      <c r="DC95" s="16"/>
      <c r="DE95" s="192">
        <f t="shared" si="42"/>
        <v>0</v>
      </c>
      <c r="DF95" s="192">
        <f t="shared" si="43"/>
        <v>0</v>
      </c>
      <c r="DH95" s="192">
        <f t="shared" si="44"/>
        <v>0</v>
      </c>
      <c r="DI95" s="192">
        <f t="shared" si="45"/>
        <v>0</v>
      </c>
      <c r="DK95" s="203">
        <f>IF(Taula436[[#This Row],[Codi del contracte]]&lt;&gt;"",IF(Taula436[[#This Row],[Codi del contracte]]&gt;199,IF(Taula436[[#This Row],[Codi del contracte]]&lt;300,1,0),0),0)</f>
        <v>0</v>
      </c>
      <c r="DL95" s="203">
        <f>IF(Taula436[[#This Row],[Codi del contracte]]&lt;&gt;"",IF(Taula436[[#This Row],[Codi del contracte]]&gt;499,IF(Taula436[[#This Row],[Codi del contracte]]&lt;600,1,0),0),0)</f>
        <v>0</v>
      </c>
      <c r="DM95" s="203">
        <f t="shared" si="57"/>
        <v>0</v>
      </c>
      <c r="DN95" s="203">
        <f>IF(Taula436[[#This Row],[% Jornada (no posar símbol %)]]=100,IF(DM95=1,2,0),0)</f>
        <v>0</v>
      </c>
      <c r="DO95" s="203" t="str">
        <f t="shared" si="61"/>
        <v/>
      </c>
    </row>
    <row r="96" spans="1:119" ht="14.25" customHeight="1">
      <c r="A96" s="260"/>
      <c r="B96" s="83">
        <v>89</v>
      </c>
      <c r="C96" s="210"/>
      <c r="D96" s="226"/>
      <c r="E96" s="210"/>
      <c r="F96" s="224"/>
      <c r="G96" s="224"/>
      <c r="H96" s="210"/>
      <c r="I96" s="225"/>
      <c r="J96" s="210"/>
      <c r="K96" s="155"/>
      <c r="L96" s="156">
        <f t="shared" si="46"/>
        <v>0</v>
      </c>
      <c r="M96" s="340"/>
      <c r="N96" s="182" t="str">
        <f t="shared" si="58"/>
        <v/>
      </c>
      <c r="O96" s="127"/>
      <c r="P96" s="64"/>
      <c r="Q96" s="64"/>
      <c r="R96" s="64"/>
      <c r="CB96" s="78" t="str">
        <f t="shared" si="31"/>
        <v/>
      </c>
      <c r="CC96" s="79">
        <v>100</v>
      </c>
      <c r="CD96" s="79">
        <f t="shared" si="32"/>
        <v>0</v>
      </c>
      <c r="CE96" s="79">
        <f t="shared" si="33"/>
        <v>0</v>
      </c>
      <c r="CF96" s="79">
        <f t="shared" si="34"/>
        <v>0</v>
      </c>
      <c r="CG96" s="79">
        <f t="shared" si="59"/>
        <v>0</v>
      </c>
      <c r="CH96" s="80">
        <f t="shared" si="35"/>
        <v>0</v>
      </c>
      <c r="CI96" s="84">
        <f t="shared" si="36"/>
        <v>0</v>
      </c>
      <c r="CJ96" s="80">
        <f t="shared" si="47"/>
        <v>0</v>
      </c>
      <c r="CN96" s="21" t="str">
        <f t="shared" si="37"/>
        <v/>
      </c>
      <c r="CO96" s="21" t="str">
        <f t="shared" si="38"/>
        <v/>
      </c>
      <c r="CP96" s="22" t="str">
        <f t="shared" si="48"/>
        <v/>
      </c>
      <c r="CQ96" s="22" t="str">
        <f t="shared" si="49"/>
        <v/>
      </c>
      <c r="CR96" s="22" t="str">
        <f t="shared" si="50"/>
        <v/>
      </c>
      <c r="CS96" s="22" t="str">
        <f t="shared" si="51"/>
        <v/>
      </c>
      <c r="CT96" s="22" t="str">
        <f t="shared" si="52"/>
        <v/>
      </c>
      <c r="CU96" s="173" t="str">
        <f t="shared" si="39"/>
        <v/>
      </c>
      <c r="CV96" s="173" t="str">
        <f t="shared" si="40"/>
        <v/>
      </c>
      <c r="CW96" s="22" t="str">
        <f t="shared" si="53"/>
        <v/>
      </c>
      <c r="CX96" s="22" t="str">
        <f t="shared" si="54"/>
        <v/>
      </c>
      <c r="CY96" s="23" t="str">
        <f t="shared" si="55"/>
        <v/>
      </c>
      <c r="CZ96" s="23" t="str">
        <f t="shared" si="56"/>
        <v/>
      </c>
      <c r="DA96" s="207" t="str">
        <f t="shared" si="60"/>
        <v/>
      </c>
      <c r="DB96" s="23">
        <f t="shared" si="41"/>
        <v>0</v>
      </c>
      <c r="DC96" s="16"/>
      <c r="DE96" s="192">
        <f t="shared" si="42"/>
        <v>0</v>
      </c>
      <c r="DF96" s="192">
        <f t="shared" si="43"/>
        <v>0</v>
      </c>
      <c r="DH96" s="192">
        <f t="shared" si="44"/>
        <v>0</v>
      </c>
      <c r="DI96" s="192">
        <f t="shared" si="45"/>
        <v>0</v>
      </c>
      <c r="DK96" s="203">
        <f>IF(Taula436[[#This Row],[Codi del contracte]]&lt;&gt;"",IF(Taula436[[#This Row],[Codi del contracte]]&gt;199,IF(Taula436[[#This Row],[Codi del contracte]]&lt;300,1,0),0),0)</f>
        <v>0</v>
      </c>
      <c r="DL96" s="203">
        <f>IF(Taula436[[#This Row],[Codi del contracte]]&lt;&gt;"",IF(Taula436[[#This Row],[Codi del contracte]]&gt;499,IF(Taula436[[#This Row],[Codi del contracte]]&lt;600,1,0),0),0)</f>
        <v>0</v>
      </c>
      <c r="DM96" s="203">
        <f t="shared" si="57"/>
        <v>0</v>
      </c>
      <c r="DN96" s="203">
        <f>IF(Taula436[[#This Row],[% Jornada (no posar símbol %)]]=100,IF(DM96=1,2,0),0)</f>
        <v>0</v>
      </c>
      <c r="DO96" s="203" t="str">
        <f t="shared" si="61"/>
        <v/>
      </c>
    </row>
    <row r="97" spans="1:119" ht="14.25" customHeight="1">
      <c r="A97" s="260"/>
      <c r="B97" s="83">
        <v>90</v>
      </c>
      <c r="C97" s="210"/>
      <c r="D97" s="226"/>
      <c r="E97" s="210"/>
      <c r="F97" s="224"/>
      <c r="G97" s="224"/>
      <c r="H97" s="210"/>
      <c r="I97" s="225"/>
      <c r="J97" s="210"/>
      <c r="K97" s="155"/>
      <c r="L97" s="156">
        <f t="shared" si="46"/>
        <v>0</v>
      </c>
      <c r="M97" s="340"/>
      <c r="N97" s="182" t="str">
        <f t="shared" si="58"/>
        <v/>
      </c>
      <c r="O97" s="127"/>
      <c r="P97" s="64"/>
      <c r="Q97" s="64"/>
      <c r="R97" s="64"/>
      <c r="CB97" s="78" t="str">
        <f t="shared" si="31"/>
        <v/>
      </c>
      <c r="CC97" s="79">
        <v>100</v>
      </c>
      <c r="CD97" s="79">
        <f t="shared" si="32"/>
        <v>0</v>
      </c>
      <c r="CE97" s="79">
        <f t="shared" si="33"/>
        <v>0</v>
      </c>
      <c r="CF97" s="79">
        <f t="shared" si="34"/>
        <v>0</v>
      </c>
      <c r="CG97" s="79">
        <f t="shared" si="59"/>
        <v>0</v>
      </c>
      <c r="CH97" s="80">
        <f t="shared" si="35"/>
        <v>0</v>
      </c>
      <c r="CI97" s="84">
        <f t="shared" si="36"/>
        <v>0</v>
      </c>
      <c r="CJ97" s="80">
        <f t="shared" si="47"/>
        <v>0</v>
      </c>
      <c r="CN97" s="21" t="str">
        <f t="shared" si="37"/>
        <v/>
      </c>
      <c r="CO97" s="21" t="str">
        <f t="shared" si="38"/>
        <v/>
      </c>
      <c r="CP97" s="22" t="str">
        <f t="shared" si="48"/>
        <v/>
      </c>
      <c r="CQ97" s="22" t="str">
        <f t="shared" si="49"/>
        <v/>
      </c>
      <c r="CR97" s="22" t="str">
        <f t="shared" si="50"/>
        <v/>
      </c>
      <c r="CS97" s="22" t="str">
        <f t="shared" si="51"/>
        <v/>
      </c>
      <c r="CT97" s="22" t="str">
        <f t="shared" si="52"/>
        <v/>
      </c>
      <c r="CU97" s="173" t="str">
        <f t="shared" si="39"/>
        <v/>
      </c>
      <c r="CV97" s="173" t="str">
        <f t="shared" si="40"/>
        <v/>
      </c>
      <c r="CW97" s="22" t="str">
        <f t="shared" si="53"/>
        <v/>
      </c>
      <c r="CX97" s="22" t="str">
        <f t="shared" si="54"/>
        <v/>
      </c>
      <c r="CY97" s="23" t="str">
        <f t="shared" si="55"/>
        <v/>
      </c>
      <c r="CZ97" s="23" t="str">
        <f t="shared" si="56"/>
        <v/>
      </c>
      <c r="DA97" s="207" t="str">
        <f t="shared" si="60"/>
        <v/>
      </c>
      <c r="DB97" s="23">
        <f t="shared" si="41"/>
        <v>0</v>
      </c>
      <c r="DC97" s="16"/>
      <c r="DE97" s="192">
        <f t="shared" si="42"/>
        <v>0</v>
      </c>
      <c r="DF97" s="192">
        <f t="shared" si="43"/>
        <v>0</v>
      </c>
      <c r="DH97" s="192">
        <f t="shared" si="44"/>
        <v>0</v>
      </c>
      <c r="DI97" s="192">
        <f t="shared" si="45"/>
        <v>0</v>
      </c>
      <c r="DK97" s="203">
        <f>IF(Taula436[[#This Row],[Codi del contracte]]&lt;&gt;"",IF(Taula436[[#This Row],[Codi del contracte]]&gt;199,IF(Taula436[[#This Row],[Codi del contracte]]&lt;300,1,0),0),0)</f>
        <v>0</v>
      </c>
      <c r="DL97" s="203">
        <f>IF(Taula436[[#This Row],[Codi del contracte]]&lt;&gt;"",IF(Taula436[[#This Row],[Codi del contracte]]&gt;499,IF(Taula436[[#This Row],[Codi del contracte]]&lt;600,1,0),0),0)</f>
        <v>0</v>
      </c>
      <c r="DM97" s="203">
        <f t="shared" si="57"/>
        <v>0</v>
      </c>
      <c r="DN97" s="203">
        <f>IF(Taula436[[#This Row],[% Jornada (no posar símbol %)]]=100,IF(DM97=1,2,0),0)</f>
        <v>0</v>
      </c>
      <c r="DO97" s="203" t="str">
        <f t="shared" si="61"/>
        <v/>
      </c>
    </row>
    <row r="98" spans="1:119" ht="14.25" customHeight="1">
      <c r="A98" s="260"/>
      <c r="B98" s="83">
        <v>91</v>
      </c>
      <c r="C98" s="210"/>
      <c r="D98" s="226"/>
      <c r="E98" s="210"/>
      <c r="F98" s="224"/>
      <c r="G98" s="224"/>
      <c r="H98" s="210"/>
      <c r="I98" s="225"/>
      <c r="J98" s="210"/>
      <c r="K98" s="155"/>
      <c r="L98" s="156">
        <f t="shared" si="46"/>
        <v>0</v>
      </c>
      <c r="M98" s="340"/>
      <c r="N98" s="182" t="str">
        <f t="shared" si="58"/>
        <v/>
      </c>
      <c r="O98" s="127"/>
      <c r="P98" s="64"/>
      <c r="Q98" s="64"/>
      <c r="R98" s="64"/>
      <c r="CB98" s="78" t="str">
        <f t="shared" si="31"/>
        <v/>
      </c>
      <c r="CC98" s="79">
        <v>100</v>
      </c>
      <c r="CD98" s="79">
        <f t="shared" si="32"/>
        <v>0</v>
      </c>
      <c r="CE98" s="79">
        <f t="shared" si="33"/>
        <v>0</v>
      </c>
      <c r="CF98" s="79">
        <f t="shared" si="34"/>
        <v>0</v>
      </c>
      <c r="CG98" s="79">
        <f t="shared" si="59"/>
        <v>0</v>
      </c>
      <c r="CH98" s="80">
        <f t="shared" si="35"/>
        <v>0</v>
      </c>
      <c r="CI98" s="84">
        <f t="shared" si="36"/>
        <v>0</v>
      </c>
      <c r="CJ98" s="80">
        <f t="shared" si="47"/>
        <v>0</v>
      </c>
      <c r="CN98" s="21" t="str">
        <f t="shared" si="37"/>
        <v/>
      </c>
      <c r="CO98" s="21" t="str">
        <f t="shared" si="38"/>
        <v/>
      </c>
      <c r="CP98" s="22" t="str">
        <f t="shared" si="48"/>
        <v/>
      </c>
      <c r="CQ98" s="22" t="str">
        <f t="shared" si="49"/>
        <v/>
      </c>
      <c r="CR98" s="22" t="str">
        <f t="shared" si="50"/>
        <v/>
      </c>
      <c r="CS98" s="22" t="str">
        <f t="shared" si="51"/>
        <v/>
      </c>
      <c r="CT98" s="22" t="str">
        <f t="shared" si="52"/>
        <v/>
      </c>
      <c r="CU98" s="173" t="str">
        <f t="shared" si="39"/>
        <v/>
      </c>
      <c r="CV98" s="173" t="str">
        <f t="shared" si="40"/>
        <v/>
      </c>
      <c r="CW98" s="22" t="str">
        <f t="shared" si="53"/>
        <v/>
      </c>
      <c r="CX98" s="22" t="str">
        <f t="shared" si="54"/>
        <v/>
      </c>
      <c r="CY98" s="23" t="str">
        <f t="shared" si="55"/>
        <v/>
      </c>
      <c r="CZ98" s="23" t="str">
        <f t="shared" si="56"/>
        <v/>
      </c>
      <c r="DA98" s="207" t="str">
        <f t="shared" si="60"/>
        <v/>
      </c>
      <c r="DB98" s="23">
        <f t="shared" si="41"/>
        <v>0</v>
      </c>
      <c r="DC98" s="16"/>
      <c r="DE98" s="192">
        <f t="shared" si="42"/>
        <v>0</v>
      </c>
      <c r="DF98" s="192">
        <f t="shared" si="43"/>
        <v>0</v>
      </c>
      <c r="DH98" s="192">
        <f t="shared" si="44"/>
        <v>0</v>
      </c>
      <c r="DI98" s="192">
        <f t="shared" si="45"/>
        <v>0</v>
      </c>
      <c r="DK98" s="203">
        <f>IF(Taula436[[#This Row],[Codi del contracte]]&lt;&gt;"",IF(Taula436[[#This Row],[Codi del contracte]]&gt;199,IF(Taula436[[#This Row],[Codi del contracte]]&lt;300,1,0),0),0)</f>
        <v>0</v>
      </c>
      <c r="DL98" s="203">
        <f>IF(Taula436[[#This Row],[Codi del contracte]]&lt;&gt;"",IF(Taula436[[#This Row],[Codi del contracte]]&gt;499,IF(Taula436[[#This Row],[Codi del contracte]]&lt;600,1,0),0),0)</f>
        <v>0</v>
      </c>
      <c r="DM98" s="203">
        <f t="shared" si="57"/>
        <v>0</v>
      </c>
      <c r="DN98" s="203">
        <f>IF(Taula436[[#This Row],[% Jornada (no posar símbol %)]]=100,IF(DM98=1,2,0),0)</f>
        <v>0</v>
      </c>
      <c r="DO98" s="203" t="str">
        <f t="shared" si="61"/>
        <v/>
      </c>
    </row>
    <row r="99" spans="1:119" ht="14.25" customHeight="1">
      <c r="A99" s="260"/>
      <c r="B99" s="83">
        <v>92</v>
      </c>
      <c r="C99" s="210"/>
      <c r="D99" s="226"/>
      <c r="E99" s="210"/>
      <c r="F99" s="224"/>
      <c r="G99" s="224"/>
      <c r="H99" s="210"/>
      <c r="I99" s="225"/>
      <c r="J99" s="210"/>
      <c r="K99" s="155"/>
      <c r="L99" s="156">
        <f t="shared" si="46"/>
        <v>0</v>
      </c>
      <c r="M99" s="340"/>
      <c r="N99" s="182" t="str">
        <f t="shared" si="58"/>
        <v/>
      </c>
      <c r="O99" s="127"/>
      <c r="P99" s="64"/>
      <c r="Q99" s="64"/>
      <c r="R99" s="64"/>
      <c r="CB99" s="78" t="str">
        <f t="shared" si="31"/>
        <v/>
      </c>
      <c r="CC99" s="79">
        <v>100</v>
      </c>
      <c r="CD99" s="79">
        <f t="shared" si="32"/>
        <v>0</v>
      </c>
      <c r="CE99" s="79">
        <f t="shared" si="33"/>
        <v>0</v>
      </c>
      <c r="CF99" s="79">
        <f t="shared" si="34"/>
        <v>0</v>
      </c>
      <c r="CG99" s="79">
        <f t="shared" si="59"/>
        <v>0</v>
      </c>
      <c r="CH99" s="80">
        <f t="shared" si="35"/>
        <v>0</v>
      </c>
      <c r="CI99" s="84">
        <f t="shared" si="36"/>
        <v>0</v>
      </c>
      <c r="CJ99" s="80">
        <f t="shared" si="47"/>
        <v>0</v>
      </c>
      <c r="CN99" s="21" t="str">
        <f t="shared" si="37"/>
        <v/>
      </c>
      <c r="CO99" s="21" t="str">
        <f t="shared" si="38"/>
        <v/>
      </c>
      <c r="CP99" s="22" t="str">
        <f t="shared" si="48"/>
        <v/>
      </c>
      <c r="CQ99" s="22" t="str">
        <f t="shared" si="49"/>
        <v/>
      </c>
      <c r="CR99" s="22" t="str">
        <f t="shared" si="50"/>
        <v/>
      </c>
      <c r="CS99" s="22" t="str">
        <f t="shared" si="51"/>
        <v/>
      </c>
      <c r="CT99" s="22" t="str">
        <f t="shared" si="52"/>
        <v/>
      </c>
      <c r="CU99" s="173" t="str">
        <f t="shared" si="39"/>
        <v/>
      </c>
      <c r="CV99" s="173" t="str">
        <f t="shared" si="40"/>
        <v/>
      </c>
      <c r="CW99" s="22" t="str">
        <f t="shared" si="53"/>
        <v/>
      </c>
      <c r="CX99" s="22" t="str">
        <f t="shared" si="54"/>
        <v/>
      </c>
      <c r="CY99" s="23" t="str">
        <f t="shared" si="55"/>
        <v/>
      </c>
      <c r="CZ99" s="23" t="str">
        <f t="shared" si="56"/>
        <v/>
      </c>
      <c r="DA99" s="207" t="str">
        <f t="shared" si="60"/>
        <v/>
      </c>
      <c r="DB99" s="23">
        <f t="shared" si="41"/>
        <v>0</v>
      </c>
      <c r="DC99" s="16"/>
      <c r="DE99" s="192">
        <f t="shared" si="42"/>
        <v>0</v>
      </c>
      <c r="DF99" s="192">
        <f t="shared" si="43"/>
        <v>0</v>
      </c>
      <c r="DH99" s="192">
        <f t="shared" si="44"/>
        <v>0</v>
      </c>
      <c r="DI99" s="192">
        <f t="shared" si="45"/>
        <v>0</v>
      </c>
      <c r="DK99" s="203">
        <f>IF(Taula436[[#This Row],[Codi del contracte]]&lt;&gt;"",IF(Taula436[[#This Row],[Codi del contracte]]&gt;199,IF(Taula436[[#This Row],[Codi del contracte]]&lt;300,1,0),0),0)</f>
        <v>0</v>
      </c>
      <c r="DL99" s="203">
        <f>IF(Taula436[[#This Row],[Codi del contracte]]&lt;&gt;"",IF(Taula436[[#This Row],[Codi del contracte]]&gt;499,IF(Taula436[[#This Row],[Codi del contracte]]&lt;600,1,0),0),0)</f>
        <v>0</v>
      </c>
      <c r="DM99" s="203">
        <f t="shared" si="57"/>
        <v>0</v>
      </c>
      <c r="DN99" s="203">
        <f>IF(Taula436[[#This Row],[% Jornada (no posar símbol %)]]=100,IF(DM99=1,2,0),0)</f>
        <v>0</v>
      </c>
      <c r="DO99" s="203" t="str">
        <f t="shared" si="61"/>
        <v/>
      </c>
    </row>
    <row r="100" spans="1:119" ht="14.25" customHeight="1">
      <c r="A100" s="260"/>
      <c r="B100" s="83">
        <v>93</v>
      </c>
      <c r="C100" s="210"/>
      <c r="D100" s="226"/>
      <c r="E100" s="210"/>
      <c r="F100" s="224"/>
      <c r="G100" s="224"/>
      <c r="H100" s="210"/>
      <c r="I100" s="225"/>
      <c r="J100" s="210"/>
      <c r="K100" s="155"/>
      <c r="L100" s="156">
        <f t="shared" si="46"/>
        <v>0</v>
      </c>
      <c r="M100" s="340"/>
      <c r="N100" s="182" t="str">
        <f t="shared" si="58"/>
        <v/>
      </c>
      <c r="O100" s="127"/>
      <c r="P100" s="64"/>
      <c r="Q100" s="64"/>
      <c r="R100" s="64"/>
      <c r="CB100" s="78" t="str">
        <f t="shared" si="31"/>
        <v/>
      </c>
      <c r="CC100" s="79">
        <v>100</v>
      </c>
      <c r="CD100" s="79">
        <f t="shared" si="32"/>
        <v>0</v>
      </c>
      <c r="CE100" s="79">
        <f t="shared" si="33"/>
        <v>0</v>
      </c>
      <c r="CF100" s="79">
        <f t="shared" si="34"/>
        <v>0</v>
      </c>
      <c r="CG100" s="79">
        <f t="shared" si="59"/>
        <v>0</v>
      </c>
      <c r="CH100" s="80">
        <f t="shared" si="35"/>
        <v>0</v>
      </c>
      <c r="CI100" s="84">
        <f t="shared" si="36"/>
        <v>0</v>
      </c>
      <c r="CJ100" s="80">
        <f t="shared" si="47"/>
        <v>0</v>
      </c>
      <c r="CN100" s="21" t="str">
        <f t="shared" si="37"/>
        <v/>
      </c>
      <c r="CO100" s="21" t="str">
        <f t="shared" si="38"/>
        <v/>
      </c>
      <c r="CP100" s="22" t="str">
        <f t="shared" si="48"/>
        <v/>
      </c>
      <c r="CQ100" s="22" t="str">
        <f t="shared" si="49"/>
        <v/>
      </c>
      <c r="CR100" s="22" t="str">
        <f t="shared" si="50"/>
        <v/>
      </c>
      <c r="CS100" s="22" t="str">
        <f t="shared" si="51"/>
        <v/>
      </c>
      <c r="CT100" s="22" t="str">
        <f t="shared" si="52"/>
        <v/>
      </c>
      <c r="CU100" s="173" t="str">
        <f t="shared" si="39"/>
        <v/>
      </c>
      <c r="CV100" s="173" t="str">
        <f t="shared" si="40"/>
        <v/>
      </c>
      <c r="CW100" s="22" t="str">
        <f t="shared" si="53"/>
        <v/>
      </c>
      <c r="CX100" s="22" t="str">
        <f t="shared" si="54"/>
        <v/>
      </c>
      <c r="CY100" s="23" t="str">
        <f t="shared" si="55"/>
        <v/>
      </c>
      <c r="CZ100" s="23" t="str">
        <f t="shared" si="56"/>
        <v/>
      </c>
      <c r="DA100" s="207" t="str">
        <f t="shared" si="60"/>
        <v/>
      </c>
      <c r="DB100" s="23">
        <f t="shared" si="41"/>
        <v>0</v>
      </c>
      <c r="DC100" s="16"/>
      <c r="DE100" s="192">
        <f t="shared" si="42"/>
        <v>0</v>
      </c>
      <c r="DF100" s="192">
        <f t="shared" si="43"/>
        <v>0</v>
      </c>
      <c r="DH100" s="192">
        <f t="shared" si="44"/>
        <v>0</v>
      </c>
      <c r="DI100" s="192">
        <f t="shared" si="45"/>
        <v>0</v>
      </c>
      <c r="DK100" s="203">
        <f>IF(Taula436[[#This Row],[Codi del contracte]]&lt;&gt;"",IF(Taula436[[#This Row],[Codi del contracte]]&gt;199,IF(Taula436[[#This Row],[Codi del contracte]]&lt;300,1,0),0),0)</f>
        <v>0</v>
      </c>
      <c r="DL100" s="203">
        <f>IF(Taula436[[#This Row],[Codi del contracte]]&lt;&gt;"",IF(Taula436[[#This Row],[Codi del contracte]]&gt;499,IF(Taula436[[#This Row],[Codi del contracte]]&lt;600,1,0),0),0)</f>
        <v>0</v>
      </c>
      <c r="DM100" s="203">
        <f t="shared" si="57"/>
        <v>0</v>
      </c>
      <c r="DN100" s="203">
        <f>IF(Taula436[[#This Row],[% Jornada (no posar símbol %)]]=100,IF(DM100=1,2,0),0)</f>
        <v>0</v>
      </c>
      <c r="DO100" s="203" t="str">
        <f t="shared" si="61"/>
        <v/>
      </c>
    </row>
    <row r="101" spans="1:119" ht="14.25" customHeight="1">
      <c r="A101" s="260"/>
      <c r="B101" s="83">
        <v>94</v>
      </c>
      <c r="C101" s="210"/>
      <c r="D101" s="226"/>
      <c r="E101" s="210"/>
      <c r="F101" s="224"/>
      <c r="G101" s="224"/>
      <c r="H101" s="210"/>
      <c r="I101" s="225"/>
      <c r="J101" s="210"/>
      <c r="K101" s="155"/>
      <c r="L101" s="156">
        <f t="shared" si="46"/>
        <v>0</v>
      </c>
      <c r="M101" s="340"/>
      <c r="N101" s="182" t="str">
        <f t="shared" si="58"/>
        <v/>
      </c>
      <c r="O101" s="127"/>
      <c r="P101" s="64"/>
      <c r="Q101" s="64"/>
      <c r="R101" s="64"/>
      <c r="CB101" s="78" t="str">
        <f t="shared" si="31"/>
        <v/>
      </c>
      <c r="CC101" s="79">
        <v>100</v>
      </c>
      <c r="CD101" s="79">
        <f t="shared" si="32"/>
        <v>0</v>
      </c>
      <c r="CE101" s="79">
        <f t="shared" si="33"/>
        <v>0</v>
      </c>
      <c r="CF101" s="79">
        <f t="shared" si="34"/>
        <v>0</v>
      </c>
      <c r="CG101" s="79">
        <f t="shared" si="59"/>
        <v>0</v>
      </c>
      <c r="CH101" s="80">
        <f t="shared" si="35"/>
        <v>0</v>
      </c>
      <c r="CI101" s="84">
        <f t="shared" si="36"/>
        <v>0</v>
      </c>
      <c r="CJ101" s="80">
        <f t="shared" si="47"/>
        <v>0</v>
      </c>
      <c r="CN101" s="21" t="str">
        <f t="shared" si="37"/>
        <v/>
      </c>
      <c r="CO101" s="21" t="str">
        <f t="shared" si="38"/>
        <v/>
      </c>
      <c r="CP101" s="22" t="str">
        <f t="shared" si="48"/>
        <v/>
      </c>
      <c r="CQ101" s="22" t="str">
        <f t="shared" si="49"/>
        <v/>
      </c>
      <c r="CR101" s="22" t="str">
        <f t="shared" si="50"/>
        <v/>
      </c>
      <c r="CS101" s="22" t="str">
        <f t="shared" si="51"/>
        <v/>
      </c>
      <c r="CT101" s="22" t="str">
        <f t="shared" si="52"/>
        <v/>
      </c>
      <c r="CU101" s="173" t="str">
        <f t="shared" si="39"/>
        <v/>
      </c>
      <c r="CV101" s="173" t="str">
        <f t="shared" si="40"/>
        <v/>
      </c>
      <c r="CW101" s="22" t="str">
        <f t="shared" si="53"/>
        <v/>
      </c>
      <c r="CX101" s="22" t="str">
        <f t="shared" si="54"/>
        <v/>
      </c>
      <c r="CY101" s="23" t="str">
        <f t="shared" si="55"/>
        <v/>
      </c>
      <c r="CZ101" s="23" t="str">
        <f t="shared" si="56"/>
        <v/>
      </c>
      <c r="DA101" s="207" t="str">
        <f t="shared" si="60"/>
        <v/>
      </c>
      <c r="DB101" s="23">
        <f t="shared" si="41"/>
        <v>0</v>
      </c>
      <c r="DC101" s="16"/>
      <c r="DE101" s="192">
        <f t="shared" si="42"/>
        <v>0</v>
      </c>
      <c r="DF101" s="192">
        <f t="shared" si="43"/>
        <v>0</v>
      </c>
      <c r="DH101" s="192">
        <f t="shared" si="44"/>
        <v>0</v>
      </c>
      <c r="DI101" s="192">
        <f t="shared" si="45"/>
        <v>0</v>
      </c>
      <c r="DK101" s="203">
        <f>IF(Taula436[[#This Row],[Codi del contracte]]&lt;&gt;"",IF(Taula436[[#This Row],[Codi del contracte]]&gt;199,IF(Taula436[[#This Row],[Codi del contracte]]&lt;300,1,0),0),0)</f>
        <v>0</v>
      </c>
      <c r="DL101" s="203">
        <f>IF(Taula436[[#This Row],[Codi del contracte]]&lt;&gt;"",IF(Taula436[[#This Row],[Codi del contracte]]&gt;499,IF(Taula436[[#This Row],[Codi del contracte]]&lt;600,1,0),0),0)</f>
        <v>0</v>
      </c>
      <c r="DM101" s="203">
        <f t="shared" si="57"/>
        <v>0</v>
      </c>
      <c r="DN101" s="203">
        <f>IF(Taula436[[#This Row],[% Jornada (no posar símbol %)]]=100,IF(DM101=1,2,0),0)</f>
        <v>0</v>
      </c>
      <c r="DO101" s="203" t="str">
        <f t="shared" si="61"/>
        <v/>
      </c>
    </row>
    <row r="102" spans="1:119" ht="14.25" customHeight="1">
      <c r="A102" s="260"/>
      <c r="B102" s="83">
        <v>95</v>
      </c>
      <c r="C102" s="210"/>
      <c r="D102" s="226"/>
      <c r="E102" s="210"/>
      <c r="F102" s="224"/>
      <c r="G102" s="224"/>
      <c r="H102" s="210"/>
      <c r="I102" s="225"/>
      <c r="J102" s="210"/>
      <c r="K102" s="155"/>
      <c r="L102" s="156">
        <f t="shared" si="46"/>
        <v>0</v>
      </c>
      <c r="M102" s="340"/>
      <c r="N102" s="182" t="str">
        <f t="shared" si="58"/>
        <v/>
      </c>
      <c r="O102" s="127"/>
      <c r="P102" s="64"/>
      <c r="Q102" s="64"/>
      <c r="R102" s="64"/>
      <c r="CB102" s="78" t="str">
        <f t="shared" si="31"/>
        <v/>
      </c>
      <c r="CC102" s="79">
        <v>100</v>
      </c>
      <c r="CD102" s="79">
        <f t="shared" si="32"/>
        <v>0</v>
      </c>
      <c r="CE102" s="79">
        <f t="shared" si="33"/>
        <v>0</v>
      </c>
      <c r="CF102" s="79">
        <f t="shared" si="34"/>
        <v>0</v>
      </c>
      <c r="CG102" s="79">
        <f t="shared" si="59"/>
        <v>0</v>
      </c>
      <c r="CH102" s="80">
        <f t="shared" si="35"/>
        <v>0</v>
      </c>
      <c r="CI102" s="84">
        <f t="shared" si="36"/>
        <v>0</v>
      </c>
      <c r="CJ102" s="80">
        <f t="shared" si="47"/>
        <v>0</v>
      </c>
      <c r="CN102" s="21" t="str">
        <f t="shared" si="37"/>
        <v/>
      </c>
      <c r="CO102" s="21" t="str">
        <f t="shared" si="38"/>
        <v/>
      </c>
      <c r="CP102" s="22" t="str">
        <f t="shared" si="48"/>
        <v/>
      </c>
      <c r="CQ102" s="22" t="str">
        <f t="shared" si="49"/>
        <v/>
      </c>
      <c r="CR102" s="22" t="str">
        <f t="shared" si="50"/>
        <v/>
      </c>
      <c r="CS102" s="22" t="str">
        <f t="shared" si="51"/>
        <v/>
      </c>
      <c r="CT102" s="22" t="str">
        <f t="shared" si="52"/>
        <v/>
      </c>
      <c r="CU102" s="173" t="str">
        <f t="shared" si="39"/>
        <v/>
      </c>
      <c r="CV102" s="173" t="str">
        <f t="shared" si="40"/>
        <v/>
      </c>
      <c r="CW102" s="22" t="str">
        <f t="shared" si="53"/>
        <v/>
      </c>
      <c r="CX102" s="22" t="str">
        <f t="shared" si="54"/>
        <v/>
      </c>
      <c r="CY102" s="23" t="str">
        <f t="shared" si="55"/>
        <v/>
      </c>
      <c r="CZ102" s="23" t="str">
        <f t="shared" si="56"/>
        <v/>
      </c>
      <c r="DA102" s="207" t="str">
        <f t="shared" si="60"/>
        <v/>
      </c>
      <c r="DB102" s="23">
        <f t="shared" si="41"/>
        <v>0</v>
      </c>
      <c r="DC102" s="16"/>
      <c r="DE102" s="192">
        <f t="shared" si="42"/>
        <v>0</v>
      </c>
      <c r="DF102" s="192">
        <f t="shared" si="43"/>
        <v>0</v>
      </c>
      <c r="DH102" s="192">
        <f t="shared" si="44"/>
        <v>0</v>
      </c>
      <c r="DI102" s="192">
        <f t="shared" si="45"/>
        <v>0</v>
      </c>
      <c r="DK102" s="203">
        <f>IF(Taula436[[#This Row],[Codi del contracte]]&lt;&gt;"",IF(Taula436[[#This Row],[Codi del contracte]]&gt;199,IF(Taula436[[#This Row],[Codi del contracte]]&lt;300,1,0),0),0)</f>
        <v>0</v>
      </c>
      <c r="DL102" s="203">
        <f>IF(Taula436[[#This Row],[Codi del contracte]]&lt;&gt;"",IF(Taula436[[#This Row],[Codi del contracte]]&gt;499,IF(Taula436[[#This Row],[Codi del contracte]]&lt;600,1,0),0),0)</f>
        <v>0</v>
      </c>
      <c r="DM102" s="203">
        <f t="shared" si="57"/>
        <v>0</v>
      </c>
      <c r="DN102" s="203">
        <f>IF(Taula436[[#This Row],[% Jornada (no posar símbol %)]]=100,IF(DM102=1,2,0),0)</f>
        <v>0</v>
      </c>
      <c r="DO102" s="203" t="str">
        <f t="shared" si="61"/>
        <v/>
      </c>
    </row>
    <row r="103" spans="1:119" ht="14.25" customHeight="1">
      <c r="A103" s="260"/>
      <c r="B103" s="83">
        <v>96</v>
      </c>
      <c r="C103" s="210"/>
      <c r="D103" s="226"/>
      <c r="E103" s="210"/>
      <c r="F103" s="224"/>
      <c r="G103" s="224"/>
      <c r="H103" s="210"/>
      <c r="I103" s="225"/>
      <c r="J103" s="210"/>
      <c r="K103" s="155"/>
      <c r="L103" s="156">
        <f t="shared" si="46"/>
        <v>0</v>
      </c>
      <c r="M103" s="340"/>
      <c r="N103" s="182" t="str">
        <f t="shared" si="58"/>
        <v/>
      </c>
      <c r="O103" s="127"/>
      <c r="P103" s="64"/>
      <c r="Q103" s="64"/>
      <c r="R103" s="64"/>
      <c r="CB103" s="78" t="str">
        <f t="shared" si="31"/>
        <v/>
      </c>
      <c r="CC103" s="79">
        <v>100</v>
      </c>
      <c r="CD103" s="79">
        <f t="shared" si="32"/>
        <v>0</v>
      </c>
      <c r="CE103" s="79">
        <f t="shared" si="33"/>
        <v>0</v>
      </c>
      <c r="CF103" s="79">
        <f t="shared" si="34"/>
        <v>0</v>
      </c>
      <c r="CG103" s="79">
        <f t="shared" si="59"/>
        <v>0</v>
      </c>
      <c r="CH103" s="80">
        <f t="shared" si="35"/>
        <v>0</v>
      </c>
      <c r="CI103" s="84">
        <f t="shared" si="36"/>
        <v>0</v>
      </c>
      <c r="CJ103" s="80">
        <f t="shared" si="47"/>
        <v>0</v>
      </c>
      <c r="CN103" s="21" t="str">
        <f t="shared" si="37"/>
        <v/>
      </c>
      <c r="CO103" s="21" t="str">
        <f t="shared" si="38"/>
        <v/>
      </c>
      <c r="CP103" s="22" t="str">
        <f t="shared" si="48"/>
        <v/>
      </c>
      <c r="CQ103" s="22" t="str">
        <f t="shared" si="49"/>
        <v/>
      </c>
      <c r="CR103" s="22" t="str">
        <f t="shared" si="50"/>
        <v/>
      </c>
      <c r="CS103" s="22" t="str">
        <f t="shared" si="51"/>
        <v/>
      </c>
      <c r="CT103" s="22" t="str">
        <f t="shared" si="52"/>
        <v/>
      </c>
      <c r="CU103" s="173" t="str">
        <f t="shared" si="39"/>
        <v/>
      </c>
      <c r="CV103" s="173" t="str">
        <f t="shared" si="40"/>
        <v/>
      </c>
      <c r="CW103" s="22" t="str">
        <f t="shared" si="53"/>
        <v/>
      </c>
      <c r="CX103" s="22" t="str">
        <f t="shared" si="54"/>
        <v/>
      </c>
      <c r="CY103" s="23" t="str">
        <f t="shared" si="55"/>
        <v/>
      </c>
      <c r="CZ103" s="23" t="str">
        <f t="shared" si="56"/>
        <v/>
      </c>
      <c r="DA103" s="207" t="str">
        <f t="shared" si="60"/>
        <v/>
      </c>
      <c r="DB103" s="23">
        <f t="shared" si="41"/>
        <v>0</v>
      </c>
      <c r="DC103" s="16"/>
      <c r="DE103" s="192">
        <f t="shared" si="42"/>
        <v>0</v>
      </c>
      <c r="DF103" s="192">
        <f t="shared" si="43"/>
        <v>0</v>
      </c>
      <c r="DH103" s="192">
        <f t="shared" si="44"/>
        <v>0</v>
      </c>
      <c r="DI103" s="192">
        <f t="shared" si="45"/>
        <v>0</v>
      </c>
      <c r="DK103" s="203">
        <f>IF(Taula436[[#This Row],[Codi del contracte]]&lt;&gt;"",IF(Taula436[[#This Row],[Codi del contracte]]&gt;199,IF(Taula436[[#This Row],[Codi del contracte]]&lt;300,1,0),0),0)</f>
        <v>0</v>
      </c>
      <c r="DL103" s="203">
        <f>IF(Taula436[[#This Row],[Codi del contracte]]&lt;&gt;"",IF(Taula436[[#This Row],[Codi del contracte]]&gt;499,IF(Taula436[[#This Row],[Codi del contracte]]&lt;600,1,0),0),0)</f>
        <v>0</v>
      </c>
      <c r="DM103" s="203">
        <f t="shared" si="57"/>
        <v>0</v>
      </c>
      <c r="DN103" s="203">
        <f>IF(Taula436[[#This Row],[% Jornada (no posar símbol %)]]=100,IF(DM103=1,2,0),0)</f>
        <v>0</v>
      </c>
      <c r="DO103" s="203" t="str">
        <f t="shared" si="61"/>
        <v/>
      </c>
    </row>
    <row r="104" spans="1:119" ht="14.25" customHeight="1">
      <c r="A104" s="260"/>
      <c r="B104" s="83">
        <v>97</v>
      </c>
      <c r="C104" s="210"/>
      <c r="D104" s="226"/>
      <c r="E104" s="210"/>
      <c r="F104" s="224"/>
      <c r="G104" s="224"/>
      <c r="H104" s="210"/>
      <c r="I104" s="225"/>
      <c r="J104" s="210"/>
      <c r="K104" s="155"/>
      <c r="L104" s="156">
        <f t="shared" si="46"/>
        <v>0</v>
      </c>
      <c r="M104" s="340"/>
      <c r="N104" s="182" t="str">
        <f t="shared" si="58"/>
        <v/>
      </c>
      <c r="O104" s="127"/>
      <c r="P104" s="64"/>
      <c r="Q104" s="64"/>
      <c r="R104" s="64"/>
      <c r="CB104" s="78" t="str">
        <f t="shared" si="31"/>
        <v/>
      </c>
      <c r="CC104" s="79">
        <v>100</v>
      </c>
      <c r="CD104" s="79">
        <f t="shared" si="32"/>
        <v>0</v>
      </c>
      <c r="CE104" s="79">
        <f t="shared" si="33"/>
        <v>0</v>
      </c>
      <c r="CF104" s="79">
        <f t="shared" si="34"/>
        <v>0</v>
      </c>
      <c r="CG104" s="79">
        <f t="shared" si="59"/>
        <v>0</v>
      </c>
      <c r="CH104" s="80">
        <f t="shared" si="35"/>
        <v>0</v>
      </c>
      <c r="CI104" s="84">
        <f t="shared" si="36"/>
        <v>0</v>
      </c>
      <c r="CJ104" s="80">
        <f t="shared" si="47"/>
        <v>0</v>
      </c>
      <c r="CN104" s="21" t="str">
        <f t="shared" si="37"/>
        <v/>
      </c>
      <c r="CO104" s="21" t="str">
        <f t="shared" si="38"/>
        <v/>
      </c>
      <c r="CP104" s="22" t="str">
        <f t="shared" si="48"/>
        <v/>
      </c>
      <c r="CQ104" s="22" t="str">
        <f t="shared" si="49"/>
        <v/>
      </c>
      <c r="CR104" s="22" t="str">
        <f t="shared" si="50"/>
        <v/>
      </c>
      <c r="CS104" s="22" t="str">
        <f t="shared" si="51"/>
        <v/>
      </c>
      <c r="CT104" s="22" t="str">
        <f t="shared" si="52"/>
        <v/>
      </c>
      <c r="CU104" s="173" t="str">
        <f t="shared" si="39"/>
        <v/>
      </c>
      <c r="CV104" s="173" t="str">
        <f t="shared" si="40"/>
        <v/>
      </c>
      <c r="CW104" s="22" t="str">
        <f t="shared" si="53"/>
        <v/>
      </c>
      <c r="CX104" s="22" t="str">
        <f t="shared" si="54"/>
        <v/>
      </c>
      <c r="CY104" s="23" t="str">
        <f t="shared" si="55"/>
        <v/>
      </c>
      <c r="CZ104" s="23" t="str">
        <f t="shared" si="56"/>
        <v/>
      </c>
      <c r="DA104" s="207" t="str">
        <f t="shared" si="60"/>
        <v/>
      </c>
      <c r="DB104" s="23">
        <f t="shared" si="41"/>
        <v>0</v>
      </c>
      <c r="DC104" s="16"/>
      <c r="DE104" s="192">
        <f t="shared" si="42"/>
        <v>0</v>
      </c>
      <c r="DF104" s="192">
        <f t="shared" si="43"/>
        <v>0</v>
      </c>
      <c r="DH104" s="192">
        <f t="shared" si="44"/>
        <v>0</v>
      </c>
      <c r="DI104" s="192">
        <f t="shared" si="45"/>
        <v>0</v>
      </c>
      <c r="DK104" s="203">
        <f>IF(Taula436[[#This Row],[Codi del contracte]]&lt;&gt;"",IF(Taula436[[#This Row],[Codi del contracte]]&gt;199,IF(Taula436[[#This Row],[Codi del contracte]]&lt;300,1,0),0),0)</f>
        <v>0</v>
      </c>
      <c r="DL104" s="203">
        <f>IF(Taula436[[#This Row],[Codi del contracte]]&lt;&gt;"",IF(Taula436[[#This Row],[Codi del contracte]]&gt;499,IF(Taula436[[#This Row],[Codi del contracte]]&lt;600,1,0),0),0)</f>
        <v>0</v>
      </c>
      <c r="DM104" s="203">
        <f t="shared" si="57"/>
        <v>0</v>
      </c>
      <c r="DN104" s="203">
        <f>IF(Taula436[[#This Row],[% Jornada (no posar símbol %)]]=100,IF(DM104=1,2,0),0)</f>
        <v>0</v>
      </c>
      <c r="DO104" s="203" t="str">
        <f t="shared" si="61"/>
        <v/>
      </c>
    </row>
    <row r="105" spans="1:119" ht="14.25" customHeight="1">
      <c r="A105" s="260"/>
      <c r="B105" s="83">
        <v>98</v>
      </c>
      <c r="C105" s="210"/>
      <c r="D105" s="226"/>
      <c r="E105" s="210"/>
      <c r="F105" s="224"/>
      <c r="G105" s="224"/>
      <c r="H105" s="210"/>
      <c r="I105" s="225"/>
      <c r="J105" s="210"/>
      <c r="K105" s="155"/>
      <c r="L105" s="156">
        <f t="shared" si="46"/>
        <v>0</v>
      </c>
      <c r="M105" s="340"/>
      <c r="N105" s="182" t="str">
        <f t="shared" si="58"/>
        <v/>
      </c>
      <c r="O105" s="127"/>
      <c r="P105" s="64"/>
      <c r="Q105" s="64"/>
      <c r="R105" s="64"/>
      <c r="CB105" s="78" t="str">
        <f t="shared" si="31"/>
        <v/>
      </c>
      <c r="CC105" s="79">
        <v>100</v>
      </c>
      <c r="CD105" s="79">
        <f t="shared" si="32"/>
        <v>0</v>
      </c>
      <c r="CE105" s="79">
        <f t="shared" si="33"/>
        <v>0</v>
      </c>
      <c r="CF105" s="79">
        <f t="shared" si="34"/>
        <v>0</v>
      </c>
      <c r="CG105" s="79">
        <f t="shared" si="59"/>
        <v>0</v>
      </c>
      <c r="CH105" s="80">
        <f t="shared" si="35"/>
        <v>0</v>
      </c>
      <c r="CI105" s="84">
        <f t="shared" si="36"/>
        <v>0</v>
      </c>
      <c r="CJ105" s="80">
        <f t="shared" si="47"/>
        <v>0</v>
      </c>
      <c r="CN105" s="21" t="str">
        <f t="shared" si="37"/>
        <v/>
      </c>
      <c r="CO105" s="21" t="str">
        <f t="shared" si="38"/>
        <v/>
      </c>
      <c r="CP105" s="22" t="str">
        <f t="shared" si="48"/>
        <v/>
      </c>
      <c r="CQ105" s="22" t="str">
        <f t="shared" si="49"/>
        <v/>
      </c>
      <c r="CR105" s="22" t="str">
        <f t="shared" si="50"/>
        <v/>
      </c>
      <c r="CS105" s="22" t="str">
        <f t="shared" si="51"/>
        <v/>
      </c>
      <c r="CT105" s="22" t="str">
        <f t="shared" si="52"/>
        <v/>
      </c>
      <c r="CU105" s="173" t="str">
        <f t="shared" si="39"/>
        <v/>
      </c>
      <c r="CV105" s="173" t="str">
        <f t="shared" si="40"/>
        <v/>
      </c>
      <c r="CW105" s="22" t="str">
        <f t="shared" si="53"/>
        <v/>
      </c>
      <c r="CX105" s="22" t="str">
        <f t="shared" si="54"/>
        <v/>
      </c>
      <c r="CY105" s="23" t="str">
        <f t="shared" si="55"/>
        <v/>
      </c>
      <c r="CZ105" s="23" t="str">
        <f t="shared" si="56"/>
        <v/>
      </c>
      <c r="DA105" s="207" t="str">
        <f t="shared" si="60"/>
        <v/>
      </c>
      <c r="DB105" s="23">
        <f t="shared" si="41"/>
        <v>0</v>
      </c>
      <c r="DC105" s="16"/>
      <c r="DE105" s="192">
        <f t="shared" si="42"/>
        <v>0</v>
      </c>
      <c r="DF105" s="192">
        <f t="shared" si="43"/>
        <v>0</v>
      </c>
      <c r="DH105" s="192">
        <f t="shared" si="44"/>
        <v>0</v>
      </c>
      <c r="DI105" s="192">
        <f t="shared" si="45"/>
        <v>0</v>
      </c>
      <c r="DK105" s="203">
        <f>IF(Taula436[[#This Row],[Codi del contracte]]&lt;&gt;"",IF(Taula436[[#This Row],[Codi del contracte]]&gt;199,IF(Taula436[[#This Row],[Codi del contracte]]&lt;300,1,0),0),0)</f>
        <v>0</v>
      </c>
      <c r="DL105" s="203">
        <f>IF(Taula436[[#This Row],[Codi del contracte]]&lt;&gt;"",IF(Taula436[[#This Row],[Codi del contracte]]&gt;499,IF(Taula436[[#This Row],[Codi del contracte]]&lt;600,1,0),0),0)</f>
        <v>0</v>
      </c>
      <c r="DM105" s="203">
        <f t="shared" si="57"/>
        <v>0</v>
      </c>
      <c r="DN105" s="203">
        <f>IF(Taula436[[#This Row],[% Jornada (no posar símbol %)]]=100,IF(DM105=1,2,0),0)</f>
        <v>0</v>
      </c>
      <c r="DO105" s="203" t="str">
        <f t="shared" si="61"/>
        <v/>
      </c>
    </row>
    <row r="106" spans="1:119" ht="14.25" customHeight="1">
      <c r="A106" s="260"/>
      <c r="B106" s="83">
        <v>99</v>
      </c>
      <c r="C106" s="210"/>
      <c r="D106" s="226"/>
      <c r="E106" s="210"/>
      <c r="F106" s="224"/>
      <c r="G106" s="224"/>
      <c r="H106" s="210"/>
      <c r="I106" s="225"/>
      <c r="J106" s="210"/>
      <c r="K106" s="155"/>
      <c r="L106" s="156">
        <f t="shared" si="46"/>
        <v>0</v>
      </c>
      <c r="M106" s="340"/>
      <c r="N106" s="182" t="str">
        <f t="shared" si="58"/>
        <v/>
      </c>
      <c r="O106" s="127"/>
      <c r="P106" s="64"/>
      <c r="Q106" s="64"/>
      <c r="R106" s="64"/>
      <c r="CB106" s="78" t="str">
        <f t="shared" si="31"/>
        <v/>
      </c>
      <c r="CC106" s="79">
        <v>100</v>
      </c>
      <c r="CD106" s="79">
        <f t="shared" si="32"/>
        <v>0</v>
      </c>
      <c r="CE106" s="79">
        <f t="shared" si="33"/>
        <v>0</v>
      </c>
      <c r="CF106" s="79">
        <f t="shared" si="34"/>
        <v>0</v>
      </c>
      <c r="CG106" s="79">
        <f t="shared" si="59"/>
        <v>0</v>
      </c>
      <c r="CH106" s="80">
        <f t="shared" si="35"/>
        <v>0</v>
      </c>
      <c r="CI106" s="84">
        <f t="shared" si="36"/>
        <v>0</v>
      </c>
      <c r="CJ106" s="80">
        <f t="shared" si="47"/>
        <v>0</v>
      </c>
      <c r="CN106" s="21" t="str">
        <f t="shared" si="37"/>
        <v/>
      </c>
      <c r="CO106" s="21" t="str">
        <f t="shared" si="38"/>
        <v/>
      </c>
      <c r="CP106" s="22" t="str">
        <f t="shared" si="48"/>
        <v/>
      </c>
      <c r="CQ106" s="22" t="str">
        <f t="shared" si="49"/>
        <v/>
      </c>
      <c r="CR106" s="22" t="str">
        <f t="shared" si="50"/>
        <v/>
      </c>
      <c r="CS106" s="22" t="str">
        <f t="shared" si="51"/>
        <v/>
      </c>
      <c r="CT106" s="22" t="str">
        <f t="shared" si="52"/>
        <v/>
      </c>
      <c r="CU106" s="173" t="str">
        <f t="shared" si="39"/>
        <v/>
      </c>
      <c r="CV106" s="173" t="str">
        <f t="shared" si="40"/>
        <v/>
      </c>
      <c r="CW106" s="22" t="str">
        <f t="shared" si="53"/>
        <v/>
      </c>
      <c r="CX106" s="22" t="str">
        <f t="shared" si="54"/>
        <v/>
      </c>
      <c r="CY106" s="23" t="str">
        <f t="shared" si="55"/>
        <v/>
      </c>
      <c r="CZ106" s="23" t="str">
        <f t="shared" si="56"/>
        <v/>
      </c>
      <c r="DA106" s="207" t="str">
        <f t="shared" si="60"/>
        <v/>
      </c>
      <c r="DB106" s="23">
        <f t="shared" si="41"/>
        <v>0</v>
      </c>
      <c r="DC106" s="16"/>
      <c r="DE106" s="192">
        <f t="shared" si="42"/>
        <v>0</v>
      </c>
      <c r="DF106" s="192">
        <f t="shared" si="43"/>
        <v>0</v>
      </c>
      <c r="DH106" s="192">
        <f t="shared" si="44"/>
        <v>0</v>
      </c>
      <c r="DI106" s="192">
        <f t="shared" si="45"/>
        <v>0</v>
      </c>
      <c r="DK106" s="203">
        <f>IF(Taula436[[#This Row],[Codi del contracte]]&lt;&gt;"",IF(Taula436[[#This Row],[Codi del contracte]]&gt;199,IF(Taula436[[#This Row],[Codi del contracte]]&lt;300,1,0),0),0)</f>
        <v>0</v>
      </c>
      <c r="DL106" s="203">
        <f>IF(Taula436[[#This Row],[Codi del contracte]]&lt;&gt;"",IF(Taula436[[#This Row],[Codi del contracte]]&gt;499,IF(Taula436[[#This Row],[Codi del contracte]]&lt;600,1,0),0),0)</f>
        <v>0</v>
      </c>
      <c r="DM106" s="203">
        <f t="shared" si="57"/>
        <v>0</v>
      </c>
      <c r="DN106" s="203">
        <f>IF(Taula436[[#This Row],[% Jornada (no posar símbol %)]]=100,IF(DM106=1,2,0),0)</f>
        <v>0</v>
      </c>
      <c r="DO106" s="203" t="str">
        <f t="shared" si="61"/>
        <v/>
      </c>
    </row>
    <row r="107" spans="1:119" ht="14.25" customHeight="1">
      <c r="A107" s="260"/>
      <c r="B107" s="83">
        <v>100</v>
      </c>
      <c r="C107" s="210"/>
      <c r="D107" s="226"/>
      <c r="E107" s="210"/>
      <c r="F107" s="224"/>
      <c r="G107" s="224"/>
      <c r="H107" s="210"/>
      <c r="I107" s="225"/>
      <c r="J107" s="210"/>
      <c r="K107" s="155"/>
      <c r="L107" s="156">
        <f t="shared" si="46"/>
        <v>0</v>
      </c>
      <c r="M107" s="340"/>
      <c r="N107" s="182" t="str">
        <f t="shared" si="58"/>
        <v/>
      </c>
      <c r="O107" s="127"/>
      <c r="P107" s="64"/>
      <c r="Q107" s="64"/>
      <c r="R107" s="64"/>
      <c r="CB107" s="78" t="str">
        <f t="shared" si="31"/>
        <v/>
      </c>
      <c r="CC107" s="79">
        <v>100</v>
      </c>
      <c r="CD107" s="79">
        <f t="shared" si="32"/>
        <v>0</v>
      </c>
      <c r="CE107" s="79">
        <f t="shared" si="33"/>
        <v>0</v>
      </c>
      <c r="CF107" s="79">
        <f t="shared" si="34"/>
        <v>0</v>
      </c>
      <c r="CG107" s="79">
        <f t="shared" si="59"/>
        <v>0</v>
      </c>
      <c r="CH107" s="80">
        <f t="shared" si="35"/>
        <v>0</v>
      </c>
      <c r="CI107" s="84">
        <f t="shared" si="36"/>
        <v>0</v>
      </c>
      <c r="CJ107" s="80">
        <f t="shared" si="47"/>
        <v>0</v>
      </c>
      <c r="CN107" s="21" t="str">
        <f t="shared" si="37"/>
        <v/>
      </c>
      <c r="CO107" s="21" t="str">
        <f t="shared" si="38"/>
        <v/>
      </c>
      <c r="CP107" s="22" t="str">
        <f t="shared" si="48"/>
        <v/>
      </c>
      <c r="CQ107" s="22" t="str">
        <f t="shared" si="49"/>
        <v/>
      </c>
      <c r="CR107" s="22" t="str">
        <f t="shared" si="50"/>
        <v/>
      </c>
      <c r="CS107" s="22" t="str">
        <f t="shared" si="51"/>
        <v/>
      </c>
      <c r="CT107" s="22" t="str">
        <f t="shared" si="52"/>
        <v/>
      </c>
      <c r="CU107" s="173" t="str">
        <f t="shared" si="39"/>
        <v/>
      </c>
      <c r="CV107" s="173" t="str">
        <f t="shared" si="40"/>
        <v/>
      </c>
      <c r="CW107" s="22" t="str">
        <f t="shared" si="53"/>
        <v/>
      </c>
      <c r="CX107" s="22" t="str">
        <f t="shared" si="54"/>
        <v/>
      </c>
      <c r="CY107" s="23" t="str">
        <f t="shared" si="55"/>
        <v/>
      </c>
      <c r="CZ107" s="23" t="str">
        <f t="shared" si="56"/>
        <v/>
      </c>
      <c r="DA107" s="207" t="str">
        <f t="shared" si="60"/>
        <v/>
      </c>
      <c r="DB107" s="23">
        <f t="shared" si="41"/>
        <v>0</v>
      </c>
      <c r="DC107" s="16"/>
      <c r="DE107" s="192">
        <f t="shared" si="42"/>
        <v>0</v>
      </c>
      <c r="DF107" s="192">
        <f t="shared" si="43"/>
        <v>0</v>
      </c>
      <c r="DH107" s="192">
        <f t="shared" si="44"/>
        <v>0</v>
      </c>
      <c r="DI107" s="192">
        <f t="shared" si="45"/>
        <v>0</v>
      </c>
      <c r="DK107" s="203">
        <f>IF(Taula436[[#This Row],[Codi del contracte]]&lt;&gt;"",IF(Taula436[[#This Row],[Codi del contracte]]&gt;199,IF(Taula436[[#This Row],[Codi del contracte]]&lt;300,1,0),0),0)</f>
        <v>0</v>
      </c>
      <c r="DL107" s="203">
        <f>IF(Taula436[[#This Row],[Codi del contracte]]&lt;&gt;"",IF(Taula436[[#This Row],[Codi del contracte]]&gt;499,IF(Taula436[[#This Row],[Codi del contracte]]&lt;600,1,0),0),0)</f>
        <v>0</v>
      </c>
      <c r="DM107" s="203">
        <f t="shared" si="57"/>
        <v>0</v>
      </c>
      <c r="DN107" s="203">
        <f>IF(Taula436[[#This Row],[% Jornada (no posar símbol %)]]=100,IF(DM107=1,2,0),0)</f>
        <v>0</v>
      </c>
      <c r="DO107" s="203" t="str">
        <f t="shared" si="61"/>
        <v/>
      </c>
    </row>
    <row r="108" spans="1:119" ht="14.25" customHeight="1">
      <c r="A108" s="260"/>
      <c r="B108" s="83">
        <v>101</v>
      </c>
      <c r="C108" s="210"/>
      <c r="D108" s="226"/>
      <c r="E108" s="210"/>
      <c r="F108" s="224"/>
      <c r="G108" s="224"/>
      <c r="H108" s="210"/>
      <c r="I108" s="225"/>
      <c r="J108" s="210"/>
      <c r="K108" s="155"/>
      <c r="L108" s="156">
        <f t="shared" si="46"/>
        <v>0</v>
      </c>
      <c r="M108" s="340"/>
      <c r="N108" s="182" t="str">
        <f t="shared" si="58"/>
        <v/>
      </c>
      <c r="O108" s="127"/>
      <c r="P108" s="64"/>
      <c r="Q108" s="64"/>
      <c r="R108" s="64"/>
      <c r="CB108" s="78" t="str">
        <f t="shared" si="31"/>
        <v/>
      </c>
      <c r="CC108" s="79">
        <v>100</v>
      </c>
      <c r="CD108" s="79">
        <f t="shared" si="32"/>
        <v>0</v>
      </c>
      <c r="CE108" s="79">
        <f t="shared" si="33"/>
        <v>0</v>
      </c>
      <c r="CF108" s="79">
        <f t="shared" si="34"/>
        <v>0</v>
      </c>
      <c r="CG108" s="79">
        <f t="shared" si="59"/>
        <v>0</v>
      </c>
      <c r="CH108" s="80">
        <f t="shared" si="35"/>
        <v>0</v>
      </c>
      <c r="CI108" s="84">
        <f t="shared" si="36"/>
        <v>0</v>
      </c>
      <c r="CJ108" s="80">
        <f t="shared" si="47"/>
        <v>0</v>
      </c>
      <c r="CN108" s="21" t="str">
        <f t="shared" si="37"/>
        <v/>
      </c>
      <c r="CO108" s="21" t="str">
        <f t="shared" si="38"/>
        <v/>
      </c>
      <c r="CP108" s="22" t="str">
        <f t="shared" si="48"/>
        <v/>
      </c>
      <c r="CQ108" s="22" t="str">
        <f t="shared" si="49"/>
        <v/>
      </c>
      <c r="CR108" s="22" t="str">
        <f t="shared" si="50"/>
        <v/>
      </c>
      <c r="CS108" s="22" t="str">
        <f t="shared" si="51"/>
        <v/>
      </c>
      <c r="CT108" s="22" t="str">
        <f t="shared" si="52"/>
        <v/>
      </c>
      <c r="CU108" s="173" t="str">
        <f t="shared" si="39"/>
        <v/>
      </c>
      <c r="CV108" s="173" t="str">
        <f t="shared" si="40"/>
        <v/>
      </c>
      <c r="CW108" s="22" t="str">
        <f t="shared" si="53"/>
        <v/>
      </c>
      <c r="CX108" s="22" t="str">
        <f t="shared" si="54"/>
        <v/>
      </c>
      <c r="CY108" s="23" t="str">
        <f t="shared" si="55"/>
        <v/>
      </c>
      <c r="CZ108" s="23" t="str">
        <f t="shared" si="56"/>
        <v/>
      </c>
      <c r="DA108" s="207" t="str">
        <f t="shared" si="60"/>
        <v/>
      </c>
      <c r="DB108" s="23">
        <f t="shared" si="41"/>
        <v>0</v>
      </c>
      <c r="DC108" s="16"/>
      <c r="DE108" s="192">
        <f t="shared" si="42"/>
        <v>0</v>
      </c>
      <c r="DF108" s="192">
        <f t="shared" si="43"/>
        <v>0</v>
      </c>
      <c r="DH108" s="192">
        <f t="shared" si="44"/>
        <v>0</v>
      </c>
      <c r="DI108" s="192">
        <f t="shared" si="45"/>
        <v>0</v>
      </c>
      <c r="DK108" s="203">
        <f>IF(Taula436[[#This Row],[Codi del contracte]]&lt;&gt;"",IF(Taula436[[#This Row],[Codi del contracte]]&gt;199,IF(Taula436[[#This Row],[Codi del contracte]]&lt;300,1,0),0),0)</f>
        <v>0</v>
      </c>
      <c r="DL108" s="203">
        <f>IF(Taula436[[#This Row],[Codi del contracte]]&lt;&gt;"",IF(Taula436[[#This Row],[Codi del contracte]]&gt;499,IF(Taula436[[#This Row],[Codi del contracte]]&lt;600,1,0),0),0)</f>
        <v>0</v>
      </c>
      <c r="DM108" s="203">
        <f t="shared" si="57"/>
        <v>0</v>
      </c>
      <c r="DN108" s="203">
        <f>IF(Taula436[[#This Row],[% Jornada (no posar símbol %)]]=100,IF(DM108=1,2,0),0)</f>
        <v>0</v>
      </c>
      <c r="DO108" s="203" t="str">
        <f t="shared" si="61"/>
        <v/>
      </c>
    </row>
    <row r="109" spans="1:119" ht="14.25" customHeight="1">
      <c r="A109" s="260"/>
      <c r="B109" s="83">
        <v>102</v>
      </c>
      <c r="C109" s="210"/>
      <c r="D109" s="226"/>
      <c r="E109" s="210"/>
      <c r="F109" s="224"/>
      <c r="G109" s="224"/>
      <c r="H109" s="210"/>
      <c r="I109" s="225"/>
      <c r="J109" s="210"/>
      <c r="K109" s="155"/>
      <c r="L109" s="156">
        <f t="shared" si="46"/>
        <v>0</v>
      </c>
      <c r="M109" s="340"/>
      <c r="N109" s="182" t="str">
        <f t="shared" si="58"/>
        <v/>
      </c>
      <c r="O109" s="127"/>
      <c r="P109" s="64"/>
      <c r="Q109" s="64"/>
      <c r="R109" s="64"/>
      <c r="CB109" s="78" t="str">
        <f t="shared" si="31"/>
        <v/>
      </c>
      <c r="CC109" s="79">
        <v>100</v>
      </c>
      <c r="CD109" s="79">
        <f t="shared" si="32"/>
        <v>0</v>
      </c>
      <c r="CE109" s="79">
        <f t="shared" si="33"/>
        <v>0</v>
      </c>
      <c r="CF109" s="79">
        <f t="shared" si="34"/>
        <v>0</v>
      </c>
      <c r="CG109" s="79">
        <f t="shared" si="59"/>
        <v>0</v>
      </c>
      <c r="CH109" s="80">
        <f t="shared" si="35"/>
        <v>0</v>
      </c>
      <c r="CI109" s="84">
        <f t="shared" si="36"/>
        <v>0</v>
      </c>
      <c r="CJ109" s="80">
        <f t="shared" si="47"/>
        <v>0</v>
      </c>
      <c r="CN109" s="21" t="str">
        <f t="shared" si="37"/>
        <v/>
      </c>
      <c r="CO109" s="21" t="str">
        <f t="shared" si="38"/>
        <v/>
      </c>
      <c r="CP109" s="22" t="str">
        <f t="shared" si="48"/>
        <v/>
      </c>
      <c r="CQ109" s="22" t="str">
        <f t="shared" si="49"/>
        <v/>
      </c>
      <c r="CR109" s="22" t="str">
        <f t="shared" si="50"/>
        <v/>
      </c>
      <c r="CS109" s="22" t="str">
        <f t="shared" si="51"/>
        <v/>
      </c>
      <c r="CT109" s="22" t="str">
        <f t="shared" si="52"/>
        <v/>
      </c>
      <c r="CU109" s="173" t="str">
        <f t="shared" si="39"/>
        <v/>
      </c>
      <c r="CV109" s="173" t="str">
        <f t="shared" si="40"/>
        <v/>
      </c>
      <c r="CW109" s="22" t="str">
        <f t="shared" si="53"/>
        <v/>
      </c>
      <c r="CX109" s="22" t="str">
        <f t="shared" si="54"/>
        <v/>
      </c>
      <c r="CY109" s="23" t="str">
        <f t="shared" si="55"/>
        <v/>
      </c>
      <c r="CZ109" s="23" t="str">
        <f t="shared" si="56"/>
        <v/>
      </c>
      <c r="DA109" s="207" t="str">
        <f t="shared" si="60"/>
        <v/>
      </c>
      <c r="DB109" s="23">
        <f t="shared" si="41"/>
        <v>0</v>
      </c>
      <c r="DC109" s="16"/>
      <c r="DE109" s="192">
        <f t="shared" si="42"/>
        <v>0</v>
      </c>
      <c r="DF109" s="192">
        <f t="shared" si="43"/>
        <v>0</v>
      </c>
      <c r="DH109" s="192">
        <f t="shared" si="44"/>
        <v>0</v>
      </c>
      <c r="DI109" s="192">
        <f t="shared" si="45"/>
        <v>0</v>
      </c>
      <c r="DK109" s="203">
        <f>IF(Taula436[[#This Row],[Codi del contracte]]&lt;&gt;"",IF(Taula436[[#This Row],[Codi del contracte]]&gt;199,IF(Taula436[[#This Row],[Codi del contracte]]&lt;300,1,0),0),0)</f>
        <v>0</v>
      </c>
      <c r="DL109" s="203">
        <f>IF(Taula436[[#This Row],[Codi del contracte]]&lt;&gt;"",IF(Taula436[[#This Row],[Codi del contracte]]&gt;499,IF(Taula436[[#This Row],[Codi del contracte]]&lt;600,1,0),0),0)</f>
        <v>0</v>
      </c>
      <c r="DM109" s="203">
        <f t="shared" si="57"/>
        <v>0</v>
      </c>
      <c r="DN109" s="203">
        <f>IF(Taula436[[#This Row],[% Jornada (no posar símbol %)]]=100,IF(DM109=1,2,0),0)</f>
        <v>0</v>
      </c>
      <c r="DO109" s="203" t="str">
        <f t="shared" si="61"/>
        <v/>
      </c>
    </row>
    <row r="110" spans="1:119" ht="14.25" customHeight="1">
      <c r="A110" s="260"/>
      <c r="B110" s="83">
        <v>103</v>
      </c>
      <c r="C110" s="210"/>
      <c r="D110" s="226"/>
      <c r="E110" s="210"/>
      <c r="F110" s="224"/>
      <c r="G110" s="224"/>
      <c r="H110" s="210"/>
      <c r="I110" s="225"/>
      <c r="J110" s="210"/>
      <c r="K110" s="155"/>
      <c r="L110" s="156">
        <f t="shared" si="46"/>
        <v>0</v>
      </c>
      <c r="M110" s="340"/>
      <c r="N110" s="182" t="str">
        <f t="shared" si="58"/>
        <v/>
      </c>
      <c r="O110" s="127"/>
      <c r="P110" s="64"/>
      <c r="Q110" s="64"/>
      <c r="R110" s="64"/>
      <c r="CB110" s="78" t="str">
        <f t="shared" si="31"/>
        <v/>
      </c>
      <c r="CC110" s="79">
        <v>100</v>
      </c>
      <c r="CD110" s="79">
        <f t="shared" si="32"/>
        <v>0</v>
      </c>
      <c r="CE110" s="79">
        <f t="shared" si="33"/>
        <v>0</v>
      </c>
      <c r="CF110" s="79">
        <f t="shared" si="34"/>
        <v>0</v>
      </c>
      <c r="CG110" s="79">
        <f t="shared" si="59"/>
        <v>0</v>
      </c>
      <c r="CH110" s="80">
        <f t="shared" si="35"/>
        <v>0</v>
      </c>
      <c r="CI110" s="84">
        <f t="shared" si="36"/>
        <v>0</v>
      </c>
      <c r="CJ110" s="80">
        <f t="shared" si="47"/>
        <v>0</v>
      </c>
      <c r="CN110" s="21" t="str">
        <f t="shared" si="37"/>
        <v/>
      </c>
      <c r="CO110" s="21" t="str">
        <f t="shared" si="38"/>
        <v/>
      </c>
      <c r="CP110" s="22" t="str">
        <f t="shared" si="48"/>
        <v/>
      </c>
      <c r="CQ110" s="22" t="str">
        <f t="shared" si="49"/>
        <v/>
      </c>
      <c r="CR110" s="22" t="str">
        <f t="shared" si="50"/>
        <v/>
      </c>
      <c r="CS110" s="22" t="str">
        <f t="shared" si="51"/>
        <v/>
      </c>
      <c r="CT110" s="22" t="str">
        <f t="shared" si="52"/>
        <v/>
      </c>
      <c r="CU110" s="173" t="str">
        <f t="shared" si="39"/>
        <v/>
      </c>
      <c r="CV110" s="173" t="str">
        <f t="shared" si="40"/>
        <v/>
      </c>
      <c r="CW110" s="22" t="str">
        <f t="shared" si="53"/>
        <v/>
      </c>
      <c r="CX110" s="22" t="str">
        <f t="shared" si="54"/>
        <v/>
      </c>
      <c r="CY110" s="23" t="str">
        <f t="shared" si="55"/>
        <v/>
      </c>
      <c r="CZ110" s="23" t="str">
        <f t="shared" si="56"/>
        <v/>
      </c>
      <c r="DA110" s="207" t="str">
        <f t="shared" si="60"/>
        <v/>
      </c>
      <c r="DB110" s="23">
        <f t="shared" si="41"/>
        <v>0</v>
      </c>
      <c r="DC110" s="16"/>
      <c r="DE110" s="192">
        <f t="shared" si="42"/>
        <v>0</v>
      </c>
      <c r="DF110" s="192">
        <f t="shared" si="43"/>
        <v>0</v>
      </c>
      <c r="DH110" s="192">
        <f t="shared" si="44"/>
        <v>0</v>
      </c>
      <c r="DI110" s="192">
        <f t="shared" si="45"/>
        <v>0</v>
      </c>
      <c r="DK110" s="203">
        <f>IF(Taula436[[#This Row],[Codi del contracte]]&lt;&gt;"",IF(Taula436[[#This Row],[Codi del contracte]]&gt;199,IF(Taula436[[#This Row],[Codi del contracte]]&lt;300,1,0),0),0)</f>
        <v>0</v>
      </c>
      <c r="DL110" s="203">
        <f>IF(Taula436[[#This Row],[Codi del contracte]]&lt;&gt;"",IF(Taula436[[#This Row],[Codi del contracte]]&gt;499,IF(Taula436[[#This Row],[Codi del contracte]]&lt;600,1,0),0),0)</f>
        <v>0</v>
      </c>
      <c r="DM110" s="203">
        <f t="shared" si="57"/>
        <v>0</v>
      </c>
      <c r="DN110" s="203">
        <f>IF(Taula436[[#This Row],[% Jornada (no posar símbol %)]]=100,IF(DM110=1,2,0),0)</f>
        <v>0</v>
      </c>
      <c r="DO110" s="203" t="str">
        <f t="shared" si="61"/>
        <v/>
      </c>
    </row>
    <row r="111" spans="1:119" ht="14.25" customHeight="1">
      <c r="A111" s="260"/>
      <c r="B111" s="83">
        <v>104</v>
      </c>
      <c r="C111" s="210"/>
      <c r="D111" s="226"/>
      <c r="E111" s="210"/>
      <c r="F111" s="224"/>
      <c r="G111" s="224"/>
      <c r="H111" s="210"/>
      <c r="I111" s="225"/>
      <c r="J111" s="210"/>
      <c r="K111" s="155"/>
      <c r="L111" s="156">
        <f t="shared" si="46"/>
        <v>0</v>
      </c>
      <c r="M111" s="340"/>
      <c r="N111" s="182" t="str">
        <f t="shared" si="58"/>
        <v/>
      </c>
      <c r="O111" s="127"/>
      <c r="P111" s="64"/>
      <c r="Q111" s="64"/>
      <c r="R111" s="64"/>
      <c r="CB111" s="78" t="str">
        <f t="shared" si="31"/>
        <v/>
      </c>
      <c r="CC111" s="79">
        <v>100</v>
      </c>
      <c r="CD111" s="79">
        <f t="shared" si="32"/>
        <v>0</v>
      </c>
      <c r="CE111" s="79">
        <f t="shared" si="33"/>
        <v>0</v>
      </c>
      <c r="CF111" s="79">
        <f t="shared" si="34"/>
        <v>0</v>
      </c>
      <c r="CG111" s="79">
        <f t="shared" si="59"/>
        <v>0</v>
      </c>
      <c r="CH111" s="80">
        <f t="shared" si="35"/>
        <v>0</v>
      </c>
      <c r="CI111" s="84">
        <f t="shared" si="36"/>
        <v>0</v>
      </c>
      <c r="CJ111" s="80">
        <f t="shared" si="47"/>
        <v>0</v>
      </c>
      <c r="CN111" s="21" t="str">
        <f t="shared" si="37"/>
        <v/>
      </c>
      <c r="CO111" s="21" t="str">
        <f t="shared" si="38"/>
        <v/>
      </c>
      <c r="CP111" s="22" t="str">
        <f t="shared" si="48"/>
        <v/>
      </c>
      <c r="CQ111" s="22" t="str">
        <f t="shared" si="49"/>
        <v/>
      </c>
      <c r="CR111" s="22" t="str">
        <f t="shared" si="50"/>
        <v/>
      </c>
      <c r="CS111" s="22" t="str">
        <f t="shared" si="51"/>
        <v/>
      </c>
      <c r="CT111" s="22" t="str">
        <f t="shared" si="52"/>
        <v/>
      </c>
      <c r="CU111" s="173" t="str">
        <f t="shared" si="39"/>
        <v/>
      </c>
      <c r="CV111" s="173" t="str">
        <f t="shared" si="40"/>
        <v/>
      </c>
      <c r="CW111" s="22" t="str">
        <f t="shared" si="53"/>
        <v/>
      </c>
      <c r="CX111" s="22" t="str">
        <f t="shared" si="54"/>
        <v/>
      </c>
      <c r="CY111" s="23" t="str">
        <f t="shared" si="55"/>
        <v/>
      </c>
      <c r="CZ111" s="23" t="str">
        <f t="shared" si="56"/>
        <v/>
      </c>
      <c r="DA111" s="207" t="str">
        <f t="shared" si="60"/>
        <v/>
      </c>
      <c r="DB111" s="23">
        <f t="shared" si="41"/>
        <v>0</v>
      </c>
      <c r="DC111" s="16"/>
      <c r="DE111" s="192">
        <f t="shared" si="42"/>
        <v>0</v>
      </c>
      <c r="DF111" s="192">
        <f t="shared" si="43"/>
        <v>0</v>
      </c>
      <c r="DH111" s="192">
        <f t="shared" si="44"/>
        <v>0</v>
      </c>
      <c r="DI111" s="192">
        <f t="shared" si="45"/>
        <v>0</v>
      </c>
      <c r="DK111" s="203">
        <f>IF(Taula436[[#This Row],[Codi del contracte]]&lt;&gt;"",IF(Taula436[[#This Row],[Codi del contracte]]&gt;199,IF(Taula436[[#This Row],[Codi del contracte]]&lt;300,1,0),0),0)</f>
        <v>0</v>
      </c>
      <c r="DL111" s="203">
        <f>IF(Taula436[[#This Row],[Codi del contracte]]&lt;&gt;"",IF(Taula436[[#This Row],[Codi del contracte]]&gt;499,IF(Taula436[[#This Row],[Codi del contracte]]&lt;600,1,0),0),0)</f>
        <v>0</v>
      </c>
      <c r="DM111" s="203">
        <f t="shared" si="57"/>
        <v>0</v>
      </c>
      <c r="DN111" s="203">
        <f>IF(Taula436[[#This Row],[% Jornada (no posar símbol %)]]=100,IF(DM111=1,2,0),0)</f>
        <v>0</v>
      </c>
      <c r="DO111" s="203" t="str">
        <f t="shared" si="61"/>
        <v/>
      </c>
    </row>
    <row r="112" spans="1:119" ht="14.25" customHeight="1">
      <c r="A112" s="260"/>
      <c r="B112" s="83">
        <v>105</v>
      </c>
      <c r="C112" s="210"/>
      <c r="D112" s="226"/>
      <c r="E112" s="210"/>
      <c r="F112" s="224"/>
      <c r="G112" s="224"/>
      <c r="H112" s="210"/>
      <c r="I112" s="225"/>
      <c r="J112" s="210"/>
      <c r="K112" s="155"/>
      <c r="L112" s="156">
        <f t="shared" si="46"/>
        <v>0</v>
      </c>
      <c r="M112" s="340"/>
      <c r="N112" s="182" t="str">
        <f t="shared" si="58"/>
        <v/>
      </c>
      <c r="O112" s="127"/>
      <c r="P112" s="64"/>
      <c r="Q112" s="64"/>
      <c r="R112" s="64"/>
      <c r="CB112" s="78" t="str">
        <f t="shared" si="31"/>
        <v/>
      </c>
      <c r="CC112" s="79">
        <v>100</v>
      </c>
      <c r="CD112" s="79">
        <f t="shared" si="32"/>
        <v>0</v>
      </c>
      <c r="CE112" s="79">
        <f t="shared" si="33"/>
        <v>0</v>
      </c>
      <c r="CF112" s="79">
        <f t="shared" si="34"/>
        <v>0</v>
      </c>
      <c r="CG112" s="79">
        <f t="shared" si="59"/>
        <v>0</v>
      </c>
      <c r="CH112" s="80">
        <f t="shared" si="35"/>
        <v>0</v>
      </c>
      <c r="CI112" s="84">
        <f t="shared" si="36"/>
        <v>0</v>
      </c>
      <c r="CJ112" s="80">
        <f t="shared" si="47"/>
        <v>0</v>
      </c>
      <c r="CN112" s="21" t="str">
        <f t="shared" si="37"/>
        <v/>
      </c>
      <c r="CO112" s="21" t="str">
        <f t="shared" si="38"/>
        <v/>
      </c>
      <c r="CP112" s="22" t="str">
        <f t="shared" si="48"/>
        <v/>
      </c>
      <c r="CQ112" s="22" t="str">
        <f t="shared" si="49"/>
        <v/>
      </c>
      <c r="CR112" s="22" t="str">
        <f t="shared" si="50"/>
        <v/>
      </c>
      <c r="CS112" s="22" t="str">
        <f t="shared" si="51"/>
        <v/>
      </c>
      <c r="CT112" s="22" t="str">
        <f t="shared" si="52"/>
        <v/>
      </c>
      <c r="CU112" s="173" t="str">
        <f t="shared" si="39"/>
        <v/>
      </c>
      <c r="CV112" s="173" t="str">
        <f t="shared" si="40"/>
        <v/>
      </c>
      <c r="CW112" s="22" t="str">
        <f t="shared" si="53"/>
        <v/>
      </c>
      <c r="CX112" s="22" t="str">
        <f t="shared" si="54"/>
        <v/>
      </c>
      <c r="CY112" s="23" t="str">
        <f t="shared" si="55"/>
        <v/>
      </c>
      <c r="CZ112" s="23" t="str">
        <f t="shared" si="56"/>
        <v/>
      </c>
      <c r="DA112" s="207" t="str">
        <f t="shared" si="60"/>
        <v/>
      </c>
      <c r="DB112" s="23">
        <f t="shared" si="41"/>
        <v>0</v>
      </c>
      <c r="DC112" s="16"/>
      <c r="DE112" s="192">
        <f t="shared" si="42"/>
        <v>0</v>
      </c>
      <c r="DF112" s="192">
        <f t="shared" si="43"/>
        <v>0</v>
      </c>
      <c r="DH112" s="192">
        <f t="shared" si="44"/>
        <v>0</v>
      </c>
      <c r="DI112" s="192">
        <f t="shared" si="45"/>
        <v>0</v>
      </c>
      <c r="DK112" s="203">
        <f>IF(Taula436[[#This Row],[Codi del contracte]]&lt;&gt;"",IF(Taula436[[#This Row],[Codi del contracte]]&gt;199,IF(Taula436[[#This Row],[Codi del contracte]]&lt;300,1,0),0),0)</f>
        <v>0</v>
      </c>
      <c r="DL112" s="203">
        <f>IF(Taula436[[#This Row],[Codi del contracte]]&lt;&gt;"",IF(Taula436[[#This Row],[Codi del contracte]]&gt;499,IF(Taula436[[#This Row],[Codi del contracte]]&lt;600,1,0),0),0)</f>
        <v>0</v>
      </c>
      <c r="DM112" s="203">
        <f t="shared" si="57"/>
        <v>0</v>
      </c>
      <c r="DN112" s="203">
        <f>IF(Taula436[[#This Row],[% Jornada (no posar símbol %)]]=100,IF(DM112=1,2,0),0)</f>
        <v>0</v>
      </c>
      <c r="DO112" s="203" t="str">
        <f t="shared" si="61"/>
        <v/>
      </c>
    </row>
    <row r="113" spans="1:119" ht="14.25" customHeight="1">
      <c r="A113" s="260"/>
      <c r="B113" s="83">
        <v>106</v>
      </c>
      <c r="C113" s="210"/>
      <c r="D113" s="226"/>
      <c r="E113" s="210"/>
      <c r="F113" s="224"/>
      <c r="G113" s="224"/>
      <c r="H113" s="210"/>
      <c r="I113" s="225"/>
      <c r="J113" s="210"/>
      <c r="K113" s="155"/>
      <c r="L113" s="156">
        <f t="shared" si="46"/>
        <v>0</v>
      </c>
      <c r="M113" s="340"/>
      <c r="N113" s="182" t="str">
        <f t="shared" si="58"/>
        <v/>
      </c>
      <c r="O113" s="127"/>
      <c r="P113" s="64"/>
      <c r="Q113" s="64"/>
      <c r="R113" s="64"/>
      <c r="CB113" s="78" t="str">
        <f t="shared" si="31"/>
        <v/>
      </c>
      <c r="CC113" s="79">
        <v>100</v>
      </c>
      <c r="CD113" s="79">
        <f t="shared" si="32"/>
        <v>0</v>
      </c>
      <c r="CE113" s="79">
        <f t="shared" si="33"/>
        <v>0</v>
      </c>
      <c r="CF113" s="79">
        <f t="shared" si="34"/>
        <v>0</v>
      </c>
      <c r="CG113" s="79">
        <f t="shared" si="59"/>
        <v>0</v>
      </c>
      <c r="CH113" s="80">
        <f t="shared" si="35"/>
        <v>0</v>
      </c>
      <c r="CI113" s="84">
        <f t="shared" si="36"/>
        <v>0</v>
      </c>
      <c r="CJ113" s="80">
        <f t="shared" si="47"/>
        <v>0</v>
      </c>
      <c r="CN113" s="21" t="str">
        <f t="shared" si="37"/>
        <v/>
      </c>
      <c r="CO113" s="21" t="str">
        <f t="shared" si="38"/>
        <v/>
      </c>
      <c r="CP113" s="22" t="str">
        <f t="shared" si="48"/>
        <v/>
      </c>
      <c r="CQ113" s="22" t="str">
        <f t="shared" si="49"/>
        <v/>
      </c>
      <c r="CR113" s="22" t="str">
        <f t="shared" si="50"/>
        <v/>
      </c>
      <c r="CS113" s="22" t="str">
        <f t="shared" si="51"/>
        <v/>
      </c>
      <c r="CT113" s="22" t="str">
        <f t="shared" si="52"/>
        <v/>
      </c>
      <c r="CU113" s="173" t="str">
        <f t="shared" si="39"/>
        <v/>
      </c>
      <c r="CV113" s="173" t="str">
        <f t="shared" si="40"/>
        <v/>
      </c>
      <c r="CW113" s="22" t="str">
        <f t="shared" si="53"/>
        <v/>
      </c>
      <c r="CX113" s="22" t="str">
        <f t="shared" si="54"/>
        <v/>
      </c>
      <c r="CY113" s="23" t="str">
        <f t="shared" si="55"/>
        <v/>
      </c>
      <c r="CZ113" s="23" t="str">
        <f t="shared" si="56"/>
        <v/>
      </c>
      <c r="DA113" s="207" t="str">
        <f t="shared" si="60"/>
        <v/>
      </c>
      <c r="DB113" s="23">
        <f t="shared" si="41"/>
        <v>0</v>
      </c>
      <c r="DC113" s="16"/>
      <c r="DE113" s="192">
        <f t="shared" si="42"/>
        <v>0</v>
      </c>
      <c r="DF113" s="192">
        <f t="shared" si="43"/>
        <v>0</v>
      </c>
      <c r="DH113" s="192">
        <f t="shared" si="44"/>
        <v>0</v>
      </c>
      <c r="DI113" s="192">
        <f t="shared" si="45"/>
        <v>0</v>
      </c>
      <c r="DK113" s="203">
        <f>IF(Taula436[[#This Row],[Codi del contracte]]&lt;&gt;"",IF(Taula436[[#This Row],[Codi del contracte]]&gt;199,IF(Taula436[[#This Row],[Codi del contracte]]&lt;300,1,0),0),0)</f>
        <v>0</v>
      </c>
      <c r="DL113" s="203">
        <f>IF(Taula436[[#This Row],[Codi del contracte]]&lt;&gt;"",IF(Taula436[[#This Row],[Codi del contracte]]&gt;499,IF(Taula436[[#This Row],[Codi del contracte]]&lt;600,1,0),0),0)</f>
        <v>0</v>
      </c>
      <c r="DM113" s="203">
        <f t="shared" si="57"/>
        <v>0</v>
      </c>
      <c r="DN113" s="203">
        <f>IF(Taula436[[#This Row],[% Jornada (no posar símbol %)]]=100,IF(DM113=1,2,0),0)</f>
        <v>0</v>
      </c>
      <c r="DO113" s="203" t="str">
        <f t="shared" si="61"/>
        <v/>
      </c>
    </row>
    <row r="114" spans="1:119" ht="14.25" customHeight="1">
      <c r="A114" s="260"/>
      <c r="B114" s="83">
        <v>107</v>
      </c>
      <c r="C114" s="210"/>
      <c r="D114" s="226"/>
      <c r="E114" s="210"/>
      <c r="F114" s="224"/>
      <c r="G114" s="224"/>
      <c r="H114" s="210"/>
      <c r="I114" s="225"/>
      <c r="J114" s="210"/>
      <c r="K114" s="155"/>
      <c r="L114" s="156">
        <f t="shared" si="46"/>
        <v>0</v>
      </c>
      <c r="M114" s="340"/>
      <c r="N114" s="182" t="str">
        <f t="shared" si="58"/>
        <v/>
      </c>
      <c r="O114" s="127"/>
      <c r="P114" s="64"/>
      <c r="Q114" s="64"/>
      <c r="R114" s="64"/>
      <c r="CB114" s="78" t="str">
        <f t="shared" si="31"/>
        <v/>
      </c>
      <c r="CC114" s="79">
        <v>100</v>
      </c>
      <c r="CD114" s="79">
        <f t="shared" si="32"/>
        <v>0</v>
      </c>
      <c r="CE114" s="79">
        <f t="shared" si="33"/>
        <v>0</v>
      </c>
      <c r="CF114" s="79">
        <f t="shared" si="34"/>
        <v>0</v>
      </c>
      <c r="CG114" s="79">
        <f t="shared" si="59"/>
        <v>0</v>
      </c>
      <c r="CH114" s="80">
        <f t="shared" si="35"/>
        <v>0</v>
      </c>
      <c r="CI114" s="84">
        <f t="shared" si="36"/>
        <v>0</v>
      </c>
      <c r="CJ114" s="80">
        <f t="shared" si="47"/>
        <v>0</v>
      </c>
      <c r="CN114" s="21" t="str">
        <f t="shared" si="37"/>
        <v/>
      </c>
      <c r="CO114" s="21" t="str">
        <f t="shared" si="38"/>
        <v/>
      </c>
      <c r="CP114" s="22" t="str">
        <f t="shared" si="48"/>
        <v/>
      </c>
      <c r="CQ114" s="22" t="str">
        <f t="shared" si="49"/>
        <v/>
      </c>
      <c r="CR114" s="22" t="str">
        <f t="shared" si="50"/>
        <v/>
      </c>
      <c r="CS114" s="22" t="str">
        <f t="shared" si="51"/>
        <v/>
      </c>
      <c r="CT114" s="22" t="str">
        <f t="shared" si="52"/>
        <v/>
      </c>
      <c r="CU114" s="173" t="str">
        <f t="shared" si="39"/>
        <v/>
      </c>
      <c r="CV114" s="173" t="str">
        <f t="shared" si="40"/>
        <v/>
      </c>
      <c r="CW114" s="22" t="str">
        <f t="shared" si="53"/>
        <v/>
      </c>
      <c r="CX114" s="22" t="str">
        <f t="shared" si="54"/>
        <v/>
      </c>
      <c r="CY114" s="23" t="str">
        <f t="shared" si="55"/>
        <v/>
      </c>
      <c r="CZ114" s="23" t="str">
        <f t="shared" si="56"/>
        <v/>
      </c>
      <c r="DA114" s="207" t="str">
        <f t="shared" si="60"/>
        <v/>
      </c>
      <c r="DB114" s="23">
        <f t="shared" si="41"/>
        <v>0</v>
      </c>
      <c r="DC114" s="16"/>
      <c r="DE114" s="192">
        <f t="shared" si="42"/>
        <v>0</v>
      </c>
      <c r="DF114" s="192">
        <f t="shared" si="43"/>
        <v>0</v>
      </c>
      <c r="DH114" s="192">
        <f t="shared" si="44"/>
        <v>0</v>
      </c>
      <c r="DI114" s="192">
        <f t="shared" si="45"/>
        <v>0</v>
      </c>
      <c r="DK114" s="203">
        <f>IF(Taula436[[#This Row],[Codi del contracte]]&lt;&gt;"",IF(Taula436[[#This Row],[Codi del contracte]]&gt;199,IF(Taula436[[#This Row],[Codi del contracte]]&lt;300,1,0),0),0)</f>
        <v>0</v>
      </c>
      <c r="DL114" s="203">
        <f>IF(Taula436[[#This Row],[Codi del contracte]]&lt;&gt;"",IF(Taula436[[#This Row],[Codi del contracte]]&gt;499,IF(Taula436[[#This Row],[Codi del contracte]]&lt;600,1,0),0),0)</f>
        <v>0</v>
      </c>
      <c r="DM114" s="203">
        <f t="shared" si="57"/>
        <v>0</v>
      </c>
      <c r="DN114" s="203">
        <f>IF(Taula436[[#This Row],[% Jornada (no posar símbol %)]]=100,IF(DM114=1,2,0),0)</f>
        <v>0</v>
      </c>
      <c r="DO114" s="203" t="str">
        <f t="shared" si="61"/>
        <v/>
      </c>
    </row>
    <row r="115" spans="1:119" ht="14.25" customHeight="1">
      <c r="A115" s="260"/>
      <c r="B115" s="83">
        <v>108</v>
      </c>
      <c r="C115" s="210"/>
      <c r="D115" s="226"/>
      <c r="E115" s="210"/>
      <c r="F115" s="224"/>
      <c r="G115" s="224"/>
      <c r="H115" s="210"/>
      <c r="I115" s="225"/>
      <c r="J115" s="210"/>
      <c r="K115" s="155"/>
      <c r="L115" s="156">
        <f t="shared" si="46"/>
        <v>0</v>
      </c>
      <c r="M115" s="340"/>
      <c r="N115" s="182" t="str">
        <f t="shared" si="58"/>
        <v/>
      </c>
      <c r="O115" s="127"/>
      <c r="P115" s="64"/>
      <c r="Q115" s="64"/>
      <c r="R115" s="64"/>
      <c r="CB115" s="78" t="str">
        <f t="shared" si="31"/>
        <v/>
      </c>
      <c r="CC115" s="79">
        <v>100</v>
      </c>
      <c r="CD115" s="79">
        <f t="shared" si="32"/>
        <v>0</v>
      </c>
      <c r="CE115" s="79">
        <f t="shared" si="33"/>
        <v>0</v>
      </c>
      <c r="CF115" s="79">
        <f t="shared" si="34"/>
        <v>0</v>
      </c>
      <c r="CG115" s="79">
        <f t="shared" si="59"/>
        <v>0</v>
      </c>
      <c r="CH115" s="80">
        <f t="shared" si="35"/>
        <v>0</v>
      </c>
      <c r="CI115" s="84">
        <f t="shared" si="36"/>
        <v>0</v>
      </c>
      <c r="CJ115" s="80">
        <f t="shared" si="47"/>
        <v>0</v>
      </c>
      <c r="CN115" s="21" t="str">
        <f t="shared" si="37"/>
        <v/>
      </c>
      <c r="CO115" s="21" t="str">
        <f t="shared" si="38"/>
        <v/>
      </c>
      <c r="CP115" s="22" t="str">
        <f t="shared" si="48"/>
        <v/>
      </c>
      <c r="CQ115" s="22" t="str">
        <f t="shared" si="49"/>
        <v/>
      </c>
      <c r="CR115" s="22" t="str">
        <f t="shared" si="50"/>
        <v/>
      </c>
      <c r="CS115" s="22" t="str">
        <f t="shared" si="51"/>
        <v/>
      </c>
      <c r="CT115" s="22" t="str">
        <f t="shared" si="52"/>
        <v/>
      </c>
      <c r="CU115" s="173" t="str">
        <f t="shared" si="39"/>
        <v/>
      </c>
      <c r="CV115" s="173" t="str">
        <f t="shared" si="40"/>
        <v/>
      </c>
      <c r="CW115" s="22" t="str">
        <f t="shared" si="53"/>
        <v/>
      </c>
      <c r="CX115" s="22" t="str">
        <f t="shared" si="54"/>
        <v/>
      </c>
      <c r="CY115" s="23" t="str">
        <f t="shared" si="55"/>
        <v/>
      </c>
      <c r="CZ115" s="23" t="str">
        <f t="shared" si="56"/>
        <v/>
      </c>
      <c r="DA115" s="207" t="str">
        <f t="shared" si="60"/>
        <v/>
      </c>
      <c r="DB115" s="23">
        <f t="shared" si="41"/>
        <v>0</v>
      </c>
      <c r="DC115" s="16"/>
      <c r="DE115" s="192">
        <f t="shared" si="42"/>
        <v>0</v>
      </c>
      <c r="DF115" s="192">
        <f t="shared" si="43"/>
        <v>0</v>
      </c>
      <c r="DH115" s="192">
        <f t="shared" si="44"/>
        <v>0</v>
      </c>
      <c r="DI115" s="192">
        <f t="shared" si="45"/>
        <v>0</v>
      </c>
      <c r="DK115" s="203">
        <f>IF(Taula436[[#This Row],[Codi del contracte]]&lt;&gt;"",IF(Taula436[[#This Row],[Codi del contracte]]&gt;199,IF(Taula436[[#This Row],[Codi del contracte]]&lt;300,1,0),0),0)</f>
        <v>0</v>
      </c>
      <c r="DL115" s="203">
        <f>IF(Taula436[[#This Row],[Codi del contracte]]&lt;&gt;"",IF(Taula436[[#This Row],[Codi del contracte]]&gt;499,IF(Taula436[[#This Row],[Codi del contracte]]&lt;600,1,0),0),0)</f>
        <v>0</v>
      </c>
      <c r="DM115" s="203">
        <f t="shared" si="57"/>
        <v>0</v>
      </c>
      <c r="DN115" s="203">
        <f>IF(Taula436[[#This Row],[% Jornada (no posar símbol %)]]=100,IF(DM115=1,2,0),0)</f>
        <v>0</v>
      </c>
      <c r="DO115" s="203" t="str">
        <f t="shared" si="61"/>
        <v/>
      </c>
    </row>
    <row r="116" spans="1:119" ht="14.25" customHeight="1">
      <c r="A116" s="260"/>
      <c r="B116" s="83">
        <v>109</v>
      </c>
      <c r="C116" s="210"/>
      <c r="D116" s="226"/>
      <c r="E116" s="210"/>
      <c r="F116" s="224"/>
      <c r="G116" s="224"/>
      <c r="H116" s="210"/>
      <c r="I116" s="225"/>
      <c r="J116" s="210"/>
      <c r="K116" s="155"/>
      <c r="L116" s="156">
        <f t="shared" si="46"/>
        <v>0</v>
      </c>
      <c r="M116" s="340"/>
      <c r="N116" s="182" t="str">
        <f t="shared" si="58"/>
        <v/>
      </c>
      <c r="O116" s="127"/>
      <c r="P116" s="64"/>
      <c r="Q116" s="64"/>
      <c r="R116" s="64"/>
      <c r="CB116" s="78" t="str">
        <f t="shared" si="31"/>
        <v/>
      </c>
      <c r="CC116" s="79">
        <v>100</v>
      </c>
      <c r="CD116" s="79">
        <f t="shared" si="32"/>
        <v>0</v>
      </c>
      <c r="CE116" s="79">
        <f t="shared" si="33"/>
        <v>0</v>
      </c>
      <c r="CF116" s="79">
        <f t="shared" si="34"/>
        <v>0</v>
      </c>
      <c r="CG116" s="79">
        <f t="shared" si="59"/>
        <v>0</v>
      </c>
      <c r="CH116" s="80">
        <f t="shared" si="35"/>
        <v>0</v>
      </c>
      <c r="CI116" s="84">
        <f t="shared" si="36"/>
        <v>0</v>
      </c>
      <c r="CJ116" s="80">
        <f t="shared" si="47"/>
        <v>0</v>
      </c>
      <c r="CN116" s="21" t="str">
        <f t="shared" si="37"/>
        <v/>
      </c>
      <c r="CO116" s="21" t="str">
        <f t="shared" si="38"/>
        <v/>
      </c>
      <c r="CP116" s="22" t="str">
        <f t="shared" si="48"/>
        <v/>
      </c>
      <c r="CQ116" s="22" t="str">
        <f t="shared" si="49"/>
        <v/>
      </c>
      <c r="CR116" s="22" t="str">
        <f t="shared" si="50"/>
        <v/>
      </c>
      <c r="CS116" s="22" t="str">
        <f t="shared" si="51"/>
        <v/>
      </c>
      <c r="CT116" s="22" t="str">
        <f t="shared" si="52"/>
        <v/>
      </c>
      <c r="CU116" s="173" t="str">
        <f t="shared" si="39"/>
        <v/>
      </c>
      <c r="CV116" s="173" t="str">
        <f t="shared" si="40"/>
        <v/>
      </c>
      <c r="CW116" s="22" t="str">
        <f t="shared" si="53"/>
        <v/>
      </c>
      <c r="CX116" s="22" t="str">
        <f t="shared" si="54"/>
        <v/>
      </c>
      <c r="CY116" s="23" t="str">
        <f t="shared" si="55"/>
        <v/>
      </c>
      <c r="CZ116" s="23" t="str">
        <f t="shared" si="56"/>
        <v/>
      </c>
      <c r="DA116" s="207" t="str">
        <f t="shared" si="60"/>
        <v/>
      </c>
      <c r="DB116" s="23">
        <f t="shared" si="41"/>
        <v>0</v>
      </c>
      <c r="DC116" s="16"/>
      <c r="DE116" s="192">
        <f t="shared" si="42"/>
        <v>0</v>
      </c>
      <c r="DF116" s="192">
        <f t="shared" si="43"/>
        <v>0</v>
      </c>
      <c r="DH116" s="192">
        <f t="shared" si="44"/>
        <v>0</v>
      </c>
      <c r="DI116" s="192">
        <f t="shared" si="45"/>
        <v>0</v>
      </c>
      <c r="DK116" s="203">
        <f>IF(Taula436[[#This Row],[Codi del contracte]]&lt;&gt;"",IF(Taula436[[#This Row],[Codi del contracte]]&gt;199,IF(Taula436[[#This Row],[Codi del contracte]]&lt;300,1,0),0),0)</f>
        <v>0</v>
      </c>
      <c r="DL116" s="203">
        <f>IF(Taula436[[#This Row],[Codi del contracte]]&lt;&gt;"",IF(Taula436[[#This Row],[Codi del contracte]]&gt;499,IF(Taula436[[#This Row],[Codi del contracte]]&lt;600,1,0),0),0)</f>
        <v>0</v>
      </c>
      <c r="DM116" s="203">
        <f t="shared" si="57"/>
        <v>0</v>
      </c>
      <c r="DN116" s="203">
        <f>IF(Taula436[[#This Row],[% Jornada (no posar símbol %)]]=100,IF(DM116=1,2,0),0)</f>
        <v>0</v>
      </c>
      <c r="DO116" s="203" t="str">
        <f t="shared" si="61"/>
        <v/>
      </c>
    </row>
    <row r="117" spans="1:119" ht="14.25" customHeight="1">
      <c r="A117" s="260"/>
      <c r="B117" s="83">
        <v>110</v>
      </c>
      <c r="C117" s="210"/>
      <c r="D117" s="226"/>
      <c r="E117" s="210"/>
      <c r="F117" s="224"/>
      <c r="G117" s="224"/>
      <c r="H117" s="210"/>
      <c r="I117" s="225"/>
      <c r="J117" s="210"/>
      <c r="K117" s="155"/>
      <c r="L117" s="156">
        <f t="shared" si="46"/>
        <v>0</v>
      </c>
      <c r="M117" s="340"/>
      <c r="N117" s="182" t="str">
        <f t="shared" si="58"/>
        <v/>
      </c>
      <c r="O117" s="127"/>
      <c r="P117" s="64"/>
      <c r="Q117" s="64"/>
      <c r="R117" s="64"/>
      <c r="CB117" s="78" t="str">
        <f t="shared" si="31"/>
        <v/>
      </c>
      <c r="CC117" s="79">
        <v>100</v>
      </c>
      <c r="CD117" s="79">
        <f t="shared" si="32"/>
        <v>0</v>
      </c>
      <c r="CE117" s="79">
        <f t="shared" si="33"/>
        <v>0</v>
      </c>
      <c r="CF117" s="79">
        <f t="shared" si="34"/>
        <v>0</v>
      </c>
      <c r="CG117" s="79">
        <f t="shared" si="59"/>
        <v>0</v>
      </c>
      <c r="CH117" s="80">
        <f t="shared" si="35"/>
        <v>0</v>
      </c>
      <c r="CI117" s="84">
        <f t="shared" si="36"/>
        <v>0</v>
      </c>
      <c r="CJ117" s="80">
        <f t="shared" si="47"/>
        <v>0</v>
      </c>
      <c r="CN117" s="21" t="str">
        <f t="shared" si="37"/>
        <v/>
      </c>
      <c r="CO117" s="21" t="str">
        <f t="shared" si="38"/>
        <v/>
      </c>
      <c r="CP117" s="22" t="str">
        <f t="shared" si="48"/>
        <v/>
      </c>
      <c r="CQ117" s="22" t="str">
        <f t="shared" si="49"/>
        <v/>
      </c>
      <c r="CR117" s="22" t="str">
        <f t="shared" si="50"/>
        <v/>
      </c>
      <c r="CS117" s="22" t="str">
        <f t="shared" si="51"/>
        <v/>
      </c>
      <c r="CT117" s="22" t="str">
        <f t="shared" si="52"/>
        <v/>
      </c>
      <c r="CU117" s="173" t="str">
        <f t="shared" si="39"/>
        <v/>
      </c>
      <c r="CV117" s="173" t="str">
        <f t="shared" si="40"/>
        <v/>
      </c>
      <c r="CW117" s="22" t="str">
        <f t="shared" si="53"/>
        <v/>
      </c>
      <c r="CX117" s="22" t="str">
        <f t="shared" si="54"/>
        <v/>
      </c>
      <c r="CY117" s="23" t="str">
        <f t="shared" si="55"/>
        <v/>
      </c>
      <c r="CZ117" s="23" t="str">
        <f t="shared" si="56"/>
        <v/>
      </c>
      <c r="DA117" s="207" t="str">
        <f t="shared" si="60"/>
        <v/>
      </c>
      <c r="DB117" s="23">
        <f t="shared" si="41"/>
        <v>0</v>
      </c>
      <c r="DC117" s="16"/>
      <c r="DE117" s="192">
        <f t="shared" si="42"/>
        <v>0</v>
      </c>
      <c r="DF117" s="192">
        <f t="shared" si="43"/>
        <v>0</v>
      </c>
      <c r="DH117" s="192">
        <f t="shared" si="44"/>
        <v>0</v>
      </c>
      <c r="DI117" s="192">
        <f t="shared" si="45"/>
        <v>0</v>
      </c>
      <c r="DK117" s="203">
        <f>IF(Taula436[[#This Row],[Codi del contracte]]&lt;&gt;"",IF(Taula436[[#This Row],[Codi del contracte]]&gt;199,IF(Taula436[[#This Row],[Codi del contracte]]&lt;300,1,0),0),0)</f>
        <v>0</v>
      </c>
      <c r="DL117" s="203">
        <f>IF(Taula436[[#This Row],[Codi del contracte]]&lt;&gt;"",IF(Taula436[[#This Row],[Codi del contracte]]&gt;499,IF(Taula436[[#This Row],[Codi del contracte]]&lt;600,1,0),0),0)</f>
        <v>0</v>
      </c>
      <c r="DM117" s="203">
        <f t="shared" si="57"/>
        <v>0</v>
      </c>
      <c r="DN117" s="203">
        <f>IF(Taula436[[#This Row],[% Jornada (no posar símbol %)]]=100,IF(DM117=1,2,0),0)</f>
        <v>0</v>
      </c>
      <c r="DO117" s="203" t="str">
        <f t="shared" si="61"/>
        <v/>
      </c>
    </row>
    <row r="118" spans="1:119" ht="14.25" customHeight="1">
      <c r="A118" s="260"/>
      <c r="B118" s="83">
        <v>111</v>
      </c>
      <c r="C118" s="210"/>
      <c r="D118" s="226"/>
      <c r="E118" s="210"/>
      <c r="F118" s="224"/>
      <c r="G118" s="224"/>
      <c r="H118" s="210"/>
      <c r="I118" s="225"/>
      <c r="J118" s="210"/>
      <c r="K118" s="155"/>
      <c r="L118" s="156">
        <f t="shared" si="46"/>
        <v>0</v>
      </c>
      <c r="M118" s="340"/>
      <c r="N118" s="182" t="str">
        <f t="shared" si="58"/>
        <v/>
      </c>
      <c r="O118" s="127"/>
      <c r="P118" s="64"/>
      <c r="Q118" s="64"/>
      <c r="R118" s="64"/>
      <c r="CB118" s="78" t="str">
        <f t="shared" si="31"/>
        <v/>
      </c>
      <c r="CC118" s="79">
        <v>100</v>
      </c>
      <c r="CD118" s="79">
        <f t="shared" si="32"/>
        <v>0</v>
      </c>
      <c r="CE118" s="79">
        <f t="shared" si="33"/>
        <v>0</v>
      </c>
      <c r="CF118" s="79">
        <f t="shared" si="34"/>
        <v>0</v>
      </c>
      <c r="CG118" s="79">
        <f t="shared" si="59"/>
        <v>0</v>
      </c>
      <c r="CH118" s="80">
        <f t="shared" si="35"/>
        <v>0</v>
      </c>
      <c r="CI118" s="84">
        <f t="shared" si="36"/>
        <v>0</v>
      </c>
      <c r="CJ118" s="80">
        <f t="shared" si="47"/>
        <v>0</v>
      </c>
      <c r="CN118" s="21" t="str">
        <f t="shared" si="37"/>
        <v/>
      </c>
      <c r="CO118" s="21" t="str">
        <f t="shared" si="38"/>
        <v/>
      </c>
      <c r="CP118" s="22" t="str">
        <f t="shared" si="48"/>
        <v/>
      </c>
      <c r="CQ118" s="22" t="str">
        <f t="shared" si="49"/>
        <v/>
      </c>
      <c r="CR118" s="22" t="str">
        <f t="shared" si="50"/>
        <v/>
      </c>
      <c r="CS118" s="22" t="str">
        <f t="shared" si="51"/>
        <v/>
      </c>
      <c r="CT118" s="22" t="str">
        <f t="shared" si="52"/>
        <v/>
      </c>
      <c r="CU118" s="173" t="str">
        <f t="shared" si="39"/>
        <v/>
      </c>
      <c r="CV118" s="173" t="str">
        <f t="shared" si="40"/>
        <v/>
      </c>
      <c r="CW118" s="22" t="str">
        <f t="shared" si="53"/>
        <v/>
      </c>
      <c r="CX118" s="22" t="str">
        <f t="shared" si="54"/>
        <v/>
      </c>
      <c r="CY118" s="23" t="str">
        <f t="shared" si="55"/>
        <v/>
      </c>
      <c r="CZ118" s="23" t="str">
        <f t="shared" si="56"/>
        <v/>
      </c>
      <c r="DA118" s="207" t="str">
        <f t="shared" si="60"/>
        <v/>
      </c>
      <c r="DB118" s="23">
        <f t="shared" si="41"/>
        <v>0</v>
      </c>
      <c r="DC118" s="16"/>
      <c r="DE118" s="192">
        <f t="shared" si="42"/>
        <v>0</v>
      </c>
      <c r="DF118" s="192">
        <f t="shared" si="43"/>
        <v>0</v>
      </c>
      <c r="DH118" s="192">
        <f t="shared" si="44"/>
        <v>0</v>
      </c>
      <c r="DI118" s="192">
        <f t="shared" si="45"/>
        <v>0</v>
      </c>
      <c r="DK118" s="203">
        <f>IF(Taula436[[#This Row],[Codi del contracte]]&lt;&gt;"",IF(Taula436[[#This Row],[Codi del contracte]]&gt;199,IF(Taula436[[#This Row],[Codi del contracte]]&lt;300,1,0),0),0)</f>
        <v>0</v>
      </c>
      <c r="DL118" s="203">
        <f>IF(Taula436[[#This Row],[Codi del contracte]]&lt;&gt;"",IF(Taula436[[#This Row],[Codi del contracte]]&gt;499,IF(Taula436[[#This Row],[Codi del contracte]]&lt;600,1,0),0),0)</f>
        <v>0</v>
      </c>
      <c r="DM118" s="203">
        <f t="shared" si="57"/>
        <v>0</v>
      </c>
      <c r="DN118" s="203">
        <f>IF(Taula436[[#This Row],[% Jornada (no posar símbol %)]]=100,IF(DM118=1,2,0),0)</f>
        <v>0</v>
      </c>
      <c r="DO118" s="203" t="str">
        <f t="shared" si="61"/>
        <v/>
      </c>
    </row>
    <row r="119" spans="1:119" ht="14.25" customHeight="1">
      <c r="A119" s="260"/>
      <c r="B119" s="83">
        <v>112</v>
      </c>
      <c r="C119" s="210"/>
      <c r="D119" s="226"/>
      <c r="E119" s="210"/>
      <c r="F119" s="224"/>
      <c r="G119" s="224"/>
      <c r="H119" s="210"/>
      <c r="I119" s="225"/>
      <c r="J119" s="210"/>
      <c r="K119" s="155"/>
      <c r="L119" s="156">
        <f t="shared" si="46"/>
        <v>0</v>
      </c>
      <c r="M119" s="340"/>
      <c r="N119" s="182" t="str">
        <f t="shared" si="58"/>
        <v/>
      </c>
      <c r="O119" s="127"/>
      <c r="P119" s="64"/>
      <c r="Q119" s="64"/>
      <c r="R119" s="64"/>
      <c r="CB119" s="78" t="str">
        <f t="shared" si="31"/>
        <v/>
      </c>
      <c r="CC119" s="79">
        <v>100</v>
      </c>
      <c r="CD119" s="79">
        <f t="shared" si="32"/>
        <v>0</v>
      </c>
      <c r="CE119" s="79">
        <f t="shared" si="33"/>
        <v>0</v>
      </c>
      <c r="CF119" s="79">
        <f t="shared" si="34"/>
        <v>0</v>
      </c>
      <c r="CG119" s="79">
        <f t="shared" si="59"/>
        <v>0</v>
      </c>
      <c r="CH119" s="80">
        <f t="shared" si="35"/>
        <v>0</v>
      </c>
      <c r="CI119" s="84">
        <f t="shared" si="36"/>
        <v>0</v>
      </c>
      <c r="CJ119" s="80">
        <f t="shared" si="47"/>
        <v>0</v>
      </c>
      <c r="CN119" s="21" t="str">
        <f t="shared" si="37"/>
        <v/>
      </c>
      <c r="CO119" s="21" t="str">
        <f t="shared" si="38"/>
        <v/>
      </c>
      <c r="CP119" s="22" t="str">
        <f t="shared" si="48"/>
        <v/>
      </c>
      <c r="CQ119" s="22" t="str">
        <f t="shared" si="49"/>
        <v/>
      </c>
      <c r="CR119" s="22" t="str">
        <f t="shared" si="50"/>
        <v/>
      </c>
      <c r="CS119" s="22" t="str">
        <f t="shared" si="51"/>
        <v/>
      </c>
      <c r="CT119" s="22" t="str">
        <f t="shared" si="52"/>
        <v/>
      </c>
      <c r="CU119" s="173" t="str">
        <f t="shared" si="39"/>
        <v/>
      </c>
      <c r="CV119" s="173" t="str">
        <f t="shared" si="40"/>
        <v/>
      </c>
      <c r="CW119" s="22" t="str">
        <f t="shared" si="53"/>
        <v/>
      </c>
      <c r="CX119" s="22" t="str">
        <f t="shared" si="54"/>
        <v/>
      </c>
      <c r="CY119" s="23" t="str">
        <f t="shared" si="55"/>
        <v/>
      </c>
      <c r="CZ119" s="23" t="str">
        <f t="shared" si="56"/>
        <v/>
      </c>
      <c r="DA119" s="207" t="str">
        <f t="shared" si="60"/>
        <v/>
      </c>
      <c r="DB119" s="23">
        <f t="shared" si="41"/>
        <v>0</v>
      </c>
      <c r="DC119" s="16"/>
      <c r="DE119" s="192">
        <f t="shared" si="42"/>
        <v>0</v>
      </c>
      <c r="DF119" s="192">
        <f t="shared" si="43"/>
        <v>0</v>
      </c>
      <c r="DH119" s="192">
        <f t="shared" si="44"/>
        <v>0</v>
      </c>
      <c r="DI119" s="192">
        <f t="shared" si="45"/>
        <v>0</v>
      </c>
      <c r="DK119" s="203">
        <f>IF(Taula436[[#This Row],[Codi del contracte]]&lt;&gt;"",IF(Taula436[[#This Row],[Codi del contracte]]&gt;199,IF(Taula436[[#This Row],[Codi del contracte]]&lt;300,1,0),0),0)</f>
        <v>0</v>
      </c>
      <c r="DL119" s="203">
        <f>IF(Taula436[[#This Row],[Codi del contracte]]&lt;&gt;"",IF(Taula436[[#This Row],[Codi del contracte]]&gt;499,IF(Taula436[[#This Row],[Codi del contracte]]&lt;600,1,0),0),0)</f>
        <v>0</v>
      </c>
      <c r="DM119" s="203">
        <f t="shared" si="57"/>
        <v>0</v>
      </c>
      <c r="DN119" s="203">
        <f>IF(Taula436[[#This Row],[% Jornada (no posar símbol %)]]=100,IF(DM119=1,2,0),0)</f>
        <v>0</v>
      </c>
      <c r="DO119" s="203" t="str">
        <f t="shared" si="61"/>
        <v/>
      </c>
    </row>
    <row r="120" spans="1:119" ht="14.25" customHeight="1">
      <c r="A120" s="260"/>
      <c r="B120" s="83">
        <v>113</v>
      </c>
      <c r="C120" s="210"/>
      <c r="D120" s="226"/>
      <c r="E120" s="210"/>
      <c r="F120" s="224"/>
      <c r="G120" s="224"/>
      <c r="H120" s="210"/>
      <c r="I120" s="225"/>
      <c r="J120" s="210"/>
      <c r="K120" s="155"/>
      <c r="L120" s="156">
        <f t="shared" si="46"/>
        <v>0</v>
      </c>
      <c r="M120" s="340"/>
      <c r="N120" s="182" t="str">
        <f t="shared" si="58"/>
        <v/>
      </c>
      <c r="O120" s="127"/>
      <c r="P120" s="64"/>
      <c r="Q120" s="64"/>
      <c r="R120" s="64"/>
      <c r="CB120" s="78" t="str">
        <f t="shared" si="31"/>
        <v/>
      </c>
      <c r="CC120" s="79">
        <v>100</v>
      </c>
      <c r="CD120" s="79">
        <f t="shared" si="32"/>
        <v>0</v>
      </c>
      <c r="CE120" s="79">
        <f t="shared" si="33"/>
        <v>0</v>
      </c>
      <c r="CF120" s="79">
        <f t="shared" si="34"/>
        <v>0</v>
      </c>
      <c r="CG120" s="79">
        <f t="shared" si="59"/>
        <v>0</v>
      </c>
      <c r="CH120" s="80">
        <f t="shared" si="35"/>
        <v>0</v>
      </c>
      <c r="CI120" s="84">
        <f t="shared" si="36"/>
        <v>0</v>
      </c>
      <c r="CJ120" s="80">
        <f t="shared" si="47"/>
        <v>0</v>
      </c>
      <c r="CN120" s="21" t="str">
        <f t="shared" si="37"/>
        <v/>
      </c>
      <c r="CO120" s="21" t="str">
        <f t="shared" si="38"/>
        <v/>
      </c>
      <c r="CP120" s="22" t="str">
        <f t="shared" si="48"/>
        <v/>
      </c>
      <c r="CQ120" s="22" t="str">
        <f t="shared" si="49"/>
        <v/>
      </c>
      <c r="CR120" s="22" t="str">
        <f t="shared" si="50"/>
        <v/>
      </c>
      <c r="CS120" s="22" t="str">
        <f t="shared" si="51"/>
        <v/>
      </c>
      <c r="CT120" s="22" t="str">
        <f t="shared" si="52"/>
        <v/>
      </c>
      <c r="CU120" s="173" t="str">
        <f t="shared" si="39"/>
        <v/>
      </c>
      <c r="CV120" s="173" t="str">
        <f t="shared" si="40"/>
        <v/>
      </c>
      <c r="CW120" s="22" t="str">
        <f t="shared" si="53"/>
        <v/>
      </c>
      <c r="CX120" s="22" t="str">
        <f t="shared" si="54"/>
        <v/>
      </c>
      <c r="CY120" s="23" t="str">
        <f t="shared" si="55"/>
        <v/>
      </c>
      <c r="CZ120" s="23" t="str">
        <f t="shared" si="56"/>
        <v/>
      </c>
      <c r="DA120" s="207" t="str">
        <f t="shared" si="60"/>
        <v/>
      </c>
      <c r="DB120" s="23">
        <f t="shared" si="41"/>
        <v>0</v>
      </c>
      <c r="DC120" s="16"/>
      <c r="DE120" s="192">
        <f t="shared" si="42"/>
        <v>0</v>
      </c>
      <c r="DF120" s="192">
        <f t="shared" si="43"/>
        <v>0</v>
      </c>
      <c r="DH120" s="192">
        <f t="shared" si="44"/>
        <v>0</v>
      </c>
      <c r="DI120" s="192">
        <f t="shared" si="45"/>
        <v>0</v>
      </c>
      <c r="DK120" s="203">
        <f>IF(Taula436[[#This Row],[Codi del contracte]]&lt;&gt;"",IF(Taula436[[#This Row],[Codi del contracte]]&gt;199,IF(Taula436[[#This Row],[Codi del contracte]]&lt;300,1,0),0),0)</f>
        <v>0</v>
      </c>
      <c r="DL120" s="203">
        <f>IF(Taula436[[#This Row],[Codi del contracte]]&lt;&gt;"",IF(Taula436[[#This Row],[Codi del contracte]]&gt;499,IF(Taula436[[#This Row],[Codi del contracte]]&lt;600,1,0),0),0)</f>
        <v>0</v>
      </c>
      <c r="DM120" s="203">
        <f t="shared" si="57"/>
        <v>0</v>
      </c>
      <c r="DN120" s="203">
        <f>IF(Taula436[[#This Row],[% Jornada (no posar símbol %)]]=100,IF(DM120=1,2,0),0)</f>
        <v>0</v>
      </c>
      <c r="DO120" s="203" t="str">
        <f t="shared" si="61"/>
        <v/>
      </c>
    </row>
    <row r="121" spans="1:119" ht="14.25" customHeight="1">
      <c r="A121" s="260"/>
      <c r="B121" s="83">
        <v>114</v>
      </c>
      <c r="C121" s="210"/>
      <c r="D121" s="226"/>
      <c r="E121" s="210"/>
      <c r="F121" s="224"/>
      <c r="G121" s="224"/>
      <c r="H121" s="210"/>
      <c r="I121" s="225"/>
      <c r="J121" s="210"/>
      <c r="K121" s="155"/>
      <c r="L121" s="156">
        <f t="shared" si="46"/>
        <v>0</v>
      </c>
      <c r="M121" s="340"/>
      <c r="N121" s="182" t="str">
        <f t="shared" si="58"/>
        <v/>
      </c>
      <c r="O121" s="127"/>
      <c r="P121" s="64"/>
      <c r="Q121" s="64"/>
      <c r="R121" s="64"/>
      <c r="CB121" s="78" t="str">
        <f t="shared" si="31"/>
        <v/>
      </c>
      <c r="CC121" s="79">
        <v>100</v>
      </c>
      <c r="CD121" s="79">
        <f t="shared" si="32"/>
        <v>0</v>
      </c>
      <c r="CE121" s="79">
        <f t="shared" si="33"/>
        <v>0</v>
      </c>
      <c r="CF121" s="79">
        <f t="shared" si="34"/>
        <v>0</v>
      </c>
      <c r="CG121" s="79">
        <f t="shared" si="59"/>
        <v>0</v>
      </c>
      <c r="CH121" s="80">
        <f t="shared" si="35"/>
        <v>0</v>
      </c>
      <c r="CI121" s="84">
        <f t="shared" si="36"/>
        <v>0</v>
      </c>
      <c r="CJ121" s="80">
        <f t="shared" si="47"/>
        <v>0</v>
      </c>
      <c r="CN121" s="21" t="str">
        <f t="shared" si="37"/>
        <v/>
      </c>
      <c r="CO121" s="21" t="str">
        <f t="shared" si="38"/>
        <v/>
      </c>
      <c r="CP121" s="22" t="str">
        <f t="shared" si="48"/>
        <v/>
      </c>
      <c r="CQ121" s="22" t="str">
        <f t="shared" si="49"/>
        <v/>
      </c>
      <c r="CR121" s="22" t="str">
        <f t="shared" si="50"/>
        <v/>
      </c>
      <c r="CS121" s="22" t="str">
        <f t="shared" si="51"/>
        <v/>
      </c>
      <c r="CT121" s="22" t="str">
        <f t="shared" si="52"/>
        <v/>
      </c>
      <c r="CU121" s="173" t="str">
        <f t="shared" si="39"/>
        <v/>
      </c>
      <c r="CV121" s="173" t="str">
        <f t="shared" si="40"/>
        <v/>
      </c>
      <c r="CW121" s="22" t="str">
        <f t="shared" si="53"/>
        <v/>
      </c>
      <c r="CX121" s="22" t="str">
        <f t="shared" si="54"/>
        <v/>
      </c>
      <c r="CY121" s="23" t="str">
        <f t="shared" si="55"/>
        <v/>
      </c>
      <c r="CZ121" s="23" t="str">
        <f t="shared" si="56"/>
        <v/>
      </c>
      <c r="DA121" s="207" t="str">
        <f t="shared" si="60"/>
        <v/>
      </c>
      <c r="DB121" s="23">
        <f t="shared" si="41"/>
        <v>0</v>
      </c>
      <c r="DC121" s="16"/>
      <c r="DE121" s="192">
        <f t="shared" si="42"/>
        <v>0</v>
      </c>
      <c r="DF121" s="192">
        <f t="shared" si="43"/>
        <v>0</v>
      </c>
      <c r="DH121" s="192">
        <f t="shared" si="44"/>
        <v>0</v>
      </c>
      <c r="DI121" s="192">
        <f t="shared" si="45"/>
        <v>0</v>
      </c>
      <c r="DK121" s="203">
        <f>IF(Taula436[[#This Row],[Codi del contracte]]&lt;&gt;"",IF(Taula436[[#This Row],[Codi del contracte]]&gt;199,IF(Taula436[[#This Row],[Codi del contracte]]&lt;300,1,0),0),0)</f>
        <v>0</v>
      </c>
      <c r="DL121" s="203">
        <f>IF(Taula436[[#This Row],[Codi del contracte]]&lt;&gt;"",IF(Taula436[[#This Row],[Codi del contracte]]&gt;499,IF(Taula436[[#This Row],[Codi del contracte]]&lt;600,1,0),0),0)</f>
        <v>0</v>
      </c>
      <c r="DM121" s="203">
        <f t="shared" si="57"/>
        <v>0</v>
      </c>
      <c r="DN121" s="203">
        <f>IF(Taula436[[#This Row],[% Jornada (no posar símbol %)]]=100,IF(DM121=1,2,0),0)</f>
        <v>0</v>
      </c>
      <c r="DO121" s="203" t="str">
        <f t="shared" si="61"/>
        <v/>
      </c>
    </row>
    <row r="122" spans="1:119" ht="14.25" customHeight="1">
      <c r="A122" s="260"/>
      <c r="B122" s="83">
        <v>115</v>
      </c>
      <c r="C122" s="210"/>
      <c r="D122" s="226"/>
      <c r="E122" s="210"/>
      <c r="F122" s="224"/>
      <c r="G122" s="224"/>
      <c r="H122" s="210"/>
      <c r="I122" s="225"/>
      <c r="J122" s="210"/>
      <c r="K122" s="155"/>
      <c r="L122" s="156">
        <f t="shared" si="46"/>
        <v>0</v>
      </c>
      <c r="M122" s="340"/>
      <c r="N122" s="182" t="str">
        <f t="shared" si="58"/>
        <v/>
      </c>
      <c r="O122" s="127"/>
      <c r="P122" s="64"/>
      <c r="Q122" s="64"/>
      <c r="R122" s="64"/>
      <c r="CB122" s="78" t="str">
        <f t="shared" si="31"/>
        <v/>
      </c>
      <c r="CC122" s="79">
        <v>100</v>
      </c>
      <c r="CD122" s="79">
        <f t="shared" si="32"/>
        <v>0</v>
      </c>
      <c r="CE122" s="79">
        <f t="shared" si="33"/>
        <v>0</v>
      </c>
      <c r="CF122" s="79">
        <f t="shared" si="34"/>
        <v>0</v>
      </c>
      <c r="CG122" s="79">
        <f t="shared" si="59"/>
        <v>0</v>
      </c>
      <c r="CH122" s="80">
        <f t="shared" si="35"/>
        <v>0</v>
      </c>
      <c r="CI122" s="84">
        <f t="shared" si="36"/>
        <v>0</v>
      </c>
      <c r="CJ122" s="80">
        <f t="shared" si="47"/>
        <v>0</v>
      </c>
      <c r="CN122" s="21" t="str">
        <f t="shared" si="37"/>
        <v/>
      </c>
      <c r="CO122" s="21" t="str">
        <f t="shared" si="38"/>
        <v/>
      </c>
      <c r="CP122" s="22" t="str">
        <f t="shared" si="48"/>
        <v/>
      </c>
      <c r="CQ122" s="22" t="str">
        <f t="shared" si="49"/>
        <v/>
      </c>
      <c r="CR122" s="22" t="str">
        <f t="shared" si="50"/>
        <v/>
      </c>
      <c r="CS122" s="22" t="str">
        <f t="shared" si="51"/>
        <v/>
      </c>
      <c r="CT122" s="22" t="str">
        <f t="shared" si="52"/>
        <v/>
      </c>
      <c r="CU122" s="173" t="str">
        <f t="shared" si="39"/>
        <v/>
      </c>
      <c r="CV122" s="173" t="str">
        <f t="shared" si="40"/>
        <v/>
      </c>
      <c r="CW122" s="22" t="str">
        <f t="shared" si="53"/>
        <v/>
      </c>
      <c r="CX122" s="22" t="str">
        <f t="shared" si="54"/>
        <v/>
      </c>
      <c r="CY122" s="23" t="str">
        <f t="shared" si="55"/>
        <v/>
      </c>
      <c r="CZ122" s="23" t="str">
        <f t="shared" si="56"/>
        <v/>
      </c>
      <c r="DA122" s="207" t="str">
        <f t="shared" si="60"/>
        <v/>
      </c>
      <c r="DB122" s="23">
        <f t="shared" si="41"/>
        <v>0</v>
      </c>
      <c r="DC122" s="16"/>
      <c r="DE122" s="192">
        <f t="shared" si="42"/>
        <v>0</v>
      </c>
      <c r="DF122" s="192">
        <f t="shared" si="43"/>
        <v>0</v>
      </c>
      <c r="DH122" s="192">
        <f t="shared" si="44"/>
        <v>0</v>
      </c>
      <c r="DI122" s="192">
        <f t="shared" si="45"/>
        <v>0</v>
      </c>
      <c r="DK122" s="203">
        <f>IF(Taula436[[#This Row],[Codi del contracte]]&lt;&gt;"",IF(Taula436[[#This Row],[Codi del contracte]]&gt;199,IF(Taula436[[#This Row],[Codi del contracte]]&lt;300,1,0),0),0)</f>
        <v>0</v>
      </c>
      <c r="DL122" s="203">
        <f>IF(Taula436[[#This Row],[Codi del contracte]]&lt;&gt;"",IF(Taula436[[#This Row],[Codi del contracte]]&gt;499,IF(Taula436[[#This Row],[Codi del contracte]]&lt;600,1,0),0),0)</f>
        <v>0</v>
      </c>
      <c r="DM122" s="203">
        <f t="shared" si="57"/>
        <v>0</v>
      </c>
      <c r="DN122" s="203">
        <f>IF(Taula436[[#This Row],[% Jornada (no posar símbol %)]]=100,IF(DM122=1,2,0),0)</f>
        <v>0</v>
      </c>
      <c r="DO122" s="203" t="str">
        <f t="shared" si="61"/>
        <v/>
      </c>
    </row>
    <row r="123" spans="1:119" ht="14.25" customHeight="1">
      <c r="A123" s="260"/>
      <c r="B123" s="83">
        <v>116</v>
      </c>
      <c r="C123" s="210"/>
      <c r="D123" s="226"/>
      <c r="E123" s="210"/>
      <c r="F123" s="224"/>
      <c r="G123" s="224"/>
      <c r="H123" s="210"/>
      <c r="I123" s="225"/>
      <c r="J123" s="210"/>
      <c r="K123" s="155"/>
      <c r="L123" s="156">
        <f t="shared" si="46"/>
        <v>0</v>
      </c>
      <c r="M123" s="340"/>
      <c r="N123" s="182" t="str">
        <f t="shared" si="58"/>
        <v/>
      </c>
      <c r="O123" s="127"/>
      <c r="P123" s="64"/>
      <c r="Q123" s="64"/>
      <c r="R123" s="64"/>
      <c r="CB123" s="78" t="str">
        <f t="shared" si="31"/>
        <v/>
      </c>
      <c r="CC123" s="79">
        <v>100</v>
      </c>
      <c r="CD123" s="79">
        <f t="shared" si="32"/>
        <v>0</v>
      </c>
      <c r="CE123" s="79">
        <f t="shared" si="33"/>
        <v>0</v>
      </c>
      <c r="CF123" s="79">
        <f t="shared" si="34"/>
        <v>0</v>
      </c>
      <c r="CG123" s="79">
        <f t="shared" si="59"/>
        <v>0</v>
      </c>
      <c r="CH123" s="80">
        <f t="shared" si="35"/>
        <v>0</v>
      </c>
      <c r="CI123" s="84">
        <f t="shared" si="36"/>
        <v>0</v>
      </c>
      <c r="CJ123" s="80">
        <f t="shared" si="47"/>
        <v>0</v>
      </c>
      <c r="CN123" s="21" t="str">
        <f t="shared" si="37"/>
        <v/>
      </c>
      <c r="CO123" s="21" t="str">
        <f t="shared" si="38"/>
        <v/>
      </c>
      <c r="CP123" s="22" t="str">
        <f t="shared" si="48"/>
        <v/>
      </c>
      <c r="CQ123" s="22" t="str">
        <f t="shared" si="49"/>
        <v/>
      </c>
      <c r="CR123" s="22" t="str">
        <f t="shared" si="50"/>
        <v/>
      </c>
      <c r="CS123" s="22" t="str">
        <f t="shared" si="51"/>
        <v/>
      </c>
      <c r="CT123" s="22" t="str">
        <f t="shared" si="52"/>
        <v/>
      </c>
      <c r="CU123" s="173" t="str">
        <f t="shared" si="39"/>
        <v/>
      </c>
      <c r="CV123" s="173" t="str">
        <f t="shared" si="40"/>
        <v/>
      </c>
      <c r="CW123" s="22" t="str">
        <f t="shared" si="53"/>
        <v/>
      </c>
      <c r="CX123" s="22" t="str">
        <f t="shared" si="54"/>
        <v/>
      </c>
      <c r="CY123" s="23" t="str">
        <f t="shared" si="55"/>
        <v/>
      </c>
      <c r="CZ123" s="23" t="str">
        <f t="shared" si="56"/>
        <v/>
      </c>
      <c r="DA123" s="207" t="str">
        <f t="shared" si="60"/>
        <v/>
      </c>
      <c r="DB123" s="23">
        <f t="shared" si="41"/>
        <v>0</v>
      </c>
      <c r="DC123" s="16"/>
      <c r="DE123" s="192">
        <f t="shared" si="42"/>
        <v>0</v>
      </c>
      <c r="DF123" s="192">
        <f t="shared" si="43"/>
        <v>0</v>
      </c>
      <c r="DH123" s="192">
        <f t="shared" si="44"/>
        <v>0</v>
      </c>
      <c r="DI123" s="192">
        <f t="shared" si="45"/>
        <v>0</v>
      </c>
      <c r="DK123" s="203">
        <f>IF(Taula436[[#This Row],[Codi del contracte]]&lt;&gt;"",IF(Taula436[[#This Row],[Codi del contracte]]&gt;199,IF(Taula436[[#This Row],[Codi del contracte]]&lt;300,1,0),0),0)</f>
        <v>0</v>
      </c>
      <c r="DL123" s="203">
        <f>IF(Taula436[[#This Row],[Codi del contracte]]&lt;&gt;"",IF(Taula436[[#This Row],[Codi del contracte]]&gt;499,IF(Taula436[[#This Row],[Codi del contracte]]&lt;600,1,0),0),0)</f>
        <v>0</v>
      </c>
      <c r="DM123" s="203">
        <f t="shared" si="57"/>
        <v>0</v>
      </c>
      <c r="DN123" s="203">
        <f>IF(Taula436[[#This Row],[% Jornada (no posar símbol %)]]=100,IF(DM123=1,2,0),0)</f>
        <v>0</v>
      </c>
      <c r="DO123" s="203" t="str">
        <f t="shared" si="61"/>
        <v/>
      </c>
    </row>
    <row r="124" spans="1:119" ht="14.25" customHeight="1">
      <c r="A124" s="260"/>
      <c r="B124" s="83">
        <v>117</v>
      </c>
      <c r="C124" s="210"/>
      <c r="D124" s="226"/>
      <c r="E124" s="210"/>
      <c r="F124" s="224"/>
      <c r="G124" s="224"/>
      <c r="H124" s="210"/>
      <c r="I124" s="225"/>
      <c r="J124" s="210"/>
      <c r="K124" s="155"/>
      <c r="L124" s="156">
        <f t="shared" si="46"/>
        <v>0</v>
      </c>
      <c r="M124" s="340"/>
      <c r="N124" s="182" t="str">
        <f t="shared" si="58"/>
        <v/>
      </c>
      <c r="O124" s="127"/>
      <c r="P124" s="64"/>
      <c r="Q124" s="64"/>
      <c r="R124" s="64"/>
      <c r="CB124" s="78" t="str">
        <f t="shared" si="31"/>
        <v/>
      </c>
      <c r="CC124" s="79">
        <v>100</v>
      </c>
      <c r="CD124" s="79">
        <f t="shared" si="32"/>
        <v>0</v>
      </c>
      <c r="CE124" s="79">
        <f t="shared" si="33"/>
        <v>0</v>
      </c>
      <c r="CF124" s="79">
        <f t="shared" si="34"/>
        <v>0</v>
      </c>
      <c r="CG124" s="79">
        <f t="shared" si="59"/>
        <v>0</v>
      </c>
      <c r="CH124" s="80">
        <f t="shared" si="35"/>
        <v>0</v>
      </c>
      <c r="CI124" s="84">
        <f t="shared" si="36"/>
        <v>0</v>
      </c>
      <c r="CJ124" s="80">
        <f t="shared" si="47"/>
        <v>0</v>
      </c>
      <c r="CN124" s="21" t="str">
        <f t="shared" si="37"/>
        <v/>
      </c>
      <c r="CO124" s="21" t="str">
        <f t="shared" si="38"/>
        <v/>
      </c>
      <c r="CP124" s="22" t="str">
        <f t="shared" si="48"/>
        <v/>
      </c>
      <c r="CQ124" s="22" t="str">
        <f t="shared" si="49"/>
        <v/>
      </c>
      <c r="CR124" s="22" t="str">
        <f t="shared" si="50"/>
        <v/>
      </c>
      <c r="CS124" s="22" t="str">
        <f t="shared" si="51"/>
        <v/>
      </c>
      <c r="CT124" s="22" t="str">
        <f t="shared" si="52"/>
        <v/>
      </c>
      <c r="CU124" s="173" t="str">
        <f t="shared" si="39"/>
        <v/>
      </c>
      <c r="CV124" s="173" t="str">
        <f t="shared" si="40"/>
        <v/>
      </c>
      <c r="CW124" s="22" t="str">
        <f t="shared" si="53"/>
        <v/>
      </c>
      <c r="CX124" s="22" t="str">
        <f t="shared" si="54"/>
        <v/>
      </c>
      <c r="CY124" s="23" t="str">
        <f t="shared" si="55"/>
        <v/>
      </c>
      <c r="CZ124" s="23" t="str">
        <f t="shared" si="56"/>
        <v/>
      </c>
      <c r="DA124" s="207" t="str">
        <f t="shared" si="60"/>
        <v/>
      </c>
      <c r="DB124" s="23">
        <f t="shared" si="41"/>
        <v>0</v>
      </c>
      <c r="DC124" s="16"/>
      <c r="DE124" s="192">
        <f t="shared" si="42"/>
        <v>0</v>
      </c>
      <c r="DF124" s="192">
        <f t="shared" si="43"/>
        <v>0</v>
      </c>
      <c r="DH124" s="192">
        <f t="shared" si="44"/>
        <v>0</v>
      </c>
      <c r="DI124" s="192">
        <f t="shared" si="45"/>
        <v>0</v>
      </c>
      <c r="DK124" s="203">
        <f>IF(Taula436[[#This Row],[Codi del contracte]]&lt;&gt;"",IF(Taula436[[#This Row],[Codi del contracte]]&gt;199,IF(Taula436[[#This Row],[Codi del contracte]]&lt;300,1,0),0),0)</f>
        <v>0</v>
      </c>
      <c r="DL124" s="203">
        <f>IF(Taula436[[#This Row],[Codi del contracte]]&lt;&gt;"",IF(Taula436[[#This Row],[Codi del contracte]]&gt;499,IF(Taula436[[#This Row],[Codi del contracte]]&lt;600,1,0),0),0)</f>
        <v>0</v>
      </c>
      <c r="DM124" s="203">
        <f t="shared" si="57"/>
        <v>0</v>
      </c>
      <c r="DN124" s="203">
        <f>IF(Taula436[[#This Row],[% Jornada (no posar símbol %)]]=100,IF(DM124=1,2,0),0)</f>
        <v>0</v>
      </c>
      <c r="DO124" s="203" t="str">
        <f t="shared" si="61"/>
        <v/>
      </c>
    </row>
    <row r="125" spans="1:119" ht="14.25" customHeight="1">
      <c r="A125" s="260"/>
      <c r="B125" s="83">
        <v>118</v>
      </c>
      <c r="C125" s="210"/>
      <c r="D125" s="226"/>
      <c r="E125" s="210"/>
      <c r="F125" s="224"/>
      <c r="G125" s="224"/>
      <c r="H125" s="210"/>
      <c r="I125" s="225"/>
      <c r="J125" s="210"/>
      <c r="K125" s="155"/>
      <c r="L125" s="156">
        <f t="shared" si="46"/>
        <v>0</v>
      </c>
      <c r="M125" s="340"/>
      <c r="N125" s="182" t="str">
        <f t="shared" si="58"/>
        <v/>
      </c>
      <c r="O125" s="127"/>
      <c r="P125" s="64"/>
      <c r="Q125" s="64"/>
      <c r="R125" s="64"/>
      <c r="CB125" s="78" t="str">
        <f t="shared" si="31"/>
        <v/>
      </c>
      <c r="CC125" s="79">
        <v>100</v>
      </c>
      <c r="CD125" s="79">
        <f t="shared" si="32"/>
        <v>0</v>
      </c>
      <c r="CE125" s="79">
        <f t="shared" si="33"/>
        <v>0</v>
      </c>
      <c r="CF125" s="79">
        <f t="shared" si="34"/>
        <v>0</v>
      </c>
      <c r="CG125" s="79">
        <f t="shared" si="59"/>
        <v>0</v>
      </c>
      <c r="CH125" s="80">
        <f t="shared" si="35"/>
        <v>0</v>
      </c>
      <c r="CI125" s="84">
        <f t="shared" si="36"/>
        <v>0</v>
      </c>
      <c r="CJ125" s="80">
        <f t="shared" si="47"/>
        <v>0</v>
      </c>
      <c r="CN125" s="21" t="str">
        <f t="shared" si="37"/>
        <v/>
      </c>
      <c r="CO125" s="21" t="str">
        <f t="shared" si="38"/>
        <v/>
      </c>
      <c r="CP125" s="22" t="str">
        <f t="shared" si="48"/>
        <v/>
      </c>
      <c r="CQ125" s="22" t="str">
        <f t="shared" si="49"/>
        <v/>
      </c>
      <c r="CR125" s="22" t="str">
        <f t="shared" si="50"/>
        <v/>
      </c>
      <c r="CS125" s="22" t="str">
        <f t="shared" si="51"/>
        <v/>
      </c>
      <c r="CT125" s="22" t="str">
        <f t="shared" si="52"/>
        <v/>
      </c>
      <c r="CU125" s="173" t="str">
        <f t="shared" si="39"/>
        <v/>
      </c>
      <c r="CV125" s="173" t="str">
        <f t="shared" si="40"/>
        <v/>
      </c>
      <c r="CW125" s="22" t="str">
        <f t="shared" si="53"/>
        <v/>
      </c>
      <c r="CX125" s="22" t="str">
        <f t="shared" si="54"/>
        <v/>
      </c>
      <c r="CY125" s="23" t="str">
        <f t="shared" si="55"/>
        <v/>
      </c>
      <c r="CZ125" s="23" t="str">
        <f t="shared" si="56"/>
        <v/>
      </c>
      <c r="DA125" s="207" t="str">
        <f t="shared" si="60"/>
        <v/>
      </c>
      <c r="DB125" s="23">
        <f t="shared" si="41"/>
        <v>0</v>
      </c>
      <c r="DC125" s="16"/>
      <c r="DE125" s="192">
        <f t="shared" si="42"/>
        <v>0</v>
      </c>
      <c r="DF125" s="192">
        <f t="shared" si="43"/>
        <v>0</v>
      </c>
      <c r="DH125" s="192">
        <f t="shared" si="44"/>
        <v>0</v>
      </c>
      <c r="DI125" s="192">
        <f t="shared" si="45"/>
        <v>0</v>
      </c>
      <c r="DK125" s="203">
        <f>IF(Taula436[[#This Row],[Codi del contracte]]&lt;&gt;"",IF(Taula436[[#This Row],[Codi del contracte]]&gt;199,IF(Taula436[[#This Row],[Codi del contracte]]&lt;300,1,0),0),0)</f>
        <v>0</v>
      </c>
      <c r="DL125" s="203">
        <f>IF(Taula436[[#This Row],[Codi del contracte]]&lt;&gt;"",IF(Taula436[[#This Row],[Codi del contracte]]&gt;499,IF(Taula436[[#This Row],[Codi del contracte]]&lt;600,1,0),0),0)</f>
        <v>0</v>
      </c>
      <c r="DM125" s="203">
        <f t="shared" si="57"/>
        <v>0</v>
      </c>
      <c r="DN125" s="203">
        <f>IF(Taula436[[#This Row],[% Jornada (no posar símbol %)]]=100,IF(DM125=1,2,0),0)</f>
        <v>0</v>
      </c>
      <c r="DO125" s="203" t="str">
        <f t="shared" si="61"/>
        <v/>
      </c>
    </row>
    <row r="126" spans="1:119" ht="14.25" customHeight="1">
      <c r="A126" s="260"/>
      <c r="B126" s="83">
        <v>119</v>
      </c>
      <c r="C126" s="210"/>
      <c r="D126" s="226"/>
      <c r="E126" s="210"/>
      <c r="F126" s="224"/>
      <c r="G126" s="224"/>
      <c r="H126" s="210"/>
      <c r="I126" s="225"/>
      <c r="J126" s="210"/>
      <c r="K126" s="155"/>
      <c r="L126" s="156">
        <f t="shared" si="46"/>
        <v>0</v>
      </c>
      <c r="M126" s="340"/>
      <c r="N126" s="182" t="str">
        <f t="shared" si="58"/>
        <v/>
      </c>
      <c r="O126" s="127"/>
      <c r="P126" s="64"/>
      <c r="Q126" s="64"/>
      <c r="R126" s="64"/>
      <c r="CB126" s="78" t="str">
        <f t="shared" si="31"/>
        <v/>
      </c>
      <c r="CC126" s="79">
        <v>100</v>
      </c>
      <c r="CD126" s="79">
        <f t="shared" si="32"/>
        <v>0</v>
      </c>
      <c r="CE126" s="79">
        <f t="shared" si="33"/>
        <v>0</v>
      </c>
      <c r="CF126" s="79">
        <f t="shared" si="34"/>
        <v>0</v>
      </c>
      <c r="CG126" s="79">
        <f t="shared" si="59"/>
        <v>0</v>
      </c>
      <c r="CH126" s="80">
        <f t="shared" si="35"/>
        <v>0</v>
      </c>
      <c r="CI126" s="84">
        <f t="shared" si="36"/>
        <v>0</v>
      </c>
      <c r="CJ126" s="80">
        <f t="shared" si="47"/>
        <v>0</v>
      </c>
      <c r="CN126" s="21" t="str">
        <f t="shared" si="37"/>
        <v/>
      </c>
      <c r="CO126" s="21" t="str">
        <f t="shared" si="38"/>
        <v/>
      </c>
      <c r="CP126" s="22" t="str">
        <f t="shared" si="48"/>
        <v/>
      </c>
      <c r="CQ126" s="22" t="str">
        <f t="shared" si="49"/>
        <v/>
      </c>
      <c r="CR126" s="22" t="str">
        <f t="shared" si="50"/>
        <v/>
      </c>
      <c r="CS126" s="22" t="str">
        <f t="shared" si="51"/>
        <v/>
      </c>
      <c r="CT126" s="22" t="str">
        <f t="shared" si="52"/>
        <v/>
      </c>
      <c r="CU126" s="173" t="str">
        <f t="shared" si="39"/>
        <v/>
      </c>
      <c r="CV126" s="173" t="str">
        <f t="shared" si="40"/>
        <v/>
      </c>
      <c r="CW126" s="22" t="str">
        <f t="shared" si="53"/>
        <v/>
      </c>
      <c r="CX126" s="22" t="str">
        <f t="shared" si="54"/>
        <v/>
      </c>
      <c r="CY126" s="23" t="str">
        <f t="shared" si="55"/>
        <v/>
      </c>
      <c r="CZ126" s="23" t="str">
        <f t="shared" si="56"/>
        <v/>
      </c>
      <c r="DA126" s="207" t="str">
        <f t="shared" si="60"/>
        <v/>
      </c>
      <c r="DB126" s="23">
        <f t="shared" si="41"/>
        <v>0</v>
      </c>
      <c r="DC126" s="16"/>
      <c r="DE126" s="192">
        <f t="shared" si="42"/>
        <v>0</v>
      </c>
      <c r="DF126" s="192">
        <f t="shared" si="43"/>
        <v>0</v>
      </c>
      <c r="DH126" s="192">
        <f t="shared" si="44"/>
        <v>0</v>
      </c>
      <c r="DI126" s="192">
        <f t="shared" si="45"/>
        <v>0</v>
      </c>
      <c r="DK126" s="203">
        <f>IF(Taula436[[#This Row],[Codi del contracte]]&lt;&gt;"",IF(Taula436[[#This Row],[Codi del contracte]]&gt;199,IF(Taula436[[#This Row],[Codi del contracte]]&lt;300,1,0),0),0)</f>
        <v>0</v>
      </c>
      <c r="DL126" s="203">
        <f>IF(Taula436[[#This Row],[Codi del contracte]]&lt;&gt;"",IF(Taula436[[#This Row],[Codi del contracte]]&gt;499,IF(Taula436[[#This Row],[Codi del contracte]]&lt;600,1,0),0),0)</f>
        <v>0</v>
      </c>
      <c r="DM126" s="203">
        <f t="shared" si="57"/>
        <v>0</v>
      </c>
      <c r="DN126" s="203">
        <f>IF(Taula436[[#This Row],[% Jornada (no posar símbol %)]]=100,IF(DM126=1,2,0),0)</f>
        <v>0</v>
      </c>
      <c r="DO126" s="203" t="str">
        <f t="shared" si="61"/>
        <v/>
      </c>
    </row>
    <row r="127" spans="1:119" ht="14.25" customHeight="1">
      <c r="A127" s="260"/>
      <c r="B127" s="83">
        <v>120</v>
      </c>
      <c r="C127" s="210"/>
      <c r="D127" s="226"/>
      <c r="E127" s="210"/>
      <c r="F127" s="224"/>
      <c r="G127" s="224"/>
      <c r="H127" s="210"/>
      <c r="I127" s="225"/>
      <c r="J127" s="210"/>
      <c r="K127" s="155"/>
      <c r="L127" s="156">
        <f t="shared" si="46"/>
        <v>0</v>
      </c>
      <c r="M127" s="340"/>
      <c r="N127" s="182" t="str">
        <f t="shared" si="58"/>
        <v/>
      </c>
      <c r="O127" s="127"/>
      <c r="P127" s="64"/>
      <c r="Q127" s="64"/>
      <c r="R127" s="64"/>
      <c r="CB127" s="78" t="str">
        <f t="shared" si="31"/>
        <v/>
      </c>
      <c r="CC127" s="79">
        <v>100</v>
      </c>
      <c r="CD127" s="79">
        <f t="shared" si="32"/>
        <v>0</v>
      </c>
      <c r="CE127" s="79">
        <f t="shared" si="33"/>
        <v>0</v>
      </c>
      <c r="CF127" s="79">
        <f t="shared" si="34"/>
        <v>0</v>
      </c>
      <c r="CG127" s="79">
        <f t="shared" si="59"/>
        <v>0</v>
      </c>
      <c r="CH127" s="80">
        <f t="shared" si="35"/>
        <v>0</v>
      </c>
      <c r="CI127" s="84">
        <f t="shared" si="36"/>
        <v>0</v>
      </c>
      <c r="CJ127" s="80">
        <f t="shared" si="47"/>
        <v>0</v>
      </c>
      <c r="CN127" s="21" t="str">
        <f t="shared" si="37"/>
        <v/>
      </c>
      <c r="CO127" s="21" t="str">
        <f t="shared" si="38"/>
        <v/>
      </c>
      <c r="CP127" s="22" t="str">
        <f t="shared" si="48"/>
        <v/>
      </c>
      <c r="CQ127" s="22" t="str">
        <f t="shared" si="49"/>
        <v/>
      </c>
      <c r="CR127" s="22" t="str">
        <f t="shared" si="50"/>
        <v/>
      </c>
      <c r="CS127" s="22" t="str">
        <f t="shared" si="51"/>
        <v/>
      </c>
      <c r="CT127" s="22" t="str">
        <f t="shared" si="52"/>
        <v/>
      </c>
      <c r="CU127" s="173" t="str">
        <f t="shared" si="39"/>
        <v/>
      </c>
      <c r="CV127" s="173" t="str">
        <f t="shared" si="40"/>
        <v/>
      </c>
      <c r="CW127" s="22" t="str">
        <f t="shared" si="53"/>
        <v/>
      </c>
      <c r="CX127" s="22" t="str">
        <f t="shared" si="54"/>
        <v/>
      </c>
      <c r="CY127" s="23" t="str">
        <f t="shared" si="55"/>
        <v/>
      </c>
      <c r="CZ127" s="23" t="str">
        <f t="shared" si="56"/>
        <v/>
      </c>
      <c r="DA127" s="207" t="str">
        <f t="shared" si="60"/>
        <v/>
      </c>
      <c r="DB127" s="23">
        <f t="shared" si="41"/>
        <v>0</v>
      </c>
      <c r="DC127" s="16"/>
      <c r="DE127" s="192">
        <f t="shared" si="42"/>
        <v>0</v>
      </c>
      <c r="DF127" s="192">
        <f t="shared" si="43"/>
        <v>0</v>
      </c>
      <c r="DH127" s="192">
        <f t="shared" si="44"/>
        <v>0</v>
      </c>
      <c r="DI127" s="192">
        <f t="shared" si="45"/>
        <v>0</v>
      </c>
      <c r="DK127" s="203">
        <f>IF(Taula436[[#This Row],[Codi del contracte]]&lt;&gt;"",IF(Taula436[[#This Row],[Codi del contracte]]&gt;199,IF(Taula436[[#This Row],[Codi del contracte]]&lt;300,1,0),0),0)</f>
        <v>0</v>
      </c>
      <c r="DL127" s="203">
        <f>IF(Taula436[[#This Row],[Codi del contracte]]&lt;&gt;"",IF(Taula436[[#This Row],[Codi del contracte]]&gt;499,IF(Taula436[[#This Row],[Codi del contracte]]&lt;600,1,0),0),0)</f>
        <v>0</v>
      </c>
      <c r="DM127" s="203">
        <f t="shared" si="57"/>
        <v>0</v>
      </c>
      <c r="DN127" s="203">
        <f>IF(Taula436[[#This Row],[% Jornada (no posar símbol %)]]=100,IF(DM127=1,2,0),0)</f>
        <v>0</v>
      </c>
      <c r="DO127" s="203" t="str">
        <f t="shared" si="61"/>
        <v/>
      </c>
    </row>
    <row r="128" spans="1:119" ht="14.25" customHeight="1">
      <c r="A128" s="260"/>
      <c r="B128" s="83">
        <v>121</v>
      </c>
      <c r="C128" s="210"/>
      <c r="D128" s="226"/>
      <c r="E128" s="210"/>
      <c r="F128" s="224"/>
      <c r="G128" s="224"/>
      <c r="H128" s="210"/>
      <c r="I128" s="225"/>
      <c r="J128" s="210"/>
      <c r="K128" s="155"/>
      <c r="L128" s="156">
        <f t="shared" si="46"/>
        <v>0</v>
      </c>
      <c r="M128" s="340"/>
      <c r="N128" s="182" t="str">
        <f t="shared" si="58"/>
        <v/>
      </c>
      <c r="O128" s="127"/>
      <c r="P128" s="64"/>
      <c r="Q128" s="64"/>
      <c r="R128" s="64"/>
      <c r="CB128" s="78" t="str">
        <f t="shared" si="31"/>
        <v/>
      </c>
      <c r="CC128" s="79">
        <v>100</v>
      </c>
      <c r="CD128" s="79">
        <f t="shared" si="32"/>
        <v>0</v>
      </c>
      <c r="CE128" s="79">
        <f t="shared" si="33"/>
        <v>0</v>
      </c>
      <c r="CF128" s="79">
        <f t="shared" si="34"/>
        <v>0</v>
      </c>
      <c r="CG128" s="79">
        <f t="shared" si="59"/>
        <v>0</v>
      </c>
      <c r="CH128" s="80">
        <f t="shared" si="35"/>
        <v>0</v>
      </c>
      <c r="CI128" s="84">
        <f t="shared" si="36"/>
        <v>0</v>
      </c>
      <c r="CJ128" s="80">
        <f t="shared" si="47"/>
        <v>0</v>
      </c>
      <c r="CN128" s="21" t="str">
        <f t="shared" si="37"/>
        <v/>
      </c>
      <c r="CO128" s="21" t="str">
        <f t="shared" si="38"/>
        <v/>
      </c>
      <c r="CP128" s="22" t="str">
        <f t="shared" si="48"/>
        <v/>
      </c>
      <c r="CQ128" s="22" t="str">
        <f t="shared" si="49"/>
        <v/>
      </c>
      <c r="CR128" s="22" t="str">
        <f t="shared" si="50"/>
        <v/>
      </c>
      <c r="CS128" s="22" t="str">
        <f t="shared" si="51"/>
        <v/>
      </c>
      <c r="CT128" s="22" t="str">
        <f t="shared" si="52"/>
        <v/>
      </c>
      <c r="CU128" s="173" t="str">
        <f t="shared" si="39"/>
        <v/>
      </c>
      <c r="CV128" s="173" t="str">
        <f t="shared" si="40"/>
        <v/>
      </c>
      <c r="CW128" s="22" t="str">
        <f t="shared" si="53"/>
        <v/>
      </c>
      <c r="CX128" s="22" t="str">
        <f t="shared" si="54"/>
        <v/>
      </c>
      <c r="CY128" s="23" t="str">
        <f t="shared" si="55"/>
        <v/>
      </c>
      <c r="CZ128" s="23" t="str">
        <f t="shared" si="56"/>
        <v/>
      </c>
      <c r="DA128" s="207" t="str">
        <f t="shared" si="60"/>
        <v/>
      </c>
      <c r="DB128" s="23">
        <f t="shared" si="41"/>
        <v>0</v>
      </c>
      <c r="DC128" s="16"/>
      <c r="DE128" s="192">
        <f t="shared" si="42"/>
        <v>0</v>
      </c>
      <c r="DF128" s="192">
        <f t="shared" si="43"/>
        <v>0</v>
      </c>
      <c r="DH128" s="192">
        <f t="shared" si="44"/>
        <v>0</v>
      </c>
      <c r="DI128" s="192">
        <f t="shared" si="45"/>
        <v>0</v>
      </c>
      <c r="DK128" s="203">
        <f>IF(Taula436[[#This Row],[Codi del contracte]]&lt;&gt;"",IF(Taula436[[#This Row],[Codi del contracte]]&gt;199,IF(Taula436[[#This Row],[Codi del contracte]]&lt;300,1,0),0),0)</f>
        <v>0</v>
      </c>
      <c r="DL128" s="203">
        <f>IF(Taula436[[#This Row],[Codi del contracte]]&lt;&gt;"",IF(Taula436[[#This Row],[Codi del contracte]]&gt;499,IF(Taula436[[#This Row],[Codi del contracte]]&lt;600,1,0),0),0)</f>
        <v>0</v>
      </c>
      <c r="DM128" s="203">
        <f t="shared" si="57"/>
        <v>0</v>
      </c>
      <c r="DN128" s="203">
        <f>IF(Taula436[[#This Row],[% Jornada (no posar símbol %)]]=100,IF(DM128=1,2,0),0)</f>
        <v>0</v>
      </c>
      <c r="DO128" s="203" t="str">
        <f t="shared" si="61"/>
        <v/>
      </c>
    </row>
    <row r="129" spans="1:119" ht="14.25" customHeight="1">
      <c r="A129" s="260"/>
      <c r="B129" s="83">
        <v>122</v>
      </c>
      <c r="C129" s="210"/>
      <c r="D129" s="226"/>
      <c r="E129" s="210"/>
      <c r="F129" s="224"/>
      <c r="G129" s="224"/>
      <c r="H129" s="210"/>
      <c r="I129" s="225"/>
      <c r="J129" s="210"/>
      <c r="K129" s="155"/>
      <c r="L129" s="156">
        <f t="shared" si="46"/>
        <v>0</v>
      </c>
      <c r="M129" s="340"/>
      <c r="N129" s="182" t="str">
        <f t="shared" si="58"/>
        <v/>
      </c>
      <c r="O129" s="127"/>
      <c r="P129" s="64"/>
      <c r="Q129" s="64"/>
      <c r="R129" s="64"/>
      <c r="CB129" s="78" t="str">
        <f t="shared" si="31"/>
        <v/>
      </c>
      <c r="CC129" s="79">
        <v>100</v>
      </c>
      <c r="CD129" s="79">
        <f t="shared" si="32"/>
        <v>0</v>
      </c>
      <c r="CE129" s="79">
        <f t="shared" si="33"/>
        <v>0</v>
      </c>
      <c r="CF129" s="79">
        <f t="shared" si="34"/>
        <v>0</v>
      </c>
      <c r="CG129" s="79">
        <f t="shared" si="59"/>
        <v>0</v>
      </c>
      <c r="CH129" s="80">
        <f t="shared" si="35"/>
        <v>0</v>
      </c>
      <c r="CI129" s="84">
        <f t="shared" si="36"/>
        <v>0</v>
      </c>
      <c r="CJ129" s="80">
        <f t="shared" si="47"/>
        <v>0</v>
      </c>
      <c r="CN129" s="21" t="str">
        <f t="shared" si="37"/>
        <v/>
      </c>
      <c r="CO129" s="21" t="str">
        <f t="shared" si="38"/>
        <v/>
      </c>
      <c r="CP129" s="22" t="str">
        <f t="shared" si="48"/>
        <v/>
      </c>
      <c r="CQ129" s="22" t="str">
        <f t="shared" si="49"/>
        <v/>
      </c>
      <c r="CR129" s="22" t="str">
        <f t="shared" si="50"/>
        <v/>
      </c>
      <c r="CS129" s="22" t="str">
        <f t="shared" si="51"/>
        <v/>
      </c>
      <c r="CT129" s="22" t="str">
        <f t="shared" si="52"/>
        <v/>
      </c>
      <c r="CU129" s="173" t="str">
        <f t="shared" si="39"/>
        <v/>
      </c>
      <c r="CV129" s="173" t="str">
        <f t="shared" si="40"/>
        <v/>
      </c>
      <c r="CW129" s="22" t="str">
        <f t="shared" si="53"/>
        <v/>
      </c>
      <c r="CX129" s="22" t="str">
        <f t="shared" si="54"/>
        <v/>
      </c>
      <c r="CY129" s="23" t="str">
        <f t="shared" si="55"/>
        <v/>
      </c>
      <c r="CZ129" s="23" t="str">
        <f t="shared" si="56"/>
        <v/>
      </c>
      <c r="DA129" s="207" t="str">
        <f t="shared" si="60"/>
        <v/>
      </c>
      <c r="DB129" s="23">
        <f t="shared" si="41"/>
        <v>0</v>
      </c>
      <c r="DC129" s="16"/>
      <c r="DE129" s="192">
        <f t="shared" si="42"/>
        <v>0</v>
      </c>
      <c r="DF129" s="192">
        <f t="shared" si="43"/>
        <v>0</v>
      </c>
      <c r="DH129" s="192">
        <f t="shared" si="44"/>
        <v>0</v>
      </c>
      <c r="DI129" s="192">
        <f t="shared" si="45"/>
        <v>0</v>
      </c>
      <c r="DK129" s="203">
        <f>IF(Taula436[[#This Row],[Codi del contracte]]&lt;&gt;"",IF(Taula436[[#This Row],[Codi del contracte]]&gt;199,IF(Taula436[[#This Row],[Codi del contracte]]&lt;300,1,0),0),0)</f>
        <v>0</v>
      </c>
      <c r="DL129" s="203">
        <f>IF(Taula436[[#This Row],[Codi del contracte]]&lt;&gt;"",IF(Taula436[[#This Row],[Codi del contracte]]&gt;499,IF(Taula436[[#This Row],[Codi del contracte]]&lt;600,1,0),0),0)</f>
        <v>0</v>
      </c>
      <c r="DM129" s="203">
        <f t="shared" si="57"/>
        <v>0</v>
      </c>
      <c r="DN129" s="203">
        <f>IF(Taula436[[#This Row],[% Jornada (no posar símbol %)]]=100,IF(DM129=1,2,0),0)</f>
        <v>0</v>
      </c>
      <c r="DO129" s="203" t="str">
        <f t="shared" si="61"/>
        <v/>
      </c>
    </row>
    <row r="130" spans="1:119" ht="14.25" customHeight="1">
      <c r="A130" s="260"/>
      <c r="B130" s="83">
        <v>123</v>
      </c>
      <c r="C130" s="210"/>
      <c r="D130" s="226"/>
      <c r="E130" s="210"/>
      <c r="F130" s="224"/>
      <c r="G130" s="224"/>
      <c r="H130" s="210"/>
      <c r="I130" s="225"/>
      <c r="J130" s="210"/>
      <c r="K130" s="155"/>
      <c r="L130" s="156">
        <f t="shared" si="46"/>
        <v>0</v>
      </c>
      <c r="M130" s="340"/>
      <c r="N130" s="182" t="str">
        <f t="shared" si="58"/>
        <v/>
      </c>
      <c r="O130" s="127"/>
      <c r="P130" s="64"/>
      <c r="Q130" s="64"/>
      <c r="R130" s="64"/>
      <c r="CB130" s="78" t="str">
        <f t="shared" si="31"/>
        <v/>
      </c>
      <c r="CC130" s="79">
        <v>100</v>
      </c>
      <c r="CD130" s="79">
        <f t="shared" si="32"/>
        <v>0</v>
      </c>
      <c r="CE130" s="79">
        <f t="shared" si="33"/>
        <v>0</v>
      </c>
      <c r="CF130" s="79">
        <f t="shared" si="34"/>
        <v>0</v>
      </c>
      <c r="CG130" s="79">
        <f t="shared" si="59"/>
        <v>0</v>
      </c>
      <c r="CH130" s="80">
        <f t="shared" si="35"/>
        <v>0</v>
      </c>
      <c r="CI130" s="84">
        <f t="shared" si="36"/>
        <v>0</v>
      </c>
      <c r="CJ130" s="80">
        <f t="shared" si="47"/>
        <v>0</v>
      </c>
      <c r="CN130" s="21" t="str">
        <f t="shared" si="37"/>
        <v/>
      </c>
      <c r="CO130" s="21" t="str">
        <f t="shared" si="38"/>
        <v/>
      </c>
      <c r="CP130" s="22" t="str">
        <f t="shared" si="48"/>
        <v/>
      </c>
      <c r="CQ130" s="22" t="str">
        <f t="shared" si="49"/>
        <v/>
      </c>
      <c r="CR130" s="22" t="str">
        <f t="shared" si="50"/>
        <v/>
      </c>
      <c r="CS130" s="22" t="str">
        <f t="shared" si="51"/>
        <v/>
      </c>
      <c r="CT130" s="22" t="str">
        <f t="shared" si="52"/>
        <v/>
      </c>
      <c r="CU130" s="173" t="str">
        <f t="shared" si="39"/>
        <v/>
      </c>
      <c r="CV130" s="173" t="str">
        <f t="shared" si="40"/>
        <v/>
      </c>
      <c r="CW130" s="22" t="str">
        <f t="shared" si="53"/>
        <v/>
      </c>
      <c r="CX130" s="22" t="str">
        <f t="shared" si="54"/>
        <v/>
      </c>
      <c r="CY130" s="23" t="str">
        <f t="shared" si="55"/>
        <v/>
      </c>
      <c r="CZ130" s="23" t="str">
        <f t="shared" si="56"/>
        <v/>
      </c>
      <c r="DA130" s="207" t="str">
        <f t="shared" si="60"/>
        <v/>
      </c>
      <c r="DB130" s="23">
        <f t="shared" si="41"/>
        <v>0</v>
      </c>
      <c r="DC130" s="16"/>
      <c r="DE130" s="192">
        <f t="shared" si="42"/>
        <v>0</v>
      </c>
      <c r="DF130" s="192">
        <f t="shared" si="43"/>
        <v>0</v>
      </c>
      <c r="DH130" s="192">
        <f t="shared" si="44"/>
        <v>0</v>
      </c>
      <c r="DI130" s="192">
        <f t="shared" si="45"/>
        <v>0</v>
      </c>
      <c r="DK130" s="203">
        <f>IF(Taula436[[#This Row],[Codi del contracte]]&lt;&gt;"",IF(Taula436[[#This Row],[Codi del contracte]]&gt;199,IF(Taula436[[#This Row],[Codi del contracte]]&lt;300,1,0),0),0)</f>
        <v>0</v>
      </c>
      <c r="DL130" s="203">
        <f>IF(Taula436[[#This Row],[Codi del contracte]]&lt;&gt;"",IF(Taula436[[#This Row],[Codi del contracte]]&gt;499,IF(Taula436[[#This Row],[Codi del contracte]]&lt;600,1,0),0),0)</f>
        <v>0</v>
      </c>
      <c r="DM130" s="203">
        <f t="shared" si="57"/>
        <v>0</v>
      </c>
      <c r="DN130" s="203">
        <f>IF(Taula436[[#This Row],[% Jornada (no posar símbol %)]]=100,IF(DM130=1,2,0),0)</f>
        <v>0</v>
      </c>
      <c r="DO130" s="203" t="str">
        <f t="shared" si="61"/>
        <v/>
      </c>
    </row>
    <row r="131" spans="1:119" ht="14.25" customHeight="1">
      <c r="A131" s="260"/>
      <c r="B131" s="83">
        <v>124</v>
      </c>
      <c r="C131" s="210"/>
      <c r="D131" s="226"/>
      <c r="E131" s="210"/>
      <c r="F131" s="224"/>
      <c r="G131" s="224"/>
      <c r="H131" s="210"/>
      <c r="I131" s="225"/>
      <c r="J131" s="210"/>
      <c r="K131" s="155"/>
      <c r="L131" s="156">
        <f t="shared" si="46"/>
        <v>0</v>
      </c>
      <c r="M131" s="340"/>
      <c r="N131" s="182" t="str">
        <f t="shared" si="58"/>
        <v/>
      </c>
      <c r="O131" s="127"/>
      <c r="P131" s="64"/>
      <c r="Q131" s="64"/>
      <c r="R131" s="64"/>
      <c r="CB131" s="78" t="str">
        <f t="shared" si="31"/>
        <v/>
      </c>
      <c r="CC131" s="79">
        <v>100</v>
      </c>
      <c r="CD131" s="79">
        <f t="shared" si="32"/>
        <v>0</v>
      </c>
      <c r="CE131" s="79">
        <f t="shared" si="33"/>
        <v>0</v>
      </c>
      <c r="CF131" s="79">
        <f t="shared" si="34"/>
        <v>0</v>
      </c>
      <c r="CG131" s="79">
        <f t="shared" si="59"/>
        <v>0</v>
      </c>
      <c r="CH131" s="80">
        <f t="shared" si="35"/>
        <v>0</v>
      </c>
      <c r="CI131" s="84">
        <f t="shared" si="36"/>
        <v>0</v>
      </c>
      <c r="CJ131" s="80">
        <f t="shared" si="47"/>
        <v>0</v>
      </c>
      <c r="CN131" s="21" t="str">
        <f t="shared" si="37"/>
        <v/>
      </c>
      <c r="CO131" s="21" t="str">
        <f t="shared" si="38"/>
        <v/>
      </c>
      <c r="CP131" s="22" t="str">
        <f t="shared" si="48"/>
        <v/>
      </c>
      <c r="CQ131" s="22" t="str">
        <f t="shared" si="49"/>
        <v/>
      </c>
      <c r="CR131" s="22" t="str">
        <f t="shared" si="50"/>
        <v/>
      </c>
      <c r="CS131" s="22" t="str">
        <f t="shared" si="51"/>
        <v/>
      </c>
      <c r="CT131" s="22" t="str">
        <f t="shared" si="52"/>
        <v/>
      </c>
      <c r="CU131" s="173" t="str">
        <f t="shared" si="39"/>
        <v/>
      </c>
      <c r="CV131" s="173" t="str">
        <f t="shared" si="40"/>
        <v/>
      </c>
      <c r="CW131" s="22" t="str">
        <f t="shared" si="53"/>
        <v/>
      </c>
      <c r="CX131" s="22" t="str">
        <f t="shared" si="54"/>
        <v/>
      </c>
      <c r="CY131" s="23" t="str">
        <f t="shared" si="55"/>
        <v/>
      </c>
      <c r="CZ131" s="23" t="str">
        <f t="shared" si="56"/>
        <v/>
      </c>
      <c r="DA131" s="207" t="str">
        <f t="shared" si="60"/>
        <v/>
      </c>
      <c r="DB131" s="23">
        <f t="shared" si="41"/>
        <v>0</v>
      </c>
      <c r="DC131" s="16"/>
      <c r="DE131" s="192">
        <f t="shared" si="42"/>
        <v>0</v>
      </c>
      <c r="DF131" s="192">
        <f t="shared" si="43"/>
        <v>0</v>
      </c>
      <c r="DH131" s="192">
        <f t="shared" si="44"/>
        <v>0</v>
      </c>
      <c r="DI131" s="192">
        <f t="shared" si="45"/>
        <v>0</v>
      </c>
      <c r="DK131" s="203">
        <f>IF(Taula436[[#This Row],[Codi del contracte]]&lt;&gt;"",IF(Taula436[[#This Row],[Codi del contracte]]&gt;199,IF(Taula436[[#This Row],[Codi del contracte]]&lt;300,1,0),0),0)</f>
        <v>0</v>
      </c>
      <c r="DL131" s="203">
        <f>IF(Taula436[[#This Row],[Codi del contracte]]&lt;&gt;"",IF(Taula436[[#This Row],[Codi del contracte]]&gt;499,IF(Taula436[[#This Row],[Codi del contracte]]&lt;600,1,0),0),0)</f>
        <v>0</v>
      </c>
      <c r="DM131" s="203">
        <f t="shared" si="57"/>
        <v>0</v>
      </c>
      <c r="DN131" s="203">
        <f>IF(Taula436[[#This Row],[% Jornada (no posar símbol %)]]=100,IF(DM131=1,2,0),0)</f>
        <v>0</v>
      </c>
      <c r="DO131" s="203" t="str">
        <f t="shared" si="61"/>
        <v/>
      </c>
    </row>
    <row r="132" spans="1:119" ht="14.25" customHeight="1">
      <c r="A132" s="260"/>
      <c r="B132" s="83">
        <v>125</v>
      </c>
      <c r="C132" s="210"/>
      <c r="D132" s="226"/>
      <c r="E132" s="210"/>
      <c r="F132" s="224"/>
      <c r="G132" s="224"/>
      <c r="H132" s="210"/>
      <c r="I132" s="225"/>
      <c r="J132" s="210"/>
      <c r="K132" s="155"/>
      <c r="L132" s="156">
        <f t="shared" si="46"/>
        <v>0</v>
      </c>
      <c r="M132" s="340"/>
      <c r="N132" s="182" t="str">
        <f t="shared" si="58"/>
        <v/>
      </c>
      <c r="O132" s="127"/>
      <c r="P132" s="64"/>
      <c r="Q132" s="64"/>
      <c r="R132" s="64"/>
      <c r="CB132" s="78" t="str">
        <f t="shared" si="31"/>
        <v/>
      </c>
      <c r="CC132" s="79">
        <v>100</v>
      </c>
      <c r="CD132" s="79">
        <f t="shared" si="32"/>
        <v>0</v>
      </c>
      <c r="CE132" s="79">
        <f t="shared" si="33"/>
        <v>0</v>
      </c>
      <c r="CF132" s="79">
        <f t="shared" si="34"/>
        <v>0</v>
      </c>
      <c r="CG132" s="79">
        <f t="shared" si="59"/>
        <v>0</v>
      </c>
      <c r="CH132" s="80">
        <f t="shared" si="35"/>
        <v>0</v>
      </c>
      <c r="CI132" s="84">
        <f t="shared" si="36"/>
        <v>0</v>
      </c>
      <c r="CJ132" s="80">
        <f t="shared" si="47"/>
        <v>0</v>
      </c>
      <c r="CN132" s="21" t="str">
        <f t="shared" si="37"/>
        <v/>
      </c>
      <c r="CO132" s="21" t="str">
        <f t="shared" si="38"/>
        <v/>
      </c>
      <c r="CP132" s="22" t="str">
        <f t="shared" si="48"/>
        <v/>
      </c>
      <c r="CQ132" s="22" t="str">
        <f t="shared" si="49"/>
        <v/>
      </c>
      <c r="CR132" s="22" t="str">
        <f t="shared" si="50"/>
        <v/>
      </c>
      <c r="CS132" s="22" t="str">
        <f t="shared" si="51"/>
        <v/>
      </c>
      <c r="CT132" s="22" t="str">
        <f t="shared" si="52"/>
        <v/>
      </c>
      <c r="CU132" s="173" t="str">
        <f t="shared" si="39"/>
        <v/>
      </c>
      <c r="CV132" s="173" t="str">
        <f t="shared" si="40"/>
        <v/>
      </c>
      <c r="CW132" s="22" t="str">
        <f t="shared" si="53"/>
        <v/>
      </c>
      <c r="CX132" s="22" t="str">
        <f t="shared" si="54"/>
        <v/>
      </c>
      <c r="CY132" s="23" t="str">
        <f t="shared" si="55"/>
        <v/>
      </c>
      <c r="CZ132" s="23" t="str">
        <f t="shared" si="56"/>
        <v/>
      </c>
      <c r="DA132" s="207" t="str">
        <f t="shared" si="60"/>
        <v/>
      </c>
      <c r="DB132" s="23">
        <f t="shared" si="41"/>
        <v>0</v>
      </c>
      <c r="DC132" s="16"/>
      <c r="DE132" s="192">
        <f t="shared" si="42"/>
        <v>0</v>
      </c>
      <c r="DF132" s="192">
        <f t="shared" si="43"/>
        <v>0</v>
      </c>
      <c r="DH132" s="192">
        <f t="shared" si="44"/>
        <v>0</v>
      </c>
      <c r="DI132" s="192">
        <f t="shared" si="45"/>
        <v>0</v>
      </c>
      <c r="DK132" s="203">
        <f>IF(Taula436[[#This Row],[Codi del contracte]]&lt;&gt;"",IF(Taula436[[#This Row],[Codi del contracte]]&gt;199,IF(Taula436[[#This Row],[Codi del contracte]]&lt;300,1,0),0),0)</f>
        <v>0</v>
      </c>
      <c r="DL132" s="203">
        <f>IF(Taula436[[#This Row],[Codi del contracte]]&lt;&gt;"",IF(Taula436[[#This Row],[Codi del contracte]]&gt;499,IF(Taula436[[#This Row],[Codi del contracte]]&lt;600,1,0),0),0)</f>
        <v>0</v>
      </c>
      <c r="DM132" s="203">
        <f t="shared" si="57"/>
        <v>0</v>
      </c>
      <c r="DN132" s="203">
        <f>IF(Taula436[[#This Row],[% Jornada (no posar símbol %)]]=100,IF(DM132=1,2,0),0)</f>
        <v>0</v>
      </c>
      <c r="DO132" s="203" t="str">
        <f t="shared" si="61"/>
        <v/>
      </c>
    </row>
    <row r="133" spans="1:119" ht="14.25" customHeight="1">
      <c r="A133" s="260"/>
      <c r="B133" s="83">
        <v>126</v>
      </c>
      <c r="C133" s="210"/>
      <c r="D133" s="226"/>
      <c r="E133" s="210"/>
      <c r="F133" s="224"/>
      <c r="G133" s="224"/>
      <c r="H133" s="210"/>
      <c r="I133" s="225"/>
      <c r="J133" s="210"/>
      <c r="K133" s="155"/>
      <c r="L133" s="156">
        <f t="shared" si="46"/>
        <v>0</v>
      </c>
      <c r="M133" s="340"/>
      <c r="N133" s="182" t="str">
        <f t="shared" si="58"/>
        <v/>
      </c>
      <c r="O133" s="127"/>
      <c r="P133" s="64"/>
      <c r="Q133" s="64"/>
      <c r="R133" s="64"/>
      <c r="CB133" s="78" t="str">
        <f t="shared" si="31"/>
        <v/>
      </c>
      <c r="CC133" s="79">
        <v>100</v>
      </c>
      <c r="CD133" s="79">
        <f t="shared" si="32"/>
        <v>0</v>
      </c>
      <c r="CE133" s="79">
        <f t="shared" si="33"/>
        <v>0</v>
      </c>
      <c r="CF133" s="79">
        <f t="shared" si="34"/>
        <v>0</v>
      </c>
      <c r="CG133" s="79">
        <f t="shared" si="59"/>
        <v>0</v>
      </c>
      <c r="CH133" s="80">
        <f t="shared" si="35"/>
        <v>0</v>
      </c>
      <c r="CI133" s="84">
        <f t="shared" si="36"/>
        <v>0</v>
      </c>
      <c r="CJ133" s="80">
        <f t="shared" si="47"/>
        <v>0</v>
      </c>
      <c r="CN133" s="21" t="str">
        <f t="shared" si="37"/>
        <v/>
      </c>
      <c r="CO133" s="21" t="str">
        <f t="shared" si="38"/>
        <v/>
      </c>
      <c r="CP133" s="22" t="str">
        <f t="shared" si="48"/>
        <v/>
      </c>
      <c r="CQ133" s="22" t="str">
        <f t="shared" si="49"/>
        <v/>
      </c>
      <c r="CR133" s="22" t="str">
        <f t="shared" si="50"/>
        <v/>
      </c>
      <c r="CS133" s="22" t="str">
        <f t="shared" si="51"/>
        <v/>
      </c>
      <c r="CT133" s="22" t="str">
        <f t="shared" si="52"/>
        <v/>
      </c>
      <c r="CU133" s="173" t="str">
        <f t="shared" si="39"/>
        <v/>
      </c>
      <c r="CV133" s="173" t="str">
        <f t="shared" si="40"/>
        <v/>
      </c>
      <c r="CW133" s="22" t="str">
        <f t="shared" si="53"/>
        <v/>
      </c>
      <c r="CX133" s="22" t="str">
        <f t="shared" si="54"/>
        <v/>
      </c>
      <c r="CY133" s="23" t="str">
        <f t="shared" si="55"/>
        <v/>
      </c>
      <c r="CZ133" s="23" t="str">
        <f t="shared" si="56"/>
        <v/>
      </c>
      <c r="DA133" s="207" t="str">
        <f t="shared" si="60"/>
        <v/>
      </c>
      <c r="DB133" s="23">
        <f t="shared" si="41"/>
        <v>0</v>
      </c>
      <c r="DC133" s="16"/>
      <c r="DE133" s="192">
        <f t="shared" si="42"/>
        <v>0</v>
      </c>
      <c r="DF133" s="192">
        <f t="shared" si="43"/>
        <v>0</v>
      </c>
      <c r="DH133" s="192">
        <f t="shared" si="44"/>
        <v>0</v>
      </c>
      <c r="DI133" s="192">
        <f t="shared" si="45"/>
        <v>0</v>
      </c>
      <c r="DK133" s="203">
        <f>IF(Taula436[[#This Row],[Codi del contracte]]&lt;&gt;"",IF(Taula436[[#This Row],[Codi del contracte]]&gt;199,IF(Taula436[[#This Row],[Codi del contracte]]&lt;300,1,0),0),0)</f>
        <v>0</v>
      </c>
      <c r="DL133" s="203">
        <f>IF(Taula436[[#This Row],[Codi del contracte]]&lt;&gt;"",IF(Taula436[[#This Row],[Codi del contracte]]&gt;499,IF(Taula436[[#This Row],[Codi del contracte]]&lt;600,1,0),0),0)</f>
        <v>0</v>
      </c>
      <c r="DM133" s="203">
        <f t="shared" si="57"/>
        <v>0</v>
      </c>
      <c r="DN133" s="203">
        <f>IF(Taula436[[#This Row],[% Jornada (no posar símbol %)]]=100,IF(DM133=1,2,0),0)</f>
        <v>0</v>
      </c>
      <c r="DO133" s="203" t="str">
        <f t="shared" si="61"/>
        <v/>
      </c>
    </row>
    <row r="134" spans="1:119" ht="14.25" customHeight="1">
      <c r="A134" s="260"/>
      <c r="B134" s="83">
        <v>127</v>
      </c>
      <c r="C134" s="210"/>
      <c r="D134" s="226"/>
      <c r="E134" s="210"/>
      <c r="F134" s="224"/>
      <c r="G134" s="224"/>
      <c r="H134" s="210"/>
      <c r="I134" s="225"/>
      <c r="J134" s="210"/>
      <c r="K134" s="155"/>
      <c r="L134" s="156">
        <f t="shared" si="46"/>
        <v>0</v>
      </c>
      <c r="M134" s="340"/>
      <c r="N134" s="182" t="str">
        <f t="shared" si="58"/>
        <v/>
      </c>
      <c r="O134" s="127"/>
      <c r="P134" s="64"/>
      <c r="Q134" s="64"/>
      <c r="R134" s="64"/>
      <c r="CB134" s="78" t="str">
        <f t="shared" si="31"/>
        <v/>
      </c>
      <c r="CC134" s="79">
        <v>100</v>
      </c>
      <c r="CD134" s="79">
        <f t="shared" si="32"/>
        <v>0</v>
      </c>
      <c r="CE134" s="79">
        <f t="shared" si="33"/>
        <v>0</v>
      </c>
      <c r="CF134" s="79">
        <f t="shared" si="34"/>
        <v>0</v>
      </c>
      <c r="CG134" s="79">
        <f t="shared" si="59"/>
        <v>0</v>
      </c>
      <c r="CH134" s="80">
        <f t="shared" si="35"/>
        <v>0</v>
      </c>
      <c r="CI134" s="84">
        <f t="shared" si="36"/>
        <v>0</v>
      </c>
      <c r="CJ134" s="80">
        <f t="shared" si="47"/>
        <v>0</v>
      </c>
      <c r="CN134" s="21" t="str">
        <f t="shared" si="37"/>
        <v/>
      </c>
      <c r="CO134" s="21" t="str">
        <f t="shared" si="38"/>
        <v/>
      </c>
      <c r="CP134" s="22" t="str">
        <f t="shared" si="48"/>
        <v/>
      </c>
      <c r="CQ134" s="22" t="str">
        <f t="shared" si="49"/>
        <v/>
      </c>
      <c r="CR134" s="22" t="str">
        <f t="shared" si="50"/>
        <v/>
      </c>
      <c r="CS134" s="22" t="str">
        <f t="shared" si="51"/>
        <v/>
      </c>
      <c r="CT134" s="22" t="str">
        <f t="shared" si="52"/>
        <v/>
      </c>
      <c r="CU134" s="173" t="str">
        <f t="shared" si="39"/>
        <v/>
      </c>
      <c r="CV134" s="173" t="str">
        <f t="shared" si="40"/>
        <v/>
      </c>
      <c r="CW134" s="22" t="str">
        <f t="shared" si="53"/>
        <v/>
      </c>
      <c r="CX134" s="22" t="str">
        <f t="shared" si="54"/>
        <v/>
      </c>
      <c r="CY134" s="23" t="str">
        <f t="shared" si="55"/>
        <v/>
      </c>
      <c r="CZ134" s="23" t="str">
        <f t="shared" si="56"/>
        <v/>
      </c>
      <c r="DA134" s="207" t="str">
        <f t="shared" si="60"/>
        <v/>
      </c>
      <c r="DB134" s="23">
        <f t="shared" si="41"/>
        <v>0</v>
      </c>
      <c r="DC134" s="16"/>
      <c r="DE134" s="192">
        <f t="shared" si="42"/>
        <v>0</v>
      </c>
      <c r="DF134" s="192">
        <f t="shared" si="43"/>
        <v>0</v>
      </c>
      <c r="DH134" s="192">
        <f t="shared" si="44"/>
        <v>0</v>
      </c>
      <c r="DI134" s="192">
        <f t="shared" si="45"/>
        <v>0</v>
      </c>
      <c r="DK134" s="203">
        <f>IF(Taula436[[#This Row],[Codi del contracte]]&lt;&gt;"",IF(Taula436[[#This Row],[Codi del contracte]]&gt;199,IF(Taula436[[#This Row],[Codi del contracte]]&lt;300,1,0),0),0)</f>
        <v>0</v>
      </c>
      <c r="DL134" s="203">
        <f>IF(Taula436[[#This Row],[Codi del contracte]]&lt;&gt;"",IF(Taula436[[#This Row],[Codi del contracte]]&gt;499,IF(Taula436[[#This Row],[Codi del contracte]]&lt;600,1,0),0),0)</f>
        <v>0</v>
      </c>
      <c r="DM134" s="203">
        <f t="shared" si="57"/>
        <v>0</v>
      </c>
      <c r="DN134" s="203">
        <f>IF(Taula436[[#This Row],[% Jornada (no posar símbol %)]]=100,IF(DM134=1,2,0),0)</f>
        <v>0</v>
      </c>
      <c r="DO134" s="203" t="str">
        <f t="shared" si="61"/>
        <v/>
      </c>
    </row>
    <row r="135" spans="1:119" ht="14.25" customHeight="1">
      <c r="A135" s="260"/>
      <c r="B135" s="83">
        <v>128</v>
      </c>
      <c r="C135" s="210"/>
      <c r="D135" s="226"/>
      <c r="E135" s="210"/>
      <c r="F135" s="224"/>
      <c r="G135" s="224"/>
      <c r="H135" s="210"/>
      <c r="I135" s="225"/>
      <c r="J135" s="210"/>
      <c r="K135" s="155"/>
      <c r="L135" s="156">
        <f t="shared" si="46"/>
        <v>0</v>
      </c>
      <c r="M135" s="340"/>
      <c r="N135" s="182" t="str">
        <f t="shared" si="58"/>
        <v/>
      </c>
      <c r="O135" s="127"/>
      <c r="P135" s="64"/>
      <c r="Q135" s="64"/>
      <c r="R135" s="64"/>
      <c r="CB135" s="78" t="str">
        <f t="shared" si="31"/>
        <v/>
      </c>
      <c r="CC135" s="79">
        <v>100</v>
      </c>
      <c r="CD135" s="79">
        <f t="shared" si="32"/>
        <v>0</v>
      </c>
      <c r="CE135" s="79">
        <f t="shared" si="33"/>
        <v>0</v>
      </c>
      <c r="CF135" s="79">
        <f t="shared" si="34"/>
        <v>0</v>
      </c>
      <c r="CG135" s="79">
        <f t="shared" si="59"/>
        <v>0</v>
      </c>
      <c r="CH135" s="80">
        <f t="shared" si="35"/>
        <v>0</v>
      </c>
      <c r="CI135" s="84">
        <f t="shared" si="36"/>
        <v>0</v>
      </c>
      <c r="CJ135" s="80">
        <f t="shared" si="47"/>
        <v>0</v>
      </c>
      <c r="CN135" s="21" t="str">
        <f t="shared" si="37"/>
        <v/>
      </c>
      <c r="CO135" s="21" t="str">
        <f t="shared" si="38"/>
        <v/>
      </c>
      <c r="CP135" s="22" t="str">
        <f t="shared" si="48"/>
        <v/>
      </c>
      <c r="CQ135" s="22" t="str">
        <f t="shared" si="49"/>
        <v/>
      </c>
      <c r="CR135" s="22" t="str">
        <f t="shared" si="50"/>
        <v/>
      </c>
      <c r="CS135" s="22" t="str">
        <f t="shared" si="51"/>
        <v/>
      </c>
      <c r="CT135" s="22" t="str">
        <f t="shared" si="52"/>
        <v/>
      </c>
      <c r="CU135" s="173" t="str">
        <f t="shared" si="39"/>
        <v/>
      </c>
      <c r="CV135" s="173" t="str">
        <f t="shared" si="40"/>
        <v/>
      </c>
      <c r="CW135" s="22" t="str">
        <f t="shared" si="53"/>
        <v/>
      </c>
      <c r="CX135" s="22" t="str">
        <f t="shared" si="54"/>
        <v/>
      </c>
      <c r="CY135" s="23" t="str">
        <f t="shared" si="55"/>
        <v/>
      </c>
      <c r="CZ135" s="23" t="str">
        <f t="shared" si="56"/>
        <v/>
      </c>
      <c r="DA135" s="207" t="str">
        <f t="shared" si="60"/>
        <v/>
      </c>
      <c r="DB135" s="23">
        <f t="shared" si="41"/>
        <v>0</v>
      </c>
      <c r="DC135" s="16"/>
      <c r="DE135" s="192">
        <f t="shared" si="42"/>
        <v>0</v>
      </c>
      <c r="DF135" s="192">
        <f t="shared" si="43"/>
        <v>0</v>
      </c>
      <c r="DH135" s="192">
        <f t="shared" si="44"/>
        <v>0</v>
      </c>
      <c r="DI135" s="192">
        <f t="shared" si="45"/>
        <v>0</v>
      </c>
      <c r="DK135" s="203">
        <f>IF(Taula436[[#This Row],[Codi del contracte]]&lt;&gt;"",IF(Taula436[[#This Row],[Codi del contracte]]&gt;199,IF(Taula436[[#This Row],[Codi del contracte]]&lt;300,1,0),0),0)</f>
        <v>0</v>
      </c>
      <c r="DL135" s="203">
        <f>IF(Taula436[[#This Row],[Codi del contracte]]&lt;&gt;"",IF(Taula436[[#This Row],[Codi del contracte]]&gt;499,IF(Taula436[[#This Row],[Codi del contracte]]&lt;600,1,0),0),0)</f>
        <v>0</v>
      </c>
      <c r="DM135" s="203">
        <f t="shared" si="57"/>
        <v>0</v>
      </c>
      <c r="DN135" s="203">
        <f>IF(Taula436[[#This Row],[% Jornada (no posar símbol %)]]=100,IF(DM135=1,2,0),0)</f>
        <v>0</v>
      </c>
      <c r="DO135" s="203" t="str">
        <f t="shared" si="61"/>
        <v/>
      </c>
    </row>
    <row r="136" spans="1:119" ht="14.25" customHeight="1">
      <c r="A136" s="260"/>
      <c r="B136" s="83">
        <v>129</v>
      </c>
      <c r="C136" s="210"/>
      <c r="D136" s="226"/>
      <c r="E136" s="210"/>
      <c r="F136" s="224"/>
      <c r="G136" s="224"/>
      <c r="H136" s="210"/>
      <c r="I136" s="225"/>
      <c r="J136" s="210"/>
      <c r="K136" s="155"/>
      <c r="L136" s="156">
        <f t="shared" si="46"/>
        <v>0</v>
      </c>
      <c r="M136" s="340"/>
      <c r="N136" s="182" t="str">
        <f t="shared" si="58"/>
        <v/>
      </c>
      <c r="O136" s="127"/>
      <c r="P136" s="64"/>
      <c r="Q136" s="64"/>
      <c r="R136" s="64"/>
      <c r="CB136" s="78" t="str">
        <f t="shared" ref="CB136:CB199" si="62">IF(H136="F - Física",1,IF(H136="A - Sensorial Auditiva",1,IF(H136="V - Sensorial Visual",1,IF(H136="","",IF(H136="M - M. Mental",0,IF(H136="P - Psíquica",0,IF(H136="PC - Paràlisi Cerebral",0)))))))</f>
        <v/>
      </c>
      <c r="CC136" s="79">
        <v>100</v>
      </c>
      <c r="CD136" s="79">
        <f t="shared" ref="CD136:CD199" si="63">ROUND((K136*CC136)/100,2)</f>
        <v>0</v>
      </c>
      <c r="CE136" s="79">
        <f t="shared" ref="CE136:CE199" si="64">IF(CB136=0,IF(I136&lt;33,0,CD136),0)</f>
        <v>0</v>
      </c>
      <c r="CF136" s="79">
        <f t="shared" ref="CF136:CF199" si="65">IF(CB136=1,IF(I136&lt;65,0,CD136),0)</f>
        <v>0</v>
      </c>
      <c r="CG136" s="79">
        <f t="shared" si="59"/>
        <v>0</v>
      </c>
      <c r="CH136" s="80">
        <f t="shared" ref="CH136:CH199" si="66">IF(L136&gt;0,1,0)</f>
        <v>0</v>
      </c>
      <c r="CI136" s="84">
        <f t="shared" ref="CI136:CI199" si="67">IF(M136&lt;&gt;"",M136,L136)</f>
        <v>0</v>
      </c>
      <c r="CJ136" s="80">
        <f t="shared" si="47"/>
        <v>0</v>
      </c>
      <c r="CN136" s="21" t="str">
        <f t="shared" ref="CN136:CN199" si="68">IF(H136="","",IF(H136="M - M. Mental","",IF(H136="F - Física","",IF(H136="P - Psíquica","",IF(H136="PC - Paràlisi Cerebral","",IF(H136="A - Sensorial Auditiva","",IF(H136="V - Sensorial Visual","","1) Tipus de discapacitat: Fer servir llista desplegable")))))))</f>
        <v/>
      </c>
      <c r="CO136" s="21" t="str">
        <f t="shared" ref="CO136:CO199" si="69">IF(I136="","",IF(I136&gt;0,IF(H136="M - M. Mental","",IF(H136="F - Física","",IF(H136="P - Psíquica","",IF(H136="PC - Paràlisi Cerebral","",IF(H136="A - Sensorial Auditiva","",IF(H136="V - Sensorial Visual","",IF(H136="","2) Tipus de discapacitat: Manca seleccionar","")))))))))</f>
        <v/>
      </c>
      <c r="CP136" s="22" t="str">
        <f t="shared" si="48"/>
        <v/>
      </c>
      <c r="CQ136" s="22" t="str">
        <f t="shared" si="49"/>
        <v/>
      </c>
      <c r="CR136" s="22" t="str">
        <f t="shared" si="50"/>
        <v/>
      </c>
      <c r="CS136" s="22" t="str">
        <f t="shared" si="51"/>
        <v/>
      </c>
      <c r="CT136" s="22" t="str">
        <f t="shared" si="52"/>
        <v/>
      </c>
      <c r="CU136" s="173" t="str">
        <f t="shared" ref="CU136:CU199" si="70">IF(CB136=0,IF(I136&lt;33,IF(I136&lt;&gt;"","4) M.Mental, Psíquica ó P. Cerebral &lt; 33% (No subvencionable)",""),""),"")</f>
        <v/>
      </c>
      <c r="CV136" s="173" t="str">
        <f t="shared" ref="CV136:CV199" si="71">IF(CB136=1,IF(I136&lt;65,IF(I136&lt;&gt;"","3) Físic ó Sensorial &lt; 65% (No és subvencionable)",""),""),"")</f>
        <v/>
      </c>
      <c r="CW136" s="22" t="str">
        <f t="shared" si="53"/>
        <v/>
      </c>
      <c r="CX136" s="22" t="str">
        <f t="shared" si="54"/>
        <v/>
      </c>
      <c r="CY136" s="23" t="str">
        <f t="shared" si="55"/>
        <v/>
      </c>
      <c r="CZ136" s="23" t="str">
        <f t="shared" si="56"/>
        <v/>
      </c>
      <c r="DA136" s="207" t="str">
        <f t="shared" si="60"/>
        <v/>
      </c>
      <c r="DB136" s="23">
        <f t="shared" ref="DB136:DB199" si="72">IF(N136&lt;&gt;"",1,0)</f>
        <v>0</v>
      </c>
      <c r="DC136" s="16"/>
      <c r="DE136" s="192">
        <f t="shared" ref="DE136:DE199" si="73">IF(CH136=1,IF(E136="Home",1,IF(E136="Dona",0,"")),0)</f>
        <v>0</v>
      </c>
      <c r="DF136" s="192">
        <f t="shared" ref="DF136:DF199" si="74">IF(CH136=1,IF(E136="Dona",1,IF(E136="Home",0,"")),0)</f>
        <v>0</v>
      </c>
      <c r="DH136" s="192">
        <f t="shared" ref="DH136:DH199" si="75">IF(CJ136=1,IF(E136="Home",1,IF(E136="Dona",0,"")),0)</f>
        <v>0</v>
      </c>
      <c r="DI136" s="192">
        <f t="shared" ref="DI136:DI199" si="76">IF(CJ136=1,IF(E136="Dona",1,IF(E136="Home",0,"")),0)</f>
        <v>0</v>
      </c>
      <c r="DK136" s="203">
        <f>IF(Taula436[[#This Row],[Codi del contracte]]&lt;&gt;"",IF(Taula436[[#This Row],[Codi del contracte]]&gt;199,IF(Taula436[[#This Row],[Codi del contracte]]&lt;300,1,0),0),0)</f>
        <v>0</v>
      </c>
      <c r="DL136" s="203">
        <f>IF(Taula436[[#This Row],[Codi del contracte]]&lt;&gt;"",IF(Taula436[[#This Row],[Codi del contracte]]&gt;499,IF(Taula436[[#This Row],[Codi del contracte]]&lt;600,1,0),0),0)</f>
        <v>0</v>
      </c>
      <c r="DM136" s="203">
        <f t="shared" si="57"/>
        <v>0</v>
      </c>
      <c r="DN136" s="203">
        <f>IF(Taula436[[#This Row],[% Jornada (no posar símbol %)]]=100,IF(DM136=1,2,0),0)</f>
        <v>0</v>
      </c>
      <c r="DO136" s="203" t="str">
        <f t="shared" si="61"/>
        <v/>
      </c>
    </row>
    <row r="137" spans="1:119" ht="14.25" customHeight="1">
      <c r="A137" s="260"/>
      <c r="B137" s="83">
        <v>130</v>
      </c>
      <c r="C137" s="210"/>
      <c r="D137" s="226"/>
      <c r="E137" s="210"/>
      <c r="F137" s="224"/>
      <c r="G137" s="224"/>
      <c r="H137" s="210"/>
      <c r="I137" s="225"/>
      <c r="J137" s="210"/>
      <c r="K137" s="155"/>
      <c r="L137" s="156">
        <f t="shared" ref="L137:L200" si="77">CG137</f>
        <v>0</v>
      </c>
      <c r="M137" s="340"/>
      <c r="N137" s="182" t="str">
        <f t="shared" si="58"/>
        <v/>
      </c>
      <c r="O137" s="127"/>
      <c r="P137" s="64"/>
      <c r="Q137" s="64"/>
      <c r="R137" s="64"/>
      <c r="CB137" s="78" t="str">
        <f t="shared" si="62"/>
        <v/>
      </c>
      <c r="CC137" s="79">
        <v>100</v>
      </c>
      <c r="CD137" s="79">
        <f t="shared" si="63"/>
        <v>0</v>
      </c>
      <c r="CE137" s="79">
        <f t="shared" si="64"/>
        <v>0</v>
      </c>
      <c r="CF137" s="79">
        <f t="shared" si="65"/>
        <v>0</v>
      </c>
      <c r="CG137" s="79">
        <f t="shared" si="59"/>
        <v>0</v>
      </c>
      <c r="CH137" s="80">
        <f t="shared" si="66"/>
        <v>0</v>
      </c>
      <c r="CI137" s="84">
        <f t="shared" si="67"/>
        <v>0</v>
      </c>
      <c r="CJ137" s="80">
        <f t="shared" ref="CJ137:CJ200" si="78">IF(CI137&gt;0,1,0)</f>
        <v>0</v>
      </c>
      <c r="CN137" s="21" t="str">
        <f t="shared" si="68"/>
        <v/>
      </c>
      <c r="CO137" s="21" t="str">
        <f t="shared" si="69"/>
        <v/>
      </c>
      <c r="CP137" s="22" t="str">
        <f t="shared" ref="CP137:CP200" si="79">IF(K137="","",IF(K137="*%","Error % jornada",IF(K137&lt;1,"5) % Jornada: No fer servir número en percentatge","")))</f>
        <v/>
      </c>
      <c r="CQ137" s="22" t="str">
        <f t="shared" ref="CQ137:CQ200" si="80">IF(CN137&lt;&gt;"",IF(CP137&lt;&gt;"","1) Tipus de Discapacitat: Triar de desplegable  -  5) % Jornada",CN137),"")</f>
        <v/>
      </c>
      <c r="CR137" s="22" t="str">
        <f t="shared" ref="CR137:CR200" si="81">IF(CO137&lt;&gt;"",IF(CP137&lt;&gt;"","2) Tipus de discapacitat: Manca seleccionar  -  5) % Jornada",CO137),"")</f>
        <v/>
      </c>
      <c r="CS137" s="22" t="str">
        <f t="shared" ref="CS137:CS200" si="82">IF(CQ137&lt;&gt;"",CQ137,CR137)</f>
        <v/>
      </c>
      <c r="CT137" s="22" t="str">
        <f t="shared" ref="CT137:CT200" si="83">IF(CS137&lt;&gt;"",CS137,IF(CP137&lt;&gt;"",CP137,""))</f>
        <v/>
      </c>
      <c r="CU137" s="173" t="str">
        <f t="shared" si="70"/>
        <v/>
      </c>
      <c r="CV137" s="173" t="str">
        <f t="shared" si="71"/>
        <v/>
      </c>
      <c r="CW137" s="22" t="str">
        <f t="shared" ref="CW137:CW200" si="84">IF(CU137&lt;&gt;"",IF(CP137&lt;&gt;"","4) M.Mental, Psíquica ó Paràlisi Cerebral &lt; 33%  -  5)  % Jornada",CU137),"")</f>
        <v/>
      </c>
      <c r="CX137" s="22" t="str">
        <f t="shared" ref="CX137:CX200" si="85">IF(CV137&lt;&gt;"",IF(CP137&lt;&gt;"","3) Físic ó Sensorial &lt; 65%  -  5) % Jornada",CV137),"")</f>
        <v/>
      </c>
      <c r="CY137" s="23" t="str">
        <f t="shared" ref="CY137:CY200" si="86">IF(CX137&lt;&gt;"",CX137,IF(CW137&lt;&gt;"",CW137,""))</f>
        <v/>
      </c>
      <c r="CZ137" s="23" t="str">
        <f t="shared" ref="CZ137:CZ200" si="87">IF(CY137&lt;&gt;"",CY137,IF(CT137&lt;&gt;"",CT137,""))</f>
        <v/>
      </c>
      <c r="DA137" s="207" t="str">
        <f t="shared" si="60"/>
        <v/>
      </c>
      <c r="DB137" s="23">
        <f t="shared" si="72"/>
        <v>0</v>
      </c>
      <c r="DC137" s="16"/>
      <c r="DE137" s="192">
        <f t="shared" si="73"/>
        <v>0</v>
      </c>
      <c r="DF137" s="192">
        <f t="shared" si="74"/>
        <v>0</v>
      </c>
      <c r="DH137" s="192">
        <f t="shared" si="75"/>
        <v>0</v>
      </c>
      <c r="DI137" s="192">
        <f t="shared" si="76"/>
        <v>0</v>
      </c>
      <c r="DK137" s="203">
        <f>IF(Taula436[[#This Row],[Codi del contracte]]&lt;&gt;"",IF(Taula436[[#This Row],[Codi del contracte]]&gt;199,IF(Taula436[[#This Row],[Codi del contracte]]&lt;300,1,0),0),0)</f>
        <v>0</v>
      </c>
      <c r="DL137" s="203">
        <f>IF(Taula436[[#This Row],[Codi del contracte]]&lt;&gt;"",IF(Taula436[[#This Row],[Codi del contracte]]&gt;499,IF(Taula436[[#This Row],[Codi del contracte]]&lt;600,1,0),0),0)</f>
        <v>0</v>
      </c>
      <c r="DM137" s="203">
        <f t="shared" ref="DM137:DM200" si="88">DK137+DL137</f>
        <v>0</v>
      </c>
      <c r="DN137" s="203">
        <f>IF(Taula436[[#This Row],[% Jornada (no posar símbol %)]]=100,IF(DM137=1,2,0),0)</f>
        <v>0</v>
      </c>
      <c r="DO137" s="203" t="str">
        <f t="shared" si="61"/>
        <v/>
      </c>
    </row>
    <row r="138" spans="1:119" ht="14.25" customHeight="1">
      <c r="A138" s="260"/>
      <c r="B138" s="83">
        <v>131</v>
      </c>
      <c r="C138" s="210"/>
      <c r="D138" s="226"/>
      <c r="E138" s="210"/>
      <c r="F138" s="224"/>
      <c r="G138" s="224"/>
      <c r="H138" s="210"/>
      <c r="I138" s="225"/>
      <c r="J138" s="210"/>
      <c r="K138" s="155"/>
      <c r="L138" s="156">
        <f t="shared" si="77"/>
        <v>0</v>
      </c>
      <c r="M138" s="340"/>
      <c r="N138" s="182" t="str">
        <f t="shared" ref="N138:N201" si="89">IFERROR(DA138,"ERROR! NO RETALLAR I ENGANXAR DINS DEL FORMULARI")</f>
        <v/>
      </c>
      <c r="O138" s="127"/>
      <c r="P138" s="64"/>
      <c r="Q138" s="64"/>
      <c r="R138" s="64"/>
      <c r="CB138" s="78" t="str">
        <f t="shared" si="62"/>
        <v/>
      </c>
      <c r="CC138" s="79">
        <v>100</v>
      </c>
      <c r="CD138" s="79">
        <f t="shared" si="63"/>
        <v>0</v>
      </c>
      <c r="CE138" s="79">
        <f t="shared" si="64"/>
        <v>0</v>
      </c>
      <c r="CF138" s="79">
        <f t="shared" si="65"/>
        <v>0</v>
      </c>
      <c r="CG138" s="79">
        <f t="shared" ref="CG138:CG201" si="90">IFERROR(ROUND((CE138+CF138),2),0)</f>
        <v>0</v>
      </c>
      <c r="CH138" s="80">
        <f t="shared" si="66"/>
        <v>0</v>
      </c>
      <c r="CI138" s="84">
        <f t="shared" si="67"/>
        <v>0</v>
      </c>
      <c r="CJ138" s="80">
        <f t="shared" si="78"/>
        <v>0</v>
      </c>
      <c r="CN138" s="21" t="str">
        <f t="shared" si="68"/>
        <v/>
      </c>
      <c r="CO138" s="21" t="str">
        <f t="shared" si="69"/>
        <v/>
      </c>
      <c r="CP138" s="22" t="str">
        <f t="shared" si="79"/>
        <v/>
      </c>
      <c r="CQ138" s="22" t="str">
        <f t="shared" si="80"/>
        <v/>
      </c>
      <c r="CR138" s="22" t="str">
        <f t="shared" si="81"/>
        <v/>
      </c>
      <c r="CS138" s="22" t="str">
        <f t="shared" si="82"/>
        <v/>
      </c>
      <c r="CT138" s="22" t="str">
        <f t="shared" si="83"/>
        <v/>
      </c>
      <c r="CU138" s="173" t="str">
        <f t="shared" si="70"/>
        <v/>
      </c>
      <c r="CV138" s="173" t="str">
        <f t="shared" si="71"/>
        <v/>
      </c>
      <c r="CW138" s="22" t="str">
        <f t="shared" si="84"/>
        <v/>
      </c>
      <c r="CX138" s="22" t="str">
        <f t="shared" si="85"/>
        <v/>
      </c>
      <c r="CY138" s="23" t="str">
        <f t="shared" si="86"/>
        <v/>
      </c>
      <c r="CZ138" s="23" t="str">
        <f t="shared" si="87"/>
        <v/>
      </c>
      <c r="DA138" s="207" t="str">
        <f t="shared" ref="DA138:DA201" si="91">IF(CZ138&lt;&gt;"",CZ138,IF(DO138&lt;&gt;"",DO138,""))</f>
        <v/>
      </c>
      <c r="DB138" s="23">
        <f t="shared" si="72"/>
        <v>0</v>
      </c>
      <c r="DC138" s="16"/>
      <c r="DE138" s="192">
        <f t="shared" si="73"/>
        <v>0</v>
      </c>
      <c r="DF138" s="192">
        <f t="shared" si="74"/>
        <v>0</v>
      </c>
      <c r="DH138" s="192">
        <f t="shared" si="75"/>
        <v>0</v>
      </c>
      <c r="DI138" s="192">
        <f t="shared" si="76"/>
        <v>0</v>
      </c>
      <c r="DK138" s="203">
        <f>IF(Taula436[[#This Row],[Codi del contracte]]&lt;&gt;"",IF(Taula436[[#This Row],[Codi del contracte]]&gt;199,IF(Taula436[[#This Row],[Codi del contracte]]&lt;300,1,0),0),0)</f>
        <v>0</v>
      </c>
      <c r="DL138" s="203">
        <f>IF(Taula436[[#This Row],[Codi del contracte]]&lt;&gt;"",IF(Taula436[[#This Row],[Codi del contracte]]&gt;499,IF(Taula436[[#This Row],[Codi del contracte]]&lt;600,1,0),0),0)</f>
        <v>0</v>
      </c>
      <c r="DM138" s="203">
        <f t="shared" si="88"/>
        <v>0</v>
      </c>
      <c r="DN138" s="203">
        <f>IF(Taula436[[#This Row],[% Jornada (no posar símbol %)]]=100,IF(DM138=1,2,0),0)</f>
        <v>0</v>
      </c>
      <c r="DO138" s="203" t="str">
        <f t="shared" ref="DO138:DO201" si="92">IF(DN138=2,"6) Contracte a Temps Parcial no compatible amb 100% Jornada","")</f>
        <v/>
      </c>
    </row>
    <row r="139" spans="1:119" ht="14.25" customHeight="1">
      <c r="A139" s="260"/>
      <c r="B139" s="83">
        <v>132</v>
      </c>
      <c r="C139" s="210"/>
      <c r="D139" s="226"/>
      <c r="E139" s="210"/>
      <c r="F139" s="224"/>
      <c r="G139" s="224"/>
      <c r="H139" s="210"/>
      <c r="I139" s="225"/>
      <c r="J139" s="210"/>
      <c r="K139" s="155"/>
      <c r="L139" s="156">
        <f t="shared" si="77"/>
        <v>0</v>
      </c>
      <c r="M139" s="340"/>
      <c r="N139" s="182" t="str">
        <f t="shared" si="89"/>
        <v/>
      </c>
      <c r="O139" s="127"/>
      <c r="P139" s="64"/>
      <c r="Q139" s="64"/>
      <c r="R139" s="64"/>
      <c r="CB139" s="78" t="str">
        <f t="shared" si="62"/>
        <v/>
      </c>
      <c r="CC139" s="79">
        <v>100</v>
      </c>
      <c r="CD139" s="79">
        <f t="shared" si="63"/>
        <v>0</v>
      </c>
      <c r="CE139" s="79">
        <f t="shared" si="64"/>
        <v>0</v>
      </c>
      <c r="CF139" s="79">
        <f t="shared" si="65"/>
        <v>0</v>
      </c>
      <c r="CG139" s="79">
        <f t="shared" si="90"/>
        <v>0</v>
      </c>
      <c r="CH139" s="80">
        <f t="shared" si="66"/>
        <v>0</v>
      </c>
      <c r="CI139" s="84">
        <f t="shared" si="67"/>
        <v>0</v>
      </c>
      <c r="CJ139" s="80">
        <f t="shared" si="78"/>
        <v>0</v>
      </c>
      <c r="CN139" s="21" t="str">
        <f t="shared" si="68"/>
        <v/>
      </c>
      <c r="CO139" s="21" t="str">
        <f t="shared" si="69"/>
        <v/>
      </c>
      <c r="CP139" s="22" t="str">
        <f t="shared" si="79"/>
        <v/>
      </c>
      <c r="CQ139" s="22" t="str">
        <f t="shared" si="80"/>
        <v/>
      </c>
      <c r="CR139" s="22" t="str">
        <f t="shared" si="81"/>
        <v/>
      </c>
      <c r="CS139" s="22" t="str">
        <f t="shared" si="82"/>
        <v/>
      </c>
      <c r="CT139" s="22" t="str">
        <f t="shared" si="83"/>
        <v/>
      </c>
      <c r="CU139" s="173" t="str">
        <f t="shared" si="70"/>
        <v/>
      </c>
      <c r="CV139" s="173" t="str">
        <f t="shared" si="71"/>
        <v/>
      </c>
      <c r="CW139" s="22" t="str">
        <f t="shared" si="84"/>
        <v/>
      </c>
      <c r="CX139" s="22" t="str">
        <f t="shared" si="85"/>
        <v/>
      </c>
      <c r="CY139" s="23" t="str">
        <f t="shared" si="86"/>
        <v/>
      </c>
      <c r="CZ139" s="23" t="str">
        <f t="shared" si="87"/>
        <v/>
      </c>
      <c r="DA139" s="207" t="str">
        <f t="shared" si="91"/>
        <v/>
      </c>
      <c r="DB139" s="23">
        <f t="shared" si="72"/>
        <v>0</v>
      </c>
      <c r="DC139" s="16"/>
      <c r="DE139" s="192">
        <f t="shared" si="73"/>
        <v>0</v>
      </c>
      <c r="DF139" s="192">
        <f t="shared" si="74"/>
        <v>0</v>
      </c>
      <c r="DH139" s="192">
        <f t="shared" si="75"/>
        <v>0</v>
      </c>
      <c r="DI139" s="192">
        <f t="shared" si="76"/>
        <v>0</v>
      </c>
      <c r="DK139" s="203">
        <f>IF(Taula436[[#This Row],[Codi del contracte]]&lt;&gt;"",IF(Taula436[[#This Row],[Codi del contracte]]&gt;199,IF(Taula436[[#This Row],[Codi del contracte]]&lt;300,1,0),0),0)</f>
        <v>0</v>
      </c>
      <c r="DL139" s="203">
        <f>IF(Taula436[[#This Row],[Codi del contracte]]&lt;&gt;"",IF(Taula436[[#This Row],[Codi del contracte]]&gt;499,IF(Taula436[[#This Row],[Codi del contracte]]&lt;600,1,0),0),0)</f>
        <v>0</v>
      </c>
      <c r="DM139" s="203">
        <f t="shared" si="88"/>
        <v>0</v>
      </c>
      <c r="DN139" s="203">
        <f>IF(Taula436[[#This Row],[% Jornada (no posar símbol %)]]=100,IF(DM139=1,2,0),0)</f>
        <v>0</v>
      </c>
      <c r="DO139" s="203" t="str">
        <f t="shared" si="92"/>
        <v/>
      </c>
    </row>
    <row r="140" spans="1:119" ht="14.25" customHeight="1">
      <c r="A140" s="260"/>
      <c r="B140" s="83">
        <v>133</v>
      </c>
      <c r="C140" s="210"/>
      <c r="D140" s="226"/>
      <c r="E140" s="210"/>
      <c r="F140" s="224"/>
      <c r="G140" s="224"/>
      <c r="H140" s="210"/>
      <c r="I140" s="225"/>
      <c r="J140" s="210"/>
      <c r="K140" s="155"/>
      <c r="L140" s="156">
        <f t="shared" si="77"/>
        <v>0</v>
      </c>
      <c r="M140" s="340"/>
      <c r="N140" s="182" t="str">
        <f t="shared" si="89"/>
        <v/>
      </c>
      <c r="O140" s="127"/>
      <c r="P140" s="64"/>
      <c r="Q140" s="64"/>
      <c r="R140" s="64"/>
      <c r="CB140" s="78" t="str">
        <f t="shared" si="62"/>
        <v/>
      </c>
      <c r="CC140" s="79">
        <v>100</v>
      </c>
      <c r="CD140" s="79">
        <f t="shared" si="63"/>
        <v>0</v>
      </c>
      <c r="CE140" s="79">
        <f t="shared" si="64"/>
        <v>0</v>
      </c>
      <c r="CF140" s="79">
        <f t="shared" si="65"/>
        <v>0</v>
      </c>
      <c r="CG140" s="79">
        <f t="shared" si="90"/>
        <v>0</v>
      </c>
      <c r="CH140" s="80">
        <f t="shared" si="66"/>
        <v>0</v>
      </c>
      <c r="CI140" s="84">
        <f t="shared" si="67"/>
        <v>0</v>
      </c>
      <c r="CJ140" s="80">
        <f t="shared" si="78"/>
        <v>0</v>
      </c>
      <c r="CN140" s="21" t="str">
        <f t="shared" si="68"/>
        <v/>
      </c>
      <c r="CO140" s="21" t="str">
        <f t="shared" si="69"/>
        <v/>
      </c>
      <c r="CP140" s="22" t="str">
        <f t="shared" si="79"/>
        <v/>
      </c>
      <c r="CQ140" s="22" t="str">
        <f t="shared" si="80"/>
        <v/>
      </c>
      <c r="CR140" s="22" t="str">
        <f t="shared" si="81"/>
        <v/>
      </c>
      <c r="CS140" s="22" t="str">
        <f t="shared" si="82"/>
        <v/>
      </c>
      <c r="CT140" s="22" t="str">
        <f t="shared" si="83"/>
        <v/>
      </c>
      <c r="CU140" s="173" t="str">
        <f t="shared" si="70"/>
        <v/>
      </c>
      <c r="CV140" s="173" t="str">
        <f t="shared" si="71"/>
        <v/>
      </c>
      <c r="CW140" s="22" t="str">
        <f t="shared" si="84"/>
        <v/>
      </c>
      <c r="CX140" s="22" t="str">
        <f t="shared" si="85"/>
        <v/>
      </c>
      <c r="CY140" s="23" t="str">
        <f t="shared" si="86"/>
        <v/>
      </c>
      <c r="CZ140" s="23" t="str">
        <f t="shared" si="87"/>
        <v/>
      </c>
      <c r="DA140" s="207" t="str">
        <f t="shared" si="91"/>
        <v/>
      </c>
      <c r="DB140" s="23">
        <f t="shared" si="72"/>
        <v>0</v>
      </c>
      <c r="DC140" s="16"/>
      <c r="DE140" s="192">
        <f t="shared" si="73"/>
        <v>0</v>
      </c>
      <c r="DF140" s="192">
        <f t="shared" si="74"/>
        <v>0</v>
      </c>
      <c r="DH140" s="192">
        <f t="shared" si="75"/>
        <v>0</v>
      </c>
      <c r="DI140" s="192">
        <f t="shared" si="76"/>
        <v>0</v>
      </c>
      <c r="DK140" s="203">
        <f>IF(Taula436[[#This Row],[Codi del contracte]]&lt;&gt;"",IF(Taula436[[#This Row],[Codi del contracte]]&gt;199,IF(Taula436[[#This Row],[Codi del contracte]]&lt;300,1,0),0),0)</f>
        <v>0</v>
      </c>
      <c r="DL140" s="203">
        <f>IF(Taula436[[#This Row],[Codi del contracte]]&lt;&gt;"",IF(Taula436[[#This Row],[Codi del contracte]]&gt;499,IF(Taula436[[#This Row],[Codi del contracte]]&lt;600,1,0),0),0)</f>
        <v>0</v>
      </c>
      <c r="DM140" s="203">
        <f t="shared" si="88"/>
        <v>0</v>
      </c>
      <c r="DN140" s="203">
        <f>IF(Taula436[[#This Row],[% Jornada (no posar símbol %)]]=100,IF(DM140=1,2,0),0)</f>
        <v>0</v>
      </c>
      <c r="DO140" s="203" t="str">
        <f t="shared" si="92"/>
        <v/>
      </c>
    </row>
    <row r="141" spans="1:119" ht="14.25" customHeight="1">
      <c r="A141" s="260"/>
      <c r="B141" s="83">
        <v>134</v>
      </c>
      <c r="C141" s="210"/>
      <c r="D141" s="226"/>
      <c r="E141" s="210"/>
      <c r="F141" s="224"/>
      <c r="G141" s="224"/>
      <c r="H141" s="210"/>
      <c r="I141" s="225"/>
      <c r="J141" s="210"/>
      <c r="K141" s="155"/>
      <c r="L141" s="156">
        <f t="shared" si="77"/>
        <v>0</v>
      </c>
      <c r="M141" s="340"/>
      <c r="N141" s="182" t="str">
        <f t="shared" si="89"/>
        <v/>
      </c>
      <c r="O141" s="127"/>
      <c r="P141" s="64"/>
      <c r="Q141" s="64"/>
      <c r="R141" s="64"/>
      <c r="CB141" s="78" t="str">
        <f t="shared" si="62"/>
        <v/>
      </c>
      <c r="CC141" s="79">
        <v>100</v>
      </c>
      <c r="CD141" s="79">
        <f t="shared" si="63"/>
        <v>0</v>
      </c>
      <c r="CE141" s="79">
        <f t="shared" si="64"/>
        <v>0</v>
      </c>
      <c r="CF141" s="79">
        <f t="shared" si="65"/>
        <v>0</v>
      </c>
      <c r="CG141" s="79">
        <f t="shared" si="90"/>
        <v>0</v>
      </c>
      <c r="CH141" s="80">
        <f t="shared" si="66"/>
        <v>0</v>
      </c>
      <c r="CI141" s="84">
        <f t="shared" si="67"/>
        <v>0</v>
      </c>
      <c r="CJ141" s="80">
        <f t="shared" si="78"/>
        <v>0</v>
      </c>
      <c r="CN141" s="21" t="str">
        <f t="shared" si="68"/>
        <v/>
      </c>
      <c r="CO141" s="21" t="str">
        <f t="shared" si="69"/>
        <v/>
      </c>
      <c r="CP141" s="22" t="str">
        <f t="shared" si="79"/>
        <v/>
      </c>
      <c r="CQ141" s="22" t="str">
        <f t="shared" si="80"/>
        <v/>
      </c>
      <c r="CR141" s="22" t="str">
        <f t="shared" si="81"/>
        <v/>
      </c>
      <c r="CS141" s="22" t="str">
        <f t="shared" si="82"/>
        <v/>
      </c>
      <c r="CT141" s="22" t="str">
        <f t="shared" si="83"/>
        <v/>
      </c>
      <c r="CU141" s="173" t="str">
        <f t="shared" si="70"/>
        <v/>
      </c>
      <c r="CV141" s="173" t="str">
        <f t="shared" si="71"/>
        <v/>
      </c>
      <c r="CW141" s="22" t="str">
        <f t="shared" si="84"/>
        <v/>
      </c>
      <c r="CX141" s="22" t="str">
        <f t="shared" si="85"/>
        <v/>
      </c>
      <c r="CY141" s="23" t="str">
        <f t="shared" si="86"/>
        <v/>
      </c>
      <c r="CZ141" s="23" t="str">
        <f t="shared" si="87"/>
        <v/>
      </c>
      <c r="DA141" s="207" t="str">
        <f t="shared" si="91"/>
        <v/>
      </c>
      <c r="DB141" s="23">
        <f t="shared" si="72"/>
        <v>0</v>
      </c>
      <c r="DC141" s="16"/>
      <c r="DE141" s="192">
        <f t="shared" si="73"/>
        <v>0</v>
      </c>
      <c r="DF141" s="192">
        <f t="shared" si="74"/>
        <v>0</v>
      </c>
      <c r="DH141" s="192">
        <f t="shared" si="75"/>
        <v>0</v>
      </c>
      <c r="DI141" s="192">
        <f t="shared" si="76"/>
        <v>0</v>
      </c>
      <c r="DK141" s="203">
        <f>IF(Taula436[[#This Row],[Codi del contracte]]&lt;&gt;"",IF(Taula436[[#This Row],[Codi del contracte]]&gt;199,IF(Taula436[[#This Row],[Codi del contracte]]&lt;300,1,0),0),0)</f>
        <v>0</v>
      </c>
      <c r="DL141" s="203">
        <f>IF(Taula436[[#This Row],[Codi del contracte]]&lt;&gt;"",IF(Taula436[[#This Row],[Codi del contracte]]&gt;499,IF(Taula436[[#This Row],[Codi del contracte]]&lt;600,1,0),0),0)</f>
        <v>0</v>
      </c>
      <c r="DM141" s="203">
        <f t="shared" si="88"/>
        <v>0</v>
      </c>
      <c r="DN141" s="203">
        <f>IF(Taula436[[#This Row],[% Jornada (no posar símbol %)]]=100,IF(DM141=1,2,0),0)</f>
        <v>0</v>
      </c>
      <c r="DO141" s="203" t="str">
        <f t="shared" si="92"/>
        <v/>
      </c>
    </row>
    <row r="142" spans="1:119" ht="14.25" customHeight="1">
      <c r="A142" s="260"/>
      <c r="B142" s="83">
        <v>135</v>
      </c>
      <c r="C142" s="210"/>
      <c r="D142" s="226"/>
      <c r="E142" s="210"/>
      <c r="F142" s="224"/>
      <c r="G142" s="224"/>
      <c r="H142" s="210"/>
      <c r="I142" s="225"/>
      <c r="J142" s="210"/>
      <c r="K142" s="155"/>
      <c r="L142" s="156">
        <f t="shared" si="77"/>
        <v>0</v>
      </c>
      <c r="M142" s="340"/>
      <c r="N142" s="182" t="str">
        <f t="shared" si="89"/>
        <v/>
      </c>
      <c r="O142" s="127"/>
      <c r="P142" s="64"/>
      <c r="Q142" s="64"/>
      <c r="R142" s="64"/>
      <c r="CB142" s="78" t="str">
        <f t="shared" si="62"/>
        <v/>
      </c>
      <c r="CC142" s="79">
        <v>100</v>
      </c>
      <c r="CD142" s="79">
        <f t="shared" si="63"/>
        <v>0</v>
      </c>
      <c r="CE142" s="79">
        <f t="shared" si="64"/>
        <v>0</v>
      </c>
      <c r="CF142" s="79">
        <f t="shared" si="65"/>
        <v>0</v>
      </c>
      <c r="CG142" s="79">
        <f t="shared" si="90"/>
        <v>0</v>
      </c>
      <c r="CH142" s="80">
        <f t="shared" si="66"/>
        <v>0</v>
      </c>
      <c r="CI142" s="84">
        <f t="shared" si="67"/>
        <v>0</v>
      </c>
      <c r="CJ142" s="80">
        <f t="shared" si="78"/>
        <v>0</v>
      </c>
      <c r="CN142" s="21" t="str">
        <f t="shared" si="68"/>
        <v/>
      </c>
      <c r="CO142" s="21" t="str">
        <f t="shared" si="69"/>
        <v/>
      </c>
      <c r="CP142" s="22" t="str">
        <f t="shared" si="79"/>
        <v/>
      </c>
      <c r="CQ142" s="22" t="str">
        <f t="shared" si="80"/>
        <v/>
      </c>
      <c r="CR142" s="22" t="str">
        <f t="shared" si="81"/>
        <v/>
      </c>
      <c r="CS142" s="22" t="str">
        <f t="shared" si="82"/>
        <v/>
      </c>
      <c r="CT142" s="22" t="str">
        <f t="shared" si="83"/>
        <v/>
      </c>
      <c r="CU142" s="173" t="str">
        <f t="shared" si="70"/>
        <v/>
      </c>
      <c r="CV142" s="173" t="str">
        <f t="shared" si="71"/>
        <v/>
      </c>
      <c r="CW142" s="22" t="str">
        <f t="shared" si="84"/>
        <v/>
      </c>
      <c r="CX142" s="22" t="str">
        <f t="shared" si="85"/>
        <v/>
      </c>
      <c r="CY142" s="23" t="str">
        <f t="shared" si="86"/>
        <v/>
      </c>
      <c r="CZ142" s="23" t="str">
        <f t="shared" si="87"/>
        <v/>
      </c>
      <c r="DA142" s="207" t="str">
        <f t="shared" si="91"/>
        <v/>
      </c>
      <c r="DB142" s="23">
        <f t="shared" si="72"/>
        <v>0</v>
      </c>
      <c r="DC142" s="16"/>
      <c r="DE142" s="192">
        <f t="shared" si="73"/>
        <v>0</v>
      </c>
      <c r="DF142" s="192">
        <f t="shared" si="74"/>
        <v>0</v>
      </c>
      <c r="DH142" s="192">
        <f t="shared" si="75"/>
        <v>0</v>
      </c>
      <c r="DI142" s="192">
        <f t="shared" si="76"/>
        <v>0</v>
      </c>
      <c r="DK142" s="203">
        <f>IF(Taula436[[#This Row],[Codi del contracte]]&lt;&gt;"",IF(Taula436[[#This Row],[Codi del contracte]]&gt;199,IF(Taula436[[#This Row],[Codi del contracte]]&lt;300,1,0),0),0)</f>
        <v>0</v>
      </c>
      <c r="DL142" s="203">
        <f>IF(Taula436[[#This Row],[Codi del contracte]]&lt;&gt;"",IF(Taula436[[#This Row],[Codi del contracte]]&gt;499,IF(Taula436[[#This Row],[Codi del contracte]]&lt;600,1,0),0),0)</f>
        <v>0</v>
      </c>
      <c r="DM142" s="203">
        <f t="shared" si="88"/>
        <v>0</v>
      </c>
      <c r="DN142" s="203">
        <f>IF(Taula436[[#This Row],[% Jornada (no posar símbol %)]]=100,IF(DM142=1,2,0),0)</f>
        <v>0</v>
      </c>
      <c r="DO142" s="203" t="str">
        <f t="shared" si="92"/>
        <v/>
      </c>
    </row>
    <row r="143" spans="1:119" ht="14.25" customHeight="1">
      <c r="A143" s="260"/>
      <c r="B143" s="83">
        <v>136</v>
      </c>
      <c r="C143" s="210"/>
      <c r="D143" s="226"/>
      <c r="E143" s="210"/>
      <c r="F143" s="224"/>
      <c r="G143" s="224"/>
      <c r="H143" s="210"/>
      <c r="I143" s="225"/>
      <c r="J143" s="210"/>
      <c r="K143" s="155"/>
      <c r="L143" s="156">
        <f t="shared" si="77"/>
        <v>0</v>
      </c>
      <c r="M143" s="340"/>
      <c r="N143" s="182" t="str">
        <f t="shared" si="89"/>
        <v/>
      </c>
      <c r="O143" s="127"/>
      <c r="P143" s="64"/>
      <c r="Q143" s="64"/>
      <c r="R143" s="64"/>
      <c r="CB143" s="78" t="str">
        <f t="shared" si="62"/>
        <v/>
      </c>
      <c r="CC143" s="79">
        <v>100</v>
      </c>
      <c r="CD143" s="79">
        <f t="shared" si="63"/>
        <v>0</v>
      </c>
      <c r="CE143" s="79">
        <f t="shared" si="64"/>
        <v>0</v>
      </c>
      <c r="CF143" s="79">
        <f t="shared" si="65"/>
        <v>0</v>
      </c>
      <c r="CG143" s="79">
        <f t="shared" si="90"/>
        <v>0</v>
      </c>
      <c r="CH143" s="80">
        <f t="shared" si="66"/>
        <v>0</v>
      </c>
      <c r="CI143" s="84">
        <f t="shared" si="67"/>
        <v>0</v>
      </c>
      <c r="CJ143" s="80">
        <f t="shared" si="78"/>
        <v>0</v>
      </c>
      <c r="CN143" s="21" t="str">
        <f t="shared" si="68"/>
        <v/>
      </c>
      <c r="CO143" s="21" t="str">
        <f t="shared" si="69"/>
        <v/>
      </c>
      <c r="CP143" s="22" t="str">
        <f t="shared" si="79"/>
        <v/>
      </c>
      <c r="CQ143" s="22" t="str">
        <f t="shared" si="80"/>
        <v/>
      </c>
      <c r="CR143" s="22" t="str">
        <f t="shared" si="81"/>
        <v/>
      </c>
      <c r="CS143" s="22" t="str">
        <f t="shared" si="82"/>
        <v/>
      </c>
      <c r="CT143" s="22" t="str">
        <f t="shared" si="83"/>
        <v/>
      </c>
      <c r="CU143" s="173" t="str">
        <f t="shared" si="70"/>
        <v/>
      </c>
      <c r="CV143" s="173" t="str">
        <f t="shared" si="71"/>
        <v/>
      </c>
      <c r="CW143" s="22" t="str">
        <f t="shared" si="84"/>
        <v/>
      </c>
      <c r="CX143" s="22" t="str">
        <f t="shared" si="85"/>
        <v/>
      </c>
      <c r="CY143" s="23" t="str">
        <f t="shared" si="86"/>
        <v/>
      </c>
      <c r="CZ143" s="23" t="str">
        <f t="shared" si="87"/>
        <v/>
      </c>
      <c r="DA143" s="207" t="str">
        <f t="shared" si="91"/>
        <v/>
      </c>
      <c r="DB143" s="23">
        <f t="shared" si="72"/>
        <v>0</v>
      </c>
      <c r="DC143" s="16"/>
      <c r="DE143" s="192">
        <f t="shared" si="73"/>
        <v>0</v>
      </c>
      <c r="DF143" s="192">
        <f t="shared" si="74"/>
        <v>0</v>
      </c>
      <c r="DH143" s="192">
        <f t="shared" si="75"/>
        <v>0</v>
      </c>
      <c r="DI143" s="192">
        <f t="shared" si="76"/>
        <v>0</v>
      </c>
      <c r="DK143" s="203">
        <f>IF(Taula436[[#This Row],[Codi del contracte]]&lt;&gt;"",IF(Taula436[[#This Row],[Codi del contracte]]&gt;199,IF(Taula436[[#This Row],[Codi del contracte]]&lt;300,1,0),0),0)</f>
        <v>0</v>
      </c>
      <c r="DL143" s="203">
        <f>IF(Taula436[[#This Row],[Codi del contracte]]&lt;&gt;"",IF(Taula436[[#This Row],[Codi del contracte]]&gt;499,IF(Taula436[[#This Row],[Codi del contracte]]&lt;600,1,0),0),0)</f>
        <v>0</v>
      </c>
      <c r="DM143" s="203">
        <f t="shared" si="88"/>
        <v>0</v>
      </c>
      <c r="DN143" s="203">
        <f>IF(Taula436[[#This Row],[% Jornada (no posar símbol %)]]=100,IF(DM143=1,2,0),0)</f>
        <v>0</v>
      </c>
      <c r="DO143" s="203" t="str">
        <f t="shared" si="92"/>
        <v/>
      </c>
    </row>
    <row r="144" spans="1:119" ht="14.25" customHeight="1">
      <c r="A144" s="260"/>
      <c r="B144" s="83">
        <v>137</v>
      </c>
      <c r="C144" s="210"/>
      <c r="D144" s="226"/>
      <c r="E144" s="210"/>
      <c r="F144" s="224"/>
      <c r="G144" s="224"/>
      <c r="H144" s="210"/>
      <c r="I144" s="225"/>
      <c r="J144" s="210"/>
      <c r="K144" s="155"/>
      <c r="L144" s="156">
        <f t="shared" si="77"/>
        <v>0</v>
      </c>
      <c r="M144" s="340"/>
      <c r="N144" s="182" t="str">
        <f t="shared" si="89"/>
        <v/>
      </c>
      <c r="O144" s="127"/>
      <c r="P144" s="64"/>
      <c r="Q144" s="64"/>
      <c r="R144" s="64"/>
      <c r="CB144" s="78" t="str">
        <f t="shared" si="62"/>
        <v/>
      </c>
      <c r="CC144" s="79">
        <v>100</v>
      </c>
      <c r="CD144" s="79">
        <f t="shared" si="63"/>
        <v>0</v>
      </c>
      <c r="CE144" s="79">
        <f t="shared" si="64"/>
        <v>0</v>
      </c>
      <c r="CF144" s="79">
        <f t="shared" si="65"/>
        <v>0</v>
      </c>
      <c r="CG144" s="79">
        <f t="shared" si="90"/>
        <v>0</v>
      </c>
      <c r="CH144" s="80">
        <f t="shared" si="66"/>
        <v>0</v>
      </c>
      <c r="CI144" s="84">
        <f t="shared" si="67"/>
        <v>0</v>
      </c>
      <c r="CJ144" s="80">
        <f t="shared" si="78"/>
        <v>0</v>
      </c>
      <c r="CN144" s="21" t="str">
        <f t="shared" si="68"/>
        <v/>
      </c>
      <c r="CO144" s="21" t="str">
        <f t="shared" si="69"/>
        <v/>
      </c>
      <c r="CP144" s="22" t="str">
        <f t="shared" si="79"/>
        <v/>
      </c>
      <c r="CQ144" s="22" t="str">
        <f t="shared" si="80"/>
        <v/>
      </c>
      <c r="CR144" s="22" t="str">
        <f t="shared" si="81"/>
        <v/>
      </c>
      <c r="CS144" s="22" t="str">
        <f t="shared" si="82"/>
        <v/>
      </c>
      <c r="CT144" s="22" t="str">
        <f t="shared" si="83"/>
        <v/>
      </c>
      <c r="CU144" s="173" t="str">
        <f t="shared" si="70"/>
        <v/>
      </c>
      <c r="CV144" s="173" t="str">
        <f t="shared" si="71"/>
        <v/>
      </c>
      <c r="CW144" s="22" t="str">
        <f t="shared" si="84"/>
        <v/>
      </c>
      <c r="CX144" s="22" t="str">
        <f t="shared" si="85"/>
        <v/>
      </c>
      <c r="CY144" s="23" t="str">
        <f t="shared" si="86"/>
        <v/>
      </c>
      <c r="CZ144" s="23" t="str">
        <f t="shared" si="87"/>
        <v/>
      </c>
      <c r="DA144" s="207" t="str">
        <f t="shared" si="91"/>
        <v/>
      </c>
      <c r="DB144" s="23">
        <f t="shared" si="72"/>
        <v>0</v>
      </c>
      <c r="DC144" s="16"/>
      <c r="DE144" s="192">
        <f t="shared" si="73"/>
        <v>0</v>
      </c>
      <c r="DF144" s="192">
        <f t="shared" si="74"/>
        <v>0</v>
      </c>
      <c r="DH144" s="192">
        <f t="shared" si="75"/>
        <v>0</v>
      </c>
      <c r="DI144" s="192">
        <f t="shared" si="76"/>
        <v>0</v>
      </c>
      <c r="DK144" s="203">
        <f>IF(Taula436[[#This Row],[Codi del contracte]]&lt;&gt;"",IF(Taula436[[#This Row],[Codi del contracte]]&gt;199,IF(Taula436[[#This Row],[Codi del contracte]]&lt;300,1,0),0),0)</f>
        <v>0</v>
      </c>
      <c r="DL144" s="203">
        <f>IF(Taula436[[#This Row],[Codi del contracte]]&lt;&gt;"",IF(Taula436[[#This Row],[Codi del contracte]]&gt;499,IF(Taula436[[#This Row],[Codi del contracte]]&lt;600,1,0),0),0)</f>
        <v>0</v>
      </c>
      <c r="DM144" s="203">
        <f t="shared" si="88"/>
        <v>0</v>
      </c>
      <c r="DN144" s="203">
        <f>IF(Taula436[[#This Row],[% Jornada (no posar símbol %)]]=100,IF(DM144=1,2,0),0)</f>
        <v>0</v>
      </c>
      <c r="DO144" s="203" t="str">
        <f t="shared" si="92"/>
        <v/>
      </c>
    </row>
    <row r="145" spans="1:119" ht="14.25" customHeight="1">
      <c r="A145" s="260"/>
      <c r="B145" s="83">
        <v>138</v>
      </c>
      <c r="C145" s="210"/>
      <c r="D145" s="226"/>
      <c r="E145" s="210"/>
      <c r="F145" s="224"/>
      <c r="G145" s="224"/>
      <c r="H145" s="210"/>
      <c r="I145" s="225"/>
      <c r="J145" s="210"/>
      <c r="K145" s="155"/>
      <c r="L145" s="156">
        <f t="shared" si="77"/>
        <v>0</v>
      </c>
      <c r="M145" s="340"/>
      <c r="N145" s="182" t="str">
        <f t="shared" si="89"/>
        <v/>
      </c>
      <c r="O145" s="127"/>
      <c r="P145" s="64"/>
      <c r="Q145" s="64"/>
      <c r="R145" s="64"/>
      <c r="CB145" s="78" t="str">
        <f t="shared" si="62"/>
        <v/>
      </c>
      <c r="CC145" s="79">
        <v>100</v>
      </c>
      <c r="CD145" s="79">
        <f t="shared" si="63"/>
        <v>0</v>
      </c>
      <c r="CE145" s="79">
        <f t="shared" si="64"/>
        <v>0</v>
      </c>
      <c r="CF145" s="79">
        <f t="shared" si="65"/>
        <v>0</v>
      </c>
      <c r="CG145" s="79">
        <f t="shared" si="90"/>
        <v>0</v>
      </c>
      <c r="CH145" s="80">
        <f t="shared" si="66"/>
        <v>0</v>
      </c>
      <c r="CI145" s="84">
        <f t="shared" si="67"/>
        <v>0</v>
      </c>
      <c r="CJ145" s="80">
        <f t="shared" si="78"/>
        <v>0</v>
      </c>
      <c r="CN145" s="21" t="str">
        <f t="shared" si="68"/>
        <v/>
      </c>
      <c r="CO145" s="21" t="str">
        <f t="shared" si="69"/>
        <v/>
      </c>
      <c r="CP145" s="22" t="str">
        <f t="shared" si="79"/>
        <v/>
      </c>
      <c r="CQ145" s="22" t="str">
        <f t="shared" si="80"/>
        <v/>
      </c>
      <c r="CR145" s="22" t="str">
        <f t="shared" si="81"/>
        <v/>
      </c>
      <c r="CS145" s="22" t="str">
        <f t="shared" si="82"/>
        <v/>
      </c>
      <c r="CT145" s="22" t="str">
        <f t="shared" si="83"/>
        <v/>
      </c>
      <c r="CU145" s="173" t="str">
        <f t="shared" si="70"/>
        <v/>
      </c>
      <c r="CV145" s="173" t="str">
        <f t="shared" si="71"/>
        <v/>
      </c>
      <c r="CW145" s="22" t="str">
        <f t="shared" si="84"/>
        <v/>
      </c>
      <c r="CX145" s="22" t="str">
        <f t="shared" si="85"/>
        <v/>
      </c>
      <c r="CY145" s="23" t="str">
        <f t="shared" si="86"/>
        <v/>
      </c>
      <c r="CZ145" s="23" t="str">
        <f t="shared" si="87"/>
        <v/>
      </c>
      <c r="DA145" s="207" t="str">
        <f t="shared" si="91"/>
        <v/>
      </c>
      <c r="DB145" s="23">
        <f t="shared" si="72"/>
        <v>0</v>
      </c>
      <c r="DC145" s="16"/>
      <c r="DE145" s="192">
        <f t="shared" si="73"/>
        <v>0</v>
      </c>
      <c r="DF145" s="192">
        <f t="shared" si="74"/>
        <v>0</v>
      </c>
      <c r="DH145" s="192">
        <f t="shared" si="75"/>
        <v>0</v>
      </c>
      <c r="DI145" s="192">
        <f t="shared" si="76"/>
        <v>0</v>
      </c>
      <c r="DK145" s="203">
        <f>IF(Taula436[[#This Row],[Codi del contracte]]&lt;&gt;"",IF(Taula436[[#This Row],[Codi del contracte]]&gt;199,IF(Taula436[[#This Row],[Codi del contracte]]&lt;300,1,0),0),0)</f>
        <v>0</v>
      </c>
      <c r="DL145" s="203">
        <f>IF(Taula436[[#This Row],[Codi del contracte]]&lt;&gt;"",IF(Taula436[[#This Row],[Codi del contracte]]&gt;499,IF(Taula436[[#This Row],[Codi del contracte]]&lt;600,1,0),0),0)</f>
        <v>0</v>
      </c>
      <c r="DM145" s="203">
        <f t="shared" si="88"/>
        <v>0</v>
      </c>
      <c r="DN145" s="203">
        <f>IF(Taula436[[#This Row],[% Jornada (no posar símbol %)]]=100,IF(DM145=1,2,0),0)</f>
        <v>0</v>
      </c>
      <c r="DO145" s="203" t="str">
        <f t="shared" si="92"/>
        <v/>
      </c>
    </row>
    <row r="146" spans="1:119" ht="14.25" customHeight="1">
      <c r="A146" s="260"/>
      <c r="B146" s="83">
        <v>139</v>
      </c>
      <c r="C146" s="210"/>
      <c r="D146" s="226"/>
      <c r="E146" s="210"/>
      <c r="F146" s="224"/>
      <c r="G146" s="224"/>
      <c r="H146" s="210"/>
      <c r="I146" s="225"/>
      <c r="J146" s="210"/>
      <c r="K146" s="155"/>
      <c r="L146" s="156">
        <f t="shared" si="77"/>
        <v>0</v>
      </c>
      <c r="M146" s="340"/>
      <c r="N146" s="182" t="str">
        <f t="shared" si="89"/>
        <v/>
      </c>
      <c r="O146" s="127"/>
      <c r="P146" s="64"/>
      <c r="Q146" s="64"/>
      <c r="R146" s="64"/>
      <c r="CB146" s="78" t="str">
        <f t="shared" si="62"/>
        <v/>
      </c>
      <c r="CC146" s="79">
        <v>100</v>
      </c>
      <c r="CD146" s="79">
        <f t="shared" si="63"/>
        <v>0</v>
      </c>
      <c r="CE146" s="79">
        <f t="shared" si="64"/>
        <v>0</v>
      </c>
      <c r="CF146" s="79">
        <f t="shared" si="65"/>
        <v>0</v>
      </c>
      <c r="CG146" s="79">
        <f t="shared" si="90"/>
        <v>0</v>
      </c>
      <c r="CH146" s="80">
        <f t="shared" si="66"/>
        <v>0</v>
      </c>
      <c r="CI146" s="84">
        <f t="shared" si="67"/>
        <v>0</v>
      </c>
      <c r="CJ146" s="80">
        <f t="shared" si="78"/>
        <v>0</v>
      </c>
      <c r="CN146" s="21" t="str">
        <f t="shared" si="68"/>
        <v/>
      </c>
      <c r="CO146" s="21" t="str">
        <f t="shared" si="69"/>
        <v/>
      </c>
      <c r="CP146" s="22" t="str">
        <f t="shared" si="79"/>
        <v/>
      </c>
      <c r="CQ146" s="22" t="str">
        <f t="shared" si="80"/>
        <v/>
      </c>
      <c r="CR146" s="22" t="str">
        <f t="shared" si="81"/>
        <v/>
      </c>
      <c r="CS146" s="22" t="str">
        <f t="shared" si="82"/>
        <v/>
      </c>
      <c r="CT146" s="22" t="str">
        <f t="shared" si="83"/>
        <v/>
      </c>
      <c r="CU146" s="173" t="str">
        <f t="shared" si="70"/>
        <v/>
      </c>
      <c r="CV146" s="173" t="str">
        <f t="shared" si="71"/>
        <v/>
      </c>
      <c r="CW146" s="22" t="str">
        <f t="shared" si="84"/>
        <v/>
      </c>
      <c r="CX146" s="22" t="str">
        <f t="shared" si="85"/>
        <v/>
      </c>
      <c r="CY146" s="23" t="str">
        <f t="shared" si="86"/>
        <v/>
      </c>
      <c r="CZ146" s="23" t="str">
        <f t="shared" si="87"/>
        <v/>
      </c>
      <c r="DA146" s="207" t="str">
        <f t="shared" si="91"/>
        <v/>
      </c>
      <c r="DB146" s="23">
        <f t="shared" si="72"/>
        <v>0</v>
      </c>
      <c r="DC146" s="16"/>
      <c r="DE146" s="192">
        <f t="shared" si="73"/>
        <v>0</v>
      </c>
      <c r="DF146" s="192">
        <f t="shared" si="74"/>
        <v>0</v>
      </c>
      <c r="DH146" s="192">
        <f t="shared" si="75"/>
        <v>0</v>
      </c>
      <c r="DI146" s="192">
        <f t="shared" si="76"/>
        <v>0</v>
      </c>
      <c r="DK146" s="203">
        <f>IF(Taula436[[#This Row],[Codi del contracte]]&lt;&gt;"",IF(Taula436[[#This Row],[Codi del contracte]]&gt;199,IF(Taula436[[#This Row],[Codi del contracte]]&lt;300,1,0),0),0)</f>
        <v>0</v>
      </c>
      <c r="DL146" s="203">
        <f>IF(Taula436[[#This Row],[Codi del contracte]]&lt;&gt;"",IF(Taula436[[#This Row],[Codi del contracte]]&gt;499,IF(Taula436[[#This Row],[Codi del contracte]]&lt;600,1,0),0),0)</f>
        <v>0</v>
      </c>
      <c r="DM146" s="203">
        <f t="shared" si="88"/>
        <v>0</v>
      </c>
      <c r="DN146" s="203">
        <f>IF(Taula436[[#This Row],[% Jornada (no posar símbol %)]]=100,IF(DM146=1,2,0),0)</f>
        <v>0</v>
      </c>
      <c r="DO146" s="203" t="str">
        <f t="shared" si="92"/>
        <v/>
      </c>
    </row>
    <row r="147" spans="1:119" ht="14.25" customHeight="1">
      <c r="A147" s="260"/>
      <c r="B147" s="83">
        <v>140</v>
      </c>
      <c r="C147" s="210"/>
      <c r="D147" s="226"/>
      <c r="E147" s="210"/>
      <c r="F147" s="224"/>
      <c r="G147" s="224"/>
      <c r="H147" s="210"/>
      <c r="I147" s="225"/>
      <c r="J147" s="210"/>
      <c r="K147" s="155"/>
      <c r="L147" s="156">
        <f t="shared" si="77"/>
        <v>0</v>
      </c>
      <c r="M147" s="340"/>
      <c r="N147" s="182" t="str">
        <f t="shared" si="89"/>
        <v/>
      </c>
      <c r="O147" s="127"/>
      <c r="P147" s="64"/>
      <c r="Q147" s="64"/>
      <c r="R147" s="64"/>
      <c r="CB147" s="78" t="str">
        <f t="shared" si="62"/>
        <v/>
      </c>
      <c r="CC147" s="79">
        <v>100</v>
      </c>
      <c r="CD147" s="79">
        <f t="shared" si="63"/>
        <v>0</v>
      </c>
      <c r="CE147" s="79">
        <f t="shared" si="64"/>
        <v>0</v>
      </c>
      <c r="CF147" s="79">
        <f t="shared" si="65"/>
        <v>0</v>
      </c>
      <c r="CG147" s="79">
        <f t="shared" si="90"/>
        <v>0</v>
      </c>
      <c r="CH147" s="80">
        <f t="shared" si="66"/>
        <v>0</v>
      </c>
      <c r="CI147" s="84">
        <f t="shared" si="67"/>
        <v>0</v>
      </c>
      <c r="CJ147" s="80">
        <f t="shared" si="78"/>
        <v>0</v>
      </c>
      <c r="CN147" s="21" t="str">
        <f t="shared" si="68"/>
        <v/>
      </c>
      <c r="CO147" s="21" t="str">
        <f t="shared" si="69"/>
        <v/>
      </c>
      <c r="CP147" s="22" t="str">
        <f t="shared" si="79"/>
        <v/>
      </c>
      <c r="CQ147" s="22" t="str">
        <f t="shared" si="80"/>
        <v/>
      </c>
      <c r="CR147" s="22" t="str">
        <f t="shared" si="81"/>
        <v/>
      </c>
      <c r="CS147" s="22" t="str">
        <f t="shared" si="82"/>
        <v/>
      </c>
      <c r="CT147" s="22" t="str">
        <f t="shared" si="83"/>
        <v/>
      </c>
      <c r="CU147" s="173" t="str">
        <f t="shared" si="70"/>
        <v/>
      </c>
      <c r="CV147" s="173" t="str">
        <f t="shared" si="71"/>
        <v/>
      </c>
      <c r="CW147" s="22" t="str">
        <f t="shared" si="84"/>
        <v/>
      </c>
      <c r="CX147" s="22" t="str">
        <f t="shared" si="85"/>
        <v/>
      </c>
      <c r="CY147" s="23" t="str">
        <f t="shared" si="86"/>
        <v/>
      </c>
      <c r="CZ147" s="23" t="str">
        <f t="shared" si="87"/>
        <v/>
      </c>
      <c r="DA147" s="207" t="str">
        <f t="shared" si="91"/>
        <v/>
      </c>
      <c r="DB147" s="23">
        <f t="shared" si="72"/>
        <v>0</v>
      </c>
      <c r="DC147" s="16"/>
      <c r="DE147" s="192">
        <f t="shared" si="73"/>
        <v>0</v>
      </c>
      <c r="DF147" s="192">
        <f t="shared" si="74"/>
        <v>0</v>
      </c>
      <c r="DH147" s="192">
        <f t="shared" si="75"/>
        <v>0</v>
      </c>
      <c r="DI147" s="192">
        <f t="shared" si="76"/>
        <v>0</v>
      </c>
      <c r="DK147" s="203">
        <f>IF(Taula436[[#This Row],[Codi del contracte]]&lt;&gt;"",IF(Taula436[[#This Row],[Codi del contracte]]&gt;199,IF(Taula436[[#This Row],[Codi del contracte]]&lt;300,1,0),0),0)</f>
        <v>0</v>
      </c>
      <c r="DL147" s="203">
        <f>IF(Taula436[[#This Row],[Codi del contracte]]&lt;&gt;"",IF(Taula436[[#This Row],[Codi del contracte]]&gt;499,IF(Taula436[[#This Row],[Codi del contracte]]&lt;600,1,0),0),0)</f>
        <v>0</v>
      </c>
      <c r="DM147" s="203">
        <f t="shared" si="88"/>
        <v>0</v>
      </c>
      <c r="DN147" s="203">
        <f>IF(Taula436[[#This Row],[% Jornada (no posar símbol %)]]=100,IF(DM147=1,2,0),0)</f>
        <v>0</v>
      </c>
      <c r="DO147" s="203" t="str">
        <f t="shared" si="92"/>
        <v/>
      </c>
    </row>
    <row r="148" spans="1:119" ht="14.25" customHeight="1">
      <c r="A148" s="260"/>
      <c r="B148" s="83">
        <v>141</v>
      </c>
      <c r="C148" s="210"/>
      <c r="D148" s="226"/>
      <c r="E148" s="210"/>
      <c r="F148" s="224"/>
      <c r="G148" s="224"/>
      <c r="H148" s="210"/>
      <c r="I148" s="225"/>
      <c r="J148" s="210"/>
      <c r="K148" s="155"/>
      <c r="L148" s="156">
        <f t="shared" si="77"/>
        <v>0</v>
      </c>
      <c r="M148" s="340"/>
      <c r="N148" s="182" t="str">
        <f t="shared" si="89"/>
        <v/>
      </c>
      <c r="O148" s="127"/>
      <c r="P148" s="64"/>
      <c r="Q148" s="64"/>
      <c r="R148" s="64"/>
      <c r="CB148" s="78" t="str">
        <f t="shared" si="62"/>
        <v/>
      </c>
      <c r="CC148" s="79">
        <v>100</v>
      </c>
      <c r="CD148" s="79">
        <f t="shared" si="63"/>
        <v>0</v>
      </c>
      <c r="CE148" s="79">
        <f t="shared" si="64"/>
        <v>0</v>
      </c>
      <c r="CF148" s="79">
        <f t="shared" si="65"/>
        <v>0</v>
      </c>
      <c r="CG148" s="79">
        <f t="shared" si="90"/>
        <v>0</v>
      </c>
      <c r="CH148" s="80">
        <f t="shared" si="66"/>
        <v>0</v>
      </c>
      <c r="CI148" s="84">
        <f t="shared" si="67"/>
        <v>0</v>
      </c>
      <c r="CJ148" s="80">
        <f t="shared" si="78"/>
        <v>0</v>
      </c>
      <c r="CN148" s="21" t="str">
        <f t="shared" si="68"/>
        <v/>
      </c>
      <c r="CO148" s="21" t="str">
        <f t="shared" si="69"/>
        <v/>
      </c>
      <c r="CP148" s="22" t="str">
        <f t="shared" si="79"/>
        <v/>
      </c>
      <c r="CQ148" s="22" t="str">
        <f t="shared" si="80"/>
        <v/>
      </c>
      <c r="CR148" s="22" t="str">
        <f t="shared" si="81"/>
        <v/>
      </c>
      <c r="CS148" s="22" t="str">
        <f t="shared" si="82"/>
        <v/>
      </c>
      <c r="CT148" s="22" t="str">
        <f t="shared" si="83"/>
        <v/>
      </c>
      <c r="CU148" s="173" t="str">
        <f t="shared" si="70"/>
        <v/>
      </c>
      <c r="CV148" s="173" t="str">
        <f t="shared" si="71"/>
        <v/>
      </c>
      <c r="CW148" s="22" t="str">
        <f t="shared" si="84"/>
        <v/>
      </c>
      <c r="CX148" s="22" t="str">
        <f t="shared" si="85"/>
        <v/>
      </c>
      <c r="CY148" s="23" t="str">
        <f t="shared" si="86"/>
        <v/>
      </c>
      <c r="CZ148" s="23" t="str">
        <f t="shared" si="87"/>
        <v/>
      </c>
      <c r="DA148" s="207" t="str">
        <f t="shared" si="91"/>
        <v/>
      </c>
      <c r="DB148" s="23">
        <f t="shared" si="72"/>
        <v>0</v>
      </c>
      <c r="DC148" s="16"/>
      <c r="DE148" s="192">
        <f t="shared" si="73"/>
        <v>0</v>
      </c>
      <c r="DF148" s="192">
        <f t="shared" si="74"/>
        <v>0</v>
      </c>
      <c r="DH148" s="192">
        <f t="shared" si="75"/>
        <v>0</v>
      </c>
      <c r="DI148" s="192">
        <f t="shared" si="76"/>
        <v>0</v>
      </c>
      <c r="DK148" s="203">
        <f>IF(Taula436[[#This Row],[Codi del contracte]]&lt;&gt;"",IF(Taula436[[#This Row],[Codi del contracte]]&gt;199,IF(Taula436[[#This Row],[Codi del contracte]]&lt;300,1,0),0),0)</f>
        <v>0</v>
      </c>
      <c r="DL148" s="203">
        <f>IF(Taula436[[#This Row],[Codi del contracte]]&lt;&gt;"",IF(Taula436[[#This Row],[Codi del contracte]]&gt;499,IF(Taula436[[#This Row],[Codi del contracte]]&lt;600,1,0),0),0)</f>
        <v>0</v>
      </c>
      <c r="DM148" s="203">
        <f t="shared" si="88"/>
        <v>0</v>
      </c>
      <c r="DN148" s="203">
        <f>IF(Taula436[[#This Row],[% Jornada (no posar símbol %)]]=100,IF(DM148=1,2,0),0)</f>
        <v>0</v>
      </c>
      <c r="DO148" s="203" t="str">
        <f t="shared" si="92"/>
        <v/>
      </c>
    </row>
    <row r="149" spans="1:119" ht="14.25" customHeight="1">
      <c r="A149" s="260"/>
      <c r="B149" s="83">
        <v>142</v>
      </c>
      <c r="C149" s="210"/>
      <c r="D149" s="226"/>
      <c r="E149" s="210"/>
      <c r="F149" s="224"/>
      <c r="G149" s="224"/>
      <c r="H149" s="210"/>
      <c r="I149" s="225"/>
      <c r="J149" s="210"/>
      <c r="K149" s="155"/>
      <c r="L149" s="156">
        <f t="shared" si="77"/>
        <v>0</v>
      </c>
      <c r="M149" s="340"/>
      <c r="N149" s="182" t="str">
        <f t="shared" si="89"/>
        <v/>
      </c>
      <c r="O149" s="127"/>
      <c r="P149" s="64"/>
      <c r="Q149" s="64"/>
      <c r="R149" s="64"/>
      <c r="CB149" s="78" t="str">
        <f t="shared" si="62"/>
        <v/>
      </c>
      <c r="CC149" s="79">
        <v>100</v>
      </c>
      <c r="CD149" s="79">
        <f t="shared" si="63"/>
        <v>0</v>
      </c>
      <c r="CE149" s="79">
        <f t="shared" si="64"/>
        <v>0</v>
      </c>
      <c r="CF149" s="79">
        <f t="shared" si="65"/>
        <v>0</v>
      </c>
      <c r="CG149" s="79">
        <f t="shared" si="90"/>
        <v>0</v>
      </c>
      <c r="CH149" s="80">
        <f t="shared" si="66"/>
        <v>0</v>
      </c>
      <c r="CI149" s="84">
        <f t="shared" si="67"/>
        <v>0</v>
      </c>
      <c r="CJ149" s="80">
        <f t="shared" si="78"/>
        <v>0</v>
      </c>
      <c r="CN149" s="21" t="str">
        <f t="shared" si="68"/>
        <v/>
      </c>
      <c r="CO149" s="21" t="str">
        <f t="shared" si="69"/>
        <v/>
      </c>
      <c r="CP149" s="22" t="str">
        <f t="shared" si="79"/>
        <v/>
      </c>
      <c r="CQ149" s="22" t="str">
        <f t="shared" si="80"/>
        <v/>
      </c>
      <c r="CR149" s="22" t="str">
        <f t="shared" si="81"/>
        <v/>
      </c>
      <c r="CS149" s="22" t="str">
        <f t="shared" si="82"/>
        <v/>
      </c>
      <c r="CT149" s="22" t="str">
        <f t="shared" si="83"/>
        <v/>
      </c>
      <c r="CU149" s="173" t="str">
        <f t="shared" si="70"/>
        <v/>
      </c>
      <c r="CV149" s="173" t="str">
        <f t="shared" si="71"/>
        <v/>
      </c>
      <c r="CW149" s="22" t="str">
        <f t="shared" si="84"/>
        <v/>
      </c>
      <c r="CX149" s="22" t="str">
        <f t="shared" si="85"/>
        <v/>
      </c>
      <c r="CY149" s="23" t="str">
        <f t="shared" si="86"/>
        <v/>
      </c>
      <c r="CZ149" s="23" t="str">
        <f t="shared" si="87"/>
        <v/>
      </c>
      <c r="DA149" s="207" t="str">
        <f t="shared" si="91"/>
        <v/>
      </c>
      <c r="DB149" s="23">
        <f t="shared" si="72"/>
        <v>0</v>
      </c>
      <c r="DC149" s="16"/>
      <c r="DE149" s="192">
        <f t="shared" si="73"/>
        <v>0</v>
      </c>
      <c r="DF149" s="192">
        <f t="shared" si="74"/>
        <v>0</v>
      </c>
      <c r="DH149" s="192">
        <f t="shared" si="75"/>
        <v>0</v>
      </c>
      <c r="DI149" s="192">
        <f t="shared" si="76"/>
        <v>0</v>
      </c>
      <c r="DK149" s="203">
        <f>IF(Taula436[[#This Row],[Codi del contracte]]&lt;&gt;"",IF(Taula436[[#This Row],[Codi del contracte]]&gt;199,IF(Taula436[[#This Row],[Codi del contracte]]&lt;300,1,0),0),0)</f>
        <v>0</v>
      </c>
      <c r="DL149" s="203">
        <f>IF(Taula436[[#This Row],[Codi del contracte]]&lt;&gt;"",IF(Taula436[[#This Row],[Codi del contracte]]&gt;499,IF(Taula436[[#This Row],[Codi del contracte]]&lt;600,1,0),0),0)</f>
        <v>0</v>
      </c>
      <c r="DM149" s="203">
        <f t="shared" si="88"/>
        <v>0</v>
      </c>
      <c r="DN149" s="203">
        <f>IF(Taula436[[#This Row],[% Jornada (no posar símbol %)]]=100,IF(DM149=1,2,0),0)</f>
        <v>0</v>
      </c>
      <c r="DO149" s="203" t="str">
        <f t="shared" si="92"/>
        <v/>
      </c>
    </row>
    <row r="150" spans="1:119" ht="14.25" customHeight="1">
      <c r="A150" s="260"/>
      <c r="B150" s="83">
        <v>143</v>
      </c>
      <c r="C150" s="210"/>
      <c r="D150" s="226"/>
      <c r="E150" s="210"/>
      <c r="F150" s="224"/>
      <c r="G150" s="224"/>
      <c r="H150" s="210"/>
      <c r="I150" s="225"/>
      <c r="J150" s="210"/>
      <c r="K150" s="155"/>
      <c r="L150" s="156">
        <f t="shared" si="77"/>
        <v>0</v>
      </c>
      <c r="M150" s="340"/>
      <c r="N150" s="182" t="str">
        <f t="shared" si="89"/>
        <v/>
      </c>
      <c r="O150" s="127"/>
      <c r="P150" s="64"/>
      <c r="Q150" s="64"/>
      <c r="R150" s="64"/>
      <c r="CB150" s="78" t="str">
        <f t="shared" si="62"/>
        <v/>
      </c>
      <c r="CC150" s="79">
        <v>100</v>
      </c>
      <c r="CD150" s="79">
        <f t="shared" si="63"/>
        <v>0</v>
      </c>
      <c r="CE150" s="79">
        <f t="shared" si="64"/>
        <v>0</v>
      </c>
      <c r="CF150" s="79">
        <f t="shared" si="65"/>
        <v>0</v>
      </c>
      <c r="CG150" s="79">
        <f t="shared" si="90"/>
        <v>0</v>
      </c>
      <c r="CH150" s="80">
        <f t="shared" si="66"/>
        <v>0</v>
      </c>
      <c r="CI150" s="84">
        <f t="shared" si="67"/>
        <v>0</v>
      </c>
      <c r="CJ150" s="80">
        <f t="shared" si="78"/>
        <v>0</v>
      </c>
      <c r="CN150" s="21" t="str">
        <f t="shared" si="68"/>
        <v/>
      </c>
      <c r="CO150" s="21" t="str">
        <f t="shared" si="69"/>
        <v/>
      </c>
      <c r="CP150" s="22" t="str">
        <f t="shared" si="79"/>
        <v/>
      </c>
      <c r="CQ150" s="22" t="str">
        <f t="shared" si="80"/>
        <v/>
      </c>
      <c r="CR150" s="22" t="str">
        <f t="shared" si="81"/>
        <v/>
      </c>
      <c r="CS150" s="22" t="str">
        <f t="shared" si="82"/>
        <v/>
      </c>
      <c r="CT150" s="22" t="str">
        <f t="shared" si="83"/>
        <v/>
      </c>
      <c r="CU150" s="173" t="str">
        <f t="shared" si="70"/>
        <v/>
      </c>
      <c r="CV150" s="173" t="str">
        <f t="shared" si="71"/>
        <v/>
      </c>
      <c r="CW150" s="22" t="str">
        <f t="shared" si="84"/>
        <v/>
      </c>
      <c r="CX150" s="22" t="str">
        <f t="shared" si="85"/>
        <v/>
      </c>
      <c r="CY150" s="23" t="str">
        <f t="shared" si="86"/>
        <v/>
      </c>
      <c r="CZ150" s="23" t="str">
        <f t="shared" si="87"/>
        <v/>
      </c>
      <c r="DA150" s="207" t="str">
        <f t="shared" si="91"/>
        <v/>
      </c>
      <c r="DB150" s="23">
        <f t="shared" si="72"/>
        <v>0</v>
      </c>
      <c r="DC150" s="16"/>
      <c r="DE150" s="192">
        <f t="shared" si="73"/>
        <v>0</v>
      </c>
      <c r="DF150" s="192">
        <f t="shared" si="74"/>
        <v>0</v>
      </c>
      <c r="DH150" s="192">
        <f t="shared" si="75"/>
        <v>0</v>
      </c>
      <c r="DI150" s="192">
        <f t="shared" si="76"/>
        <v>0</v>
      </c>
      <c r="DK150" s="203">
        <f>IF(Taula436[[#This Row],[Codi del contracte]]&lt;&gt;"",IF(Taula436[[#This Row],[Codi del contracte]]&gt;199,IF(Taula436[[#This Row],[Codi del contracte]]&lt;300,1,0),0),0)</f>
        <v>0</v>
      </c>
      <c r="DL150" s="203">
        <f>IF(Taula436[[#This Row],[Codi del contracte]]&lt;&gt;"",IF(Taula436[[#This Row],[Codi del contracte]]&gt;499,IF(Taula436[[#This Row],[Codi del contracte]]&lt;600,1,0),0),0)</f>
        <v>0</v>
      </c>
      <c r="DM150" s="203">
        <f t="shared" si="88"/>
        <v>0</v>
      </c>
      <c r="DN150" s="203">
        <f>IF(Taula436[[#This Row],[% Jornada (no posar símbol %)]]=100,IF(DM150=1,2,0),0)</f>
        <v>0</v>
      </c>
      <c r="DO150" s="203" t="str">
        <f t="shared" si="92"/>
        <v/>
      </c>
    </row>
    <row r="151" spans="1:119" ht="14.25" customHeight="1">
      <c r="A151" s="260"/>
      <c r="B151" s="83">
        <v>144</v>
      </c>
      <c r="C151" s="210"/>
      <c r="D151" s="226"/>
      <c r="E151" s="210"/>
      <c r="F151" s="224"/>
      <c r="G151" s="224"/>
      <c r="H151" s="210"/>
      <c r="I151" s="225"/>
      <c r="J151" s="210"/>
      <c r="K151" s="155"/>
      <c r="L151" s="156">
        <f t="shared" si="77"/>
        <v>0</v>
      </c>
      <c r="M151" s="340"/>
      <c r="N151" s="182" t="str">
        <f t="shared" si="89"/>
        <v/>
      </c>
      <c r="O151" s="127"/>
      <c r="P151" s="64"/>
      <c r="Q151" s="64"/>
      <c r="R151" s="64"/>
      <c r="CB151" s="78" t="str">
        <f t="shared" si="62"/>
        <v/>
      </c>
      <c r="CC151" s="79">
        <v>100</v>
      </c>
      <c r="CD151" s="79">
        <f t="shared" si="63"/>
        <v>0</v>
      </c>
      <c r="CE151" s="79">
        <f t="shared" si="64"/>
        <v>0</v>
      </c>
      <c r="CF151" s="79">
        <f t="shared" si="65"/>
        <v>0</v>
      </c>
      <c r="CG151" s="79">
        <f t="shared" si="90"/>
        <v>0</v>
      </c>
      <c r="CH151" s="80">
        <f t="shared" si="66"/>
        <v>0</v>
      </c>
      <c r="CI151" s="84">
        <f t="shared" si="67"/>
        <v>0</v>
      </c>
      <c r="CJ151" s="80">
        <f t="shared" si="78"/>
        <v>0</v>
      </c>
      <c r="CN151" s="21" t="str">
        <f t="shared" si="68"/>
        <v/>
      </c>
      <c r="CO151" s="21" t="str">
        <f t="shared" si="69"/>
        <v/>
      </c>
      <c r="CP151" s="22" t="str">
        <f t="shared" si="79"/>
        <v/>
      </c>
      <c r="CQ151" s="22" t="str">
        <f t="shared" si="80"/>
        <v/>
      </c>
      <c r="CR151" s="22" t="str">
        <f t="shared" si="81"/>
        <v/>
      </c>
      <c r="CS151" s="22" t="str">
        <f t="shared" si="82"/>
        <v/>
      </c>
      <c r="CT151" s="22" t="str">
        <f t="shared" si="83"/>
        <v/>
      </c>
      <c r="CU151" s="173" t="str">
        <f t="shared" si="70"/>
        <v/>
      </c>
      <c r="CV151" s="173" t="str">
        <f t="shared" si="71"/>
        <v/>
      </c>
      <c r="CW151" s="22" t="str">
        <f t="shared" si="84"/>
        <v/>
      </c>
      <c r="CX151" s="22" t="str">
        <f t="shared" si="85"/>
        <v/>
      </c>
      <c r="CY151" s="23" t="str">
        <f t="shared" si="86"/>
        <v/>
      </c>
      <c r="CZ151" s="23" t="str">
        <f t="shared" si="87"/>
        <v/>
      </c>
      <c r="DA151" s="207" t="str">
        <f t="shared" si="91"/>
        <v/>
      </c>
      <c r="DB151" s="23">
        <f t="shared" si="72"/>
        <v>0</v>
      </c>
      <c r="DC151" s="16"/>
      <c r="DE151" s="192">
        <f t="shared" si="73"/>
        <v>0</v>
      </c>
      <c r="DF151" s="192">
        <f t="shared" si="74"/>
        <v>0</v>
      </c>
      <c r="DH151" s="192">
        <f t="shared" si="75"/>
        <v>0</v>
      </c>
      <c r="DI151" s="192">
        <f t="shared" si="76"/>
        <v>0</v>
      </c>
      <c r="DK151" s="203">
        <f>IF(Taula436[[#This Row],[Codi del contracte]]&lt;&gt;"",IF(Taula436[[#This Row],[Codi del contracte]]&gt;199,IF(Taula436[[#This Row],[Codi del contracte]]&lt;300,1,0),0),0)</f>
        <v>0</v>
      </c>
      <c r="DL151" s="203">
        <f>IF(Taula436[[#This Row],[Codi del contracte]]&lt;&gt;"",IF(Taula436[[#This Row],[Codi del contracte]]&gt;499,IF(Taula436[[#This Row],[Codi del contracte]]&lt;600,1,0),0),0)</f>
        <v>0</v>
      </c>
      <c r="DM151" s="203">
        <f t="shared" si="88"/>
        <v>0</v>
      </c>
      <c r="DN151" s="203">
        <f>IF(Taula436[[#This Row],[% Jornada (no posar símbol %)]]=100,IF(DM151=1,2,0),0)</f>
        <v>0</v>
      </c>
      <c r="DO151" s="203" t="str">
        <f t="shared" si="92"/>
        <v/>
      </c>
    </row>
    <row r="152" spans="1:119" ht="14.25" customHeight="1">
      <c r="A152" s="260"/>
      <c r="B152" s="83">
        <v>145</v>
      </c>
      <c r="C152" s="210"/>
      <c r="D152" s="226"/>
      <c r="E152" s="210"/>
      <c r="F152" s="224"/>
      <c r="G152" s="224"/>
      <c r="H152" s="210"/>
      <c r="I152" s="225"/>
      <c r="J152" s="210"/>
      <c r="K152" s="155"/>
      <c r="L152" s="156">
        <f t="shared" si="77"/>
        <v>0</v>
      </c>
      <c r="M152" s="340"/>
      <c r="N152" s="182" t="str">
        <f t="shared" si="89"/>
        <v/>
      </c>
      <c r="O152" s="127"/>
      <c r="P152" s="64"/>
      <c r="Q152" s="64"/>
      <c r="R152" s="64"/>
      <c r="CB152" s="78" t="str">
        <f t="shared" si="62"/>
        <v/>
      </c>
      <c r="CC152" s="79">
        <v>100</v>
      </c>
      <c r="CD152" s="79">
        <f t="shared" si="63"/>
        <v>0</v>
      </c>
      <c r="CE152" s="79">
        <f t="shared" si="64"/>
        <v>0</v>
      </c>
      <c r="CF152" s="79">
        <f t="shared" si="65"/>
        <v>0</v>
      </c>
      <c r="CG152" s="79">
        <f t="shared" si="90"/>
        <v>0</v>
      </c>
      <c r="CH152" s="80">
        <f t="shared" si="66"/>
        <v>0</v>
      </c>
      <c r="CI152" s="84">
        <f t="shared" si="67"/>
        <v>0</v>
      </c>
      <c r="CJ152" s="80">
        <f t="shared" si="78"/>
        <v>0</v>
      </c>
      <c r="CN152" s="21" t="str">
        <f t="shared" si="68"/>
        <v/>
      </c>
      <c r="CO152" s="21" t="str">
        <f t="shared" si="69"/>
        <v/>
      </c>
      <c r="CP152" s="22" t="str">
        <f t="shared" si="79"/>
        <v/>
      </c>
      <c r="CQ152" s="22" t="str">
        <f t="shared" si="80"/>
        <v/>
      </c>
      <c r="CR152" s="22" t="str">
        <f t="shared" si="81"/>
        <v/>
      </c>
      <c r="CS152" s="22" t="str">
        <f t="shared" si="82"/>
        <v/>
      </c>
      <c r="CT152" s="22" t="str">
        <f t="shared" si="83"/>
        <v/>
      </c>
      <c r="CU152" s="173" t="str">
        <f t="shared" si="70"/>
        <v/>
      </c>
      <c r="CV152" s="173" t="str">
        <f t="shared" si="71"/>
        <v/>
      </c>
      <c r="CW152" s="22" t="str">
        <f t="shared" si="84"/>
        <v/>
      </c>
      <c r="CX152" s="22" t="str">
        <f t="shared" si="85"/>
        <v/>
      </c>
      <c r="CY152" s="23" t="str">
        <f t="shared" si="86"/>
        <v/>
      </c>
      <c r="CZ152" s="23" t="str">
        <f t="shared" si="87"/>
        <v/>
      </c>
      <c r="DA152" s="207" t="str">
        <f t="shared" si="91"/>
        <v/>
      </c>
      <c r="DB152" s="23">
        <f t="shared" si="72"/>
        <v>0</v>
      </c>
      <c r="DC152" s="16"/>
      <c r="DE152" s="192">
        <f t="shared" si="73"/>
        <v>0</v>
      </c>
      <c r="DF152" s="192">
        <f t="shared" si="74"/>
        <v>0</v>
      </c>
      <c r="DH152" s="192">
        <f t="shared" si="75"/>
        <v>0</v>
      </c>
      <c r="DI152" s="192">
        <f t="shared" si="76"/>
        <v>0</v>
      </c>
      <c r="DK152" s="203">
        <f>IF(Taula436[[#This Row],[Codi del contracte]]&lt;&gt;"",IF(Taula436[[#This Row],[Codi del contracte]]&gt;199,IF(Taula436[[#This Row],[Codi del contracte]]&lt;300,1,0),0),0)</f>
        <v>0</v>
      </c>
      <c r="DL152" s="203">
        <f>IF(Taula436[[#This Row],[Codi del contracte]]&lt;&gt;"",IF(Taula436[[#This Row],[Codi del contracte]]&gt;499,IF(Taula436[[#This Row],[Codi del contracte]]&lt;600,1,0),0),0)</f>
        <v>0</v>
      </c>
      <c r="DM152" s="203">
        <f t="shared" si="88"/>
        <v>0</v>
      </c>
      <c r="DN152" s="203">
        <f>IF(Taula436[[#This Row],[% Jornada (no posar símbol %)]]=100,IF(DM152=1,2,0),0)</f>
        <v>0</v>
      </c>
      <c r="DO152" s="203" t="str">
        <f t="shared" si="92"/>
        <v/>
      </c>
    </row>
    <row r="153" spans="1:119" ht="14.25" customHeight="1">
      <c r="A153" s="260"/>
      <c r="B153" s="83">
        <v>146</v>
      </c>
      <c r="C153" s="210"/>
      <c r="D153" s="226"/>
      <c r="E153" s="210"/>
      <c r="F153" s="224"/>
      <c r="G153" s="224"/>
      <c r="H153" s="210"/>
      <c r="I153" s="225"/>
      <c r="J153" s="210"/>
      <c r="K153" s="155"/>
      <c r="L153" s="156">
        <f t="shared" si="77"/>
        <v>0</v>
      </c>
      <c r="M153" s="340"/>
      <c r="N153" s="182" t="str">
        <f t="shared" si="89"/>
        <v/>
      </c>
      <c r="O153" s="127"/>
      <c r="P153" s="64"/>
      <c r="Q153" s="64"/>
      <c r="R153" s="64"/>
      <c r="CB153" s="78" t="str">
        <f t="shared" si="62"/>
        <v/>
      </c>
      <c r="CC153" s="79">
        <v>100</v>
      </c>
      <c r="CD153" s="79">
        <f t="shared" si="63"/>
        <v>0</v>
      </c>
      <c r="CE153" s="79">
        <f t="shared" si="64"/>
        <v>0</v>
      </c>
      <c r="CF153" s="79">
        <f t="shared" si="65"/>
        <v>0</v>
      </c>
      <c r="CG153" s="79">
        <f t="shared" si="90"/>
        <v>0</v>
      </c>
      <c r="CH153" s="80">
        <f t="shared" si="66"/>
        <v>0</v>
      </c>
      <c r="CI153" s="84">
        <f t="shared" si="67"/>
        <v>0</v>
      </c>
      <c r="CJ153" s="80">
        <f t="shared" si="78"/>
        <v>0</v>
      </c>
      <c r="CN153" s="21" t="str">
        <f t="shared" si="68"/>
        <v/>
      </c>
      <c r="CO153" s="21" t="str">
        <f t="shared" si="69"/>
        <v/>
      </c>
      <c r="CP153" s="22" t="str">
        <f t="shared" si="79"/>
        <v/>
      </c>
      <c r="CQ153" s="22" t="str">
        <f t="shared" si="80"/>
        <v/>
      </c>
      <c r="CR153" s="22" t="str">
        <f t="shared" si="81"/>
        <v/>
      </c>
      <c r="CS153" s="22" t="str">
        <f t="shared" si="82"/>
        <v/>
      </c>
      <c r="CT153" s="22" t="str">
        <f t="shared" si="83"/>
        <v/>
      </c>
      <c r="CU153" s="173" t="str">
        <f t="shared" si="70"/>
        <v/>
      </c>
      <c r="CV153" s="173" t="str">
        <f t="shared" si="71"/>
        <v/>
      </c>
      <c r="CW153" s="22" t="str">
        <f t="shared" si="84"/>
        <v/>
      </c>
      <c r="CX153" s="22" t="str">
        <f t="shared" si="85"/>
        <v/>
      </c>
      <c r="CY153" s="23" t="str">
        <f t="shared" si="86"/>
        <v/>
      </c>
      <c r="CZ153" s="23" t="str">
        <f t="shared" si="87"/>
        <v/>
      </c>
      <c r="DA153" s="207" t="str">
        <f t="shared" si="91"/>
        <v/>
      </c>
      <c r="DB153" s="23">
        <f t="shared" si="72"/>
        <v>0</v>
      </c>
      <c r="DC153" s="16"/>
      <c r="DE153" s="192">
        <f t="shared" si="73"/>
        <v>0</v>
      </c>
      <c r="DF153" s="192">
        <f t="shared" si="74"/>
        <v>0</v>
      </c>
      <c r="DH153" s="192">
        <f t="shared" si="75"/>
        <v>0</v>
      </c>
      <c r="DI153" s="192">
        <f t="shared" si="76"/>
        <v>0</v>
      </c>
      <c r="DK153" s="203">
        <f>IF(Taula436[[#This Row],[Codi del contracte]]&lt;&gt;"",IF(Taula436[[#This Row],[Codi del contracte]]&gt;199,IF(Taula436[[#This Row],[Codi del contracte]]&lt;300,1,0),0),0)</f>
        <v>0</v>
      </c>
      <c r="DL153" s="203">
        <f>IF(Taula436[[#This Row],[Codi del contracte]]&lt;&gt;"",IF(Taula436[[#This Row],[Codi del contracte]]&gt;499,IF(Taula436[[#This Row],[Codi del contracte]]&lt;600,1,0),0),0)</f>
        <v>0</v>
      </c>
      <c r="DM153" s="203">
        <f t="shared" si="88"/>
        <v>0</v>
      </c>
      <c r="DN153" s="203">
        <f>IF(Taula436[[#This Row],[% Jornada (no posar símbol %)]]=100,IF(DM153=1,2,0),0)</f>
        <v>0</v>
      </c>
      <c r="DO153" s="203" t="str">
        <f t="shared" si="92"/>
        <v/>
      </c>
    </row>
    <row r="154" spans="1:119" ht="14.25" customHeight="1">
      <c r="A154" s="260"/>
      <c r="B154" s="83">
        <v>147</v>
      </c>
      <c r="C154" s="210"/>
      <c r="D154" s="226"/>
      <c r="E154" s="210"/>
      <c r="F154" s="224"/>
      <c r="G154" s="224"/>
      <c r="H154" s="210"/>
      <c r="I154" s="225"/>
      <c r="J154" s="210"/>
      <c r="K154" s="155"/>
      <c r="L154" s="156">
        <f t="shared" si="77"/>
        <v>0</v>
      </c>
      <c r="M154" s="340"/>
      <c r="N154" s="182" t="str">
        <f t="shared" si="89"/>
        <v/>
      </c>
      <c r="O154" s="127"/>
      <c r="P154" s="64"/>
      <c r="Q154" s="64"/>
      <c r="R154" s="64"/>
      <c r="CB154" s="78" t="str">
        <f t="shared" si="62"/>
        <v/>
      </c>
      <c r="CC154" s="79">
        <v>100</v>
      </c>
      <c r="CD154" s="79">
        <f t="shared" si="63"/>
        <v>0</v>
      </c>
      <c r="CE154" s="79">
        <f t="shared" si="64"/>
        <v>0</v>
      </c>
      <c r="CF154" s="79">
        <f t="shared" si="65"/>
        <v>0</v>
      </c>
      <c r="CG154" s="79">
        <f t="shared" si="90"/>
        <v>0</v>
      </c>
      <c r="CH154" s="80">
        <f t="shared" si="66"/>
        <v>0</v>
      </c>
      <c r="CI154" s="84">
        <f t="shared" si="67"/>
        <v>0</v>
      </c>
      <c r="CJ154" s="80">
        <f t="shared" si="78"/>
        <v>0</v>
      </c>
      <c r="CN154" s="21" t="str">
        <f t="shared" si="68"/>
        <v/>
      </c>
      <c r="CO154" s="21" t="str">
        <f t="shared" si="69"/>
        <v/>
      </c>
      <c r="CP154" s="22" t="str">
        <f t="shared" si="79"/>
        <v/>
      </c>
      <c r="CQ154" s="22" t="str">
        <f t="shared" si="80"/>
        <v/>
      </c>
      <c r="CR154" s="22" t="str">
        <f t="shared" si="81"/>
        <v/>
      </c>
      <c r="CS154" s="22" t="str">
        <f t="shared" si="82"/>
        <v/>
      </c>
      <c r="CT154" s="22" t="str">
        <f t="shared" si="83"/>
        <v/>
      </c>
      <c r="CU154" s="173" t="str">
        <f t="shared" si="70"/>
        <v/>
      </c>
      <c r="CV154" s="173" t="str">
        <f t="shared" si="71"/>
        <v/>
      </c>
      <c r="CW154" s="22" t="str">
        <f t="shared" si="84"/>
        <v/>
      </c>
      <c r="CX154" s="22" t="str">
        <f t="shared" si="85"/>
        <v/>
      </c>
      <c r="CY154" s="23" t="str">
        <f t="shared" si="86"/>
        <v/>
      </c>
      <c r="CZ154" s="23" t="str">
        <f t="shared" si="87"/>
        <v/>
      </c>
      <c r="DA154" s="207" t="str">
        <f t="shared" si="91"/>
        <v/>
      </c>
      <c r="DB154" s="23">
        <f t="shared" si="72"/>
        <v>0</v>
      </c>
      <c r="DC154" s="16"/>
      <c r="DE154" s="192">
        <f t="shared" si="73"/>
        <v>0</v>
      </c>
      <c r="DF154" s="192">
        <f t="shared" si="74"/>
        <v>0</v>
      </c>
      <c r="DH154" s="192">
        <f t="shared" si="75"/>
        <v>0</v>
      </c>
      <c r="DI154" s="192">
        <f t="shared" si="76"/>
        <v>0</v>
      </c>
      <c r="DK154" s="203">
        <f>IF(Taula436[[#This Row],[Codi del contracte]]&lt;&gt;"",IF(Taula436[[#This Row],[Codi del contracte]]&gt;199,IF(Taula436[[#This Row],[Codi del contracte]]&lt;300,1,0),0),0)</f>
        <v>0</v>
      </c>
      <c r="DL154" s="203">
        <f>IF(Taula436[[#This Row],[Codi del contracte]]&lt;&gt;"",IF(Taula436[[#This Row],[Codi del contracte]]&gt;499,IF(Taula436[[#This Row],[Codi del contracte]]&lt;600,1,0),0),0)</f>
        <v>0</v>
      </c>
      <c r="DM154" s="203">
        <f t="shared" si="88"/>
        <v>0</v>
      </c>
      <c r="DN154" s="203">
        <f>IF(Taula436[[#This Row],[% Jornada (no posar símbol %)]]=100,IF(DM154=1,2,0),0)</f>
        <v>0</v>
      </c>
      <c r="DO154" s="203" t="str">
        <f t="shared" si="92"/>
        <v/>
      </c>
    </row>
    <row r="155" spans="1:119" ht="14.25" customHeight="1">
      <c r="A155" s="260"/>
      <c r="B155" s="83">
        <v>148</v>
      </c>
      <c r="C155" s="210"/>
      <c r="D155" s="226"/>
      <c r="E155" s="210"/>
      <c r="F155" s="224"/>
      <c r="G155" s="224"/>
      <c r="H155" s="210"/>
      <c r="I155" s="225"/>
      <c r="J155" s="210"/>
      <c r="K155" s="155"/>
      <c r="L155" s="156">
        <f t="shared" si="77"/>
        <v>0</v>
      </c>
      <c r="M155" s="340"/>
      <c r="N155" s="182" t="str">
        <f t="shared" si="89"/>
        <v/>
      </c>
      <c r="O155" s="127"/>
      <c r="P155" s="64"/>
      <c r="Q155" s="64"/>
      <c r="R155" s="64"/>
      <c r="CB155" s="78" t="str">
        <f t="shared" si="62"/>
        <v/>
      </c>
      <c r="CC155" s="79">
        <v>100</v>
      </c>
      <c r="CD155" s="79">
        <f t="shared" si="63"/>
        <v>0</v>
      </c>
      <c r="CE155" s="79">
        <f t="shared" si="64"/>
        <v>0</v>
      </c>
      <c r="CF155" s="79">
        <f t="shared" si="65"/>
        <v>0</v>
      </c>
      <c r="CG155" s="79">
        <f t="shared" si="90"/>
        <v>0</v>
      </c>
      <c r="CH155" s="80">
        <f t="shared" si="66"/>
        <v>0</v>
      </c>
      <c r="CI155" s="84">
        <f t="shared" si="67"/>
        <v>0</v>
      </c>
      <c r="CJ155" s="80">
        <f t="shared" si="78"/>
        <v>0</v>
      </c>
      <c r="CN155" s="21" t="str">
        <f t="shared" si="68"/>
        <v/>
      </c>
      <c r="CO155" s="21" t="str">
        <f t="shared" si="69"/>
        <v/>
      </c>
      <c r="CP155" s="22" t="str">
        <f t="shared" si="79"/>
        <v/>
      </c>
      <c r="CQ155" s="22" t="str">
        <f t="shared" si="80"/>
        <v/>
      </c>
      <c r="CR155" s="22" t="str">
        <f t="shared" si="81"/>
        <v/>
      </c>
      <c r="CS155" s="22" t="str">
        <f t="shared" si="82"/>
        <v/>
      </c>
      <c r="CT155" s="22" t="str">
        <f t="shared" si="83"/>
        <v/>
      </c>
      <c r="CU155" s="173" t="str">
        <f t="shared" si="70"/>
        <v/>
      </c>
      <c r="CV155" s="173" t="str">
        <f t="shared" si="71"/>
        <v/>
      </c>
      <c r="CW155" s="22" t="str">
        <f t="shared" si="84"/>
        <v/>
      </c>
      <c r="CX155" s="22" t="str">
        <f t="shared" si="85"/>
        <v/>
      </c>
      <c r="CY155" s="23" t="str">
        <f t="shared" si="86"/>
        <v/>
      </c>
      <c r="CZ155" s="23" t="str">
        <f t="shared" si="87"/>
        <v/>
      </c>
      <c r="DA155" s="207" t="str">
        <f t="shared" si="91"/>
        <v/>
      </c>
      <c r="DB155" s="23">
        <f t="shared" si="72"/>
        <v>0</v>
      </c>
      <c r="DC155" s="16"/>
      <c r="DE155" s="192">
        <f t="shared" si="73"/>
        <v>0</v>
      </c>
      <c r="DF155" s="192">
        <f t="shared" si="74"/>
        <v>0</v>
      </c>
      <c r="DH155" s="192">
        <f t="shared" si="75"/>
        <v>0</v>
      </c>
      <c r="DI155" s="192">
        <f t="shared" si="76"/>
        <v>0</v>
      </c>
      <c r="DK155" s="203">
        <f>IF(Taula436[[#This Row],[Codi del contracte]]&lt;&gt;"",IF(Taula436[[#This Row],[Codi del contracte]]&gt;199,IF(Taula436[[#This Row],[Codi del contracte]]&lt;300,1,0),0),0)</f>
        <v>0</v>
      </c>
      <c r="DL155" s="203">
        <f>IF(Taula436[[#This Row],[Codi del contracte]]&lt;&gt;"",IF(Taula436[[#This Row],[Codi del contracte]]&gt;499,IF(Taula436[[#This Row],[Codi del contracte]]&lt;600,1,0),0),0)</f>
        <v>0</v>
      </c>
      <c r="DM155" s="203">
        <f t="shared" si="88"/>
        <v>0</v>
      </c>
      <c r="DN155" s="203">
        <f>IF(Taula436[[#This Row],[% Jornada (no posar símbol %)]]=100,IF(DM155=1,2,0),0)</f>
        <v>0</v>
      </c>
      <c r="DO155" s="203" t="str">
        <f t="shared" si="92"/>
        <v/>
      </c>
    </row>
    <row r="156" spans="1:119" ht="14.25" customHeight="1">
      <c r="A156" s="260"/>
      <c r="B156" s="83">
        <v>149</v>
      </c>
      <c r="C156" s="210"/>
      <c r="D156" s="226"/>
      <c r="E156" s="210"/>
      <c r="F156" s="224"/>
      <c r="G156" s="224"/>
      <c r="H156" s="210"/>
      <c r="I156" s="225"/>
      <c r="J156" s="210"/>
      <c r="K156" s="155"/>
      <c r="L156" s="156">
        <f t="shared" si="77"/>
        <v>0</v>
      </c>
      <c r="M156" s="340"/>
      <c r="N156" s="182" t="str">
        <f t="shared" si="89"/>
        <v/>
      </c>
      <c r="O156" s="127"/>
      <c r="P156" s="64"/>
      <c r="Q156" s="64"/>
      <c r="R156" s="64"/>
      <c r="CB156" s="78" t="str">
        <f t="shared" si="62"/>
        <v/>
      </c>
      <c r="CC156" s="79">
        <v>100</v>
      </c>
      <c r="CD156" s="79">
        <f t="shared" si="63"/>
        <v>0</v>
      </c>
      <c r="CE156" s="79">
        <f t="shared" si="64"/>
        <v>0</v>
      </c>
      <c r="CF156" s="79">
        <f t="shared" si="65"/>
        <v>0</v>
      </c>
      <c r="CG156" s="79">
        <f t="shared" si="90"/>
        <v>0</v>
      </c>
      <c r="CH156" s="80">
        <f t="shared" si="66"/>
        <v>0</v>
      </c>
      <c r="CI156" s="84">
        <f t="shared" si="67"/>
        <v>0</v>
      </c>
      <c r="CJ156" s="80">
        <f t="shared" si="78"/>
        <v>0</v>
      </c>
      <c r="CN156" s="21" t="str">
        <f t="shared" si="68"/>
        <v/>
      </c>
      <c r="CO156" s="21" t="str">
        <f t="shared" si="69"/>
        <v/>
      </c>
      <c r="CP156" s="22" t="str">
        <f t="shared" si="79"/>
        <v/>
      </c>
      <c r="CQ156" s="22" t="str">
        <f t="shared" si="80"/>
        <v/>
      </c>
      <c r="CR156" s="22" t="str">
        <f t="shared" si="81"/>
        <v/>
      </c>
      <c r="CS156" s="22" t="str">
        <f t="shared" si="82"/>
        <v/>
      </c>
      <c r="CT156" s="22" t="str">
        <f t="shared" si="83"/>
        <v/>
      </c>
      <c r="CU156" s="173" t="str">
        <f t="shared" si="70"/>
        <v/>
      </c>
      <c r="CV156" s="173" t="str">
        <f t="shared" si="71"/>
        <v/>
      </c>
      <c r="CW156" s="22" t="str">
        <f t="shared" si="84"/>
        <v/>
      </c>
      <c r="CX156" s="22" t="str">
        <f t="shared" si="85"/>
        <v/>
      </c>
      <c r="CY156" s="23" t="str">
        <f t="shared" si="86"/>
        <v/>
      </c>
      <c r="CZ156" s="23" t="str">
        <f t="shared" si="87"/>
        <v/>
      </c>
      <c r="DA156" s="207" t="str">
        <f t="shared" si="91"/>
        <v/>
      </c>
      <c r="DB156" s="23">
        <f t="shared" si="72"/>
        <v>0</v>
      </c>
      <c r="DC156" s="16"/>
      <c r="DE156" s="192">
        <f t="shared" si="73"/>
        <v>0</v>
      </c>
      <c r="DF156" s="192">
        <f t="shared" si="74"/>
        <v>0</v>
      </c>
      <c r="DH156" s="192">
        <f t="shared" si="75"/>
        <v>0</v>
      </c>
      <c r="DI156" s="192">
        <f t="shared" si="76"/>
        <v>0</v>
      </c>
      <c r="DK156" s="203">
        <f>IF(Taula436[[#This Row],[Codi del contracte]]&lt;&gt;"",IF(Taula436[[#This Row],[Codi del contracte]]&gt;199,IF(Taula436[[#This Row],[Codi del contracte]]&lt;300,1,0),0),0)</f>
        <v>0</v>
      </c>
      <c r="DL156" s="203">
        <f>IF(Taula436[[#This Row],[Codi del contracte]]&lt;&gt;"",IF(Taula436[[#This Row],[Codi del contracte]]&gt;499,IF(Taula436[[#This Row],[Codi del contracte]]&lt;600,1,0),0),0)</f>
        <v>0</v>
      </c>
      <c r="DM156" s="203">
        <f t="shared" si="88"/>
        <v>0</v>
      </c>
      <c r="DN156" s="203">
        <f>IF(Taula436[[#This Row],[% Jornada (no posar símbol %)]]=100,IF(DM156=1,2,0),0)</f>
        <v>0</v>
      </c>
      <c r="DO156" s="203" t="str">
        <f t="shared" si="92"/>
        <v/>
      </c>
    </row>
    <row r="157" spans="1:119" ht="14.25" customHeight="1">
      <c r="A157" s="260"/>
      <c r="B157" s="83">
        <v>150</v>
      </c>
      <c r="C157" s="210"/>
      <c r="D157" s="226"/>
      <c r="E157" s="210"/>
      <c r="F157" s="224"/>
      <c r="G157" s="224"/>
      <c r="H157" s="210"/>
      <c r="I157" s="225"/>
      <c r="J157" s="210"/>
      <c r="K157" s="155"/>
      <c r="L157" s="156">
        <f t="shared" si="77"/>
        <v>0</v>
      </c>
      <c r="M157" s="340"/>
      <c r="N157" s="182" t="str">
        <f t="shared" si="89"/>
        <v/>
      </c>
      <c r="O157" s="127"/>
      <c r="P157" s="64"/>
      <c r="Q157" s="64"/>
      <c r="R157" s="64"/>
      <c r="CB157" s="78" t="str">
        <f t="shared" si="62"/>
        <v/>
      </c>
      <c r="CC157" s="79">
        <v>100</v>
      </c>
      <c r="CD157" s="79">
        <f t="shared" si="63"/>
        <v>0</v>
      </c>
      <c r="CE157" s="79">
        <f t="shared" si="64"/>
        <v>0</v>
      </c>
      <c r="CF157" s="79">
        <f t="shared" si="65"/>
        <v>0</v>
      </c>
      <c r="CG157" s="79">
        <f t="shared" si="90"/>
        <v>0</v>
      </c>
      <c r="CH157" s="80">
        <f t="shared" si="66"/>
        <v>0</v>
      </c>
      <c r="CI157" s="84">
        <f t="shared" si="67"/>
        <v>0</v>
      </c>
      <c r="CJ157" s="80">
        <f t="shared" si="78"/>
        <v>0</v>
      </c>
      <c r="CN157" s="21" t="str">
        <f t="shared" si="68"/>
        <v/>
      </c>
      <c r="CO157" s="21" t="str">
        <f t="shared" si="69"/>
        <v/>
      </c>
      <c r="CP157" s="22" t="str">
        <f t="shared" si="79"/>
        <v/>
      </c>
      <c r="CQ157" s="22" t="str">
        <f t="shared" si="80"/>
        <v/>
      </c>
      <c r="CR157" s="22" t="str">
        <f t="shared" si="81"/>
        <v/>
      </c>
      <c r="CS157" s="22" t="str">
        <f t="shared" si="82"/>
        <v/>
      </c>
      <c r="CT157" s="22" t="str">
        <f t="shared" si="83"/>
        <v/>
      </c>
      <c r="CU157" s="173" t="str">
        <f t="shared" si="70"/>
        <v/>
      </c>
      <c r="CV157" s="173" t="str">
        <f t="shared" si="71"/>
        <v/>
      </c>
      <c r="CW157" s="22" t="str">
        <f t="shared" si="84"/>
        <v/>
      </c>
      <c r="CX157" s="22" t="str">
        <f t="shared" si="85"/>
        <v/>
      </c>
      <c r="CY157" s="23" t="str">
        <f t="shared" si="86"/>
        <v/>
      </c>
      <c r="CZ157" s="23" t="str">
        <f t="shared" si="87"/>
        <v/>
      </c>
      <c r="DA157" s="207" t="str">
        <f t="shared" si="91"/>
        <v/>
      </c>
      <c r="DB157" s="23">
        <f t="shared" si="72"/>
        <v>0</v>
      </c>
      <c r="DC157" s="16"/>
      <c r="DE157" s="192">
        <f t="shared" si="73"/>
        <v>0</v>
      </c>
      <c r="DF157" s="192">
        <f t="shared" si="74"/>
        <v>0</v>
      </c>
      <c r="DH157" s="192">
        <f t="shared" si="75"/>
        <v>0</v>
      </c>
      <c r="DI157" s="192">
        <f t="shared" si="76"/>
        <v>0</v>
      </c>
      <c r="DK157" s="203">
        <f>IF(Taula436[[#This Row],[Codi del contracte]]&lt;&gt;"",IF(Taula436[[#This Row],[Codi del contracte]]&gt;199,IF(Taula436[[#This Row],[Codi del contracte]]&lt;300,1,0),0),0)</f>
        <v>0</v>
      </c>
      <c r="DL157" s="203">
        <f>IF(Taula436[[#This Row],[Codi del contracte]]&lt;&gt;"",IF(Taula436[[#This Row],[Codi del contracte]]&gt;499,IF(Taula436[[#This Row],[Codi del contracte]]&lt;600,1,0),0),0)</f>
        <v>0</v>
      </c>
      <c r="DM157" s="203">
        <f t="shared" si="88"/>
        <v>0</v>
      </c>
      <c r="DN157" s="203">
        <f>IF(Taula436[[#This Row],[% Jornada (no posar símbol %)]]=100,IF(DM157=1,2,0),0)</f>
        <v>0</v>
      </c>
      <c r="DO157" s="203" t="str">
        <f t="shared" si="92"/>
        <v/>
      </c>
    </row>
    <row r="158" spans="1:119" ht="14.25" customHeight="1">
      <c r="A158" s="260"/>
      <c r="B158" s="83">
        <v>151</v>
      </c>
      <c r="C158" s="210"/>
      <c r="D158" s="226"/>
      <c r="E158" s="210"/>
      <c r="F158" s="224"/>
      <c r="G158" s="224"/>
      <c r="H158" s="210"/>
      <c r="I158" s="225"/>
      <c r="J158" s="210"/>
      <c r="K158" s="155"/>
      <c r="L158" s="156">
        <f t="shared" si="77"/>
        <v>0</v>
      </c>
      <c r="M158" s="340"/>
      <c r="N158" s="182" t="str">
        <f t="shared" si="89"/>
        <v/>
      </c>
      <c r="O158" s="127"/>
      <c r="P158" s="64"/>
      <c r="Q158" s="64"/>
      <c r="R158" s="64"/>
      <c r="CB158" s="78" t="str">
        <f t="shared" si="62"/>
        <v/>
      </c>
      <c r="CC158" s="79">
        <v>100</v>
      </c>
      <c r="CD158" s="79">
        <f t="shared" si="63"/>
        <v>0</v>
      </c>
      <c r="CE158" s="79">
        <f t="shared" si="64"/>
        <v>0</v>
      </c>
      <c r="CF158" s="79">
        <f t="shared" si="65"/>
        <v>0</v>
      </c>
      <c r="CG158" s="79">
        <f t="shared" si="90"/>
        <v>0</v>
      </c>
      <c r="CH158" s="80">
        <f t="shared" si="66"/>
        <v>0</v>
      </c>
      <c r="CI158" s="84">
        <f t="shared" si="67"/>
        <v>0</v>
      </c>
      <c r="CJ158" s="80">
        <f t="shared" si="78"/>
        <v>0</v>
      </c>
      <c r="CN158" s="21" t="str">
        <f t="shared" si="68"/>
        <v/>
      </c>
      <c r="CO158" s="21" t="str">
        <f t="shared" si="69"/>
        <v/>
      </c>
      <c r="CP158" s="22" t="str">
        <f t="shared" si="79"/>
        <v/>
      </c>
      <c r="CQ158" s="22" t="str">
        <f t="shared" si="80"/>
        <v/>
      </c>
      <c r="CR158" s="22" t="str">
        <f t="shared" si="81"/>
        <v/>
      </c>
      <c r="CS158" s="22" t="str">
        <f t="shared" si="82"/>
        <v/>
      </c>
      <c r="CT158" s="22" t="str">
        <f t="shared" si="83"/>
        <v/>
      </c>
      <c r="CU158" s="173" t="str">
        <f t="shared" si="70"/>
        <v/>
      </c>
      <c r="CV158" s="173" t="str">
        <f t="shared" si="71"/>
        <v/>
      </c>
      <c r="CW158" s="22" t="str">
        <f t="shared" si="84"/>
        <v/>
      </c>
      <c r="CX158" s="22" t="str">
        <f t="shared" si="85"/>
        <v/>
      </c>
      <c r="CY158" s="23" t="str">
        <f t="shared" si="86"/>
        <v/>
      </c>
      <c r="CZ158" s="23" t="str">
        <f t="shared" si="87"/>
        <v/>
      </c>
      <c r="DA158" s="207" t="str">
        <f t="shared" si="91"/>
        <v/>
      </c>
      <c r="DB158" s="23">
        <f t="shared" si="72"/>
        <v>0</v>
      </c>
      <c r="DC158" s="16"/>
      <c r="DE158" s="192">
        <f t="shared" si="73"/>
        <v>0</v>
      </c>
      <c r="DF158" s="192">
        <f t="shared" si="74"/>
        <v>0</v>
      </c>
      <c r="DH158" s="192">
        <f t="shared" si="75"/>
        <v>0</v>
      </c>
      <c r="DI158" s="192">
        <f t="shared" si="76"/>
        <v>0</v>
      </c>
      <c r="DK158" s="203">
        <f>IF(Taula436[[#This Row],[Codi del contracte]]&lt;&gt;"",IF(Taula436[[#This Row],[Codi del contracte]]&gt;199,IF(Taula436[[#This Row],[Codi del contracte]]&lt;300,1,0),0),0)</f>
        <v>0</v>
      </c>
      <c r="DL158" s="203">
        <f>IF(Taula436[[#This Row],[Codi del contracte]]&lt;&gt;"",IF(Taula436[[#This Row],[Codi del contracte]]&gt;499,IF(Taula436[[#This Row],[Codi del contracte]]&lt;600,1,0),0),0)</f>
        <v>0</v>
      </c>
      <c r="DM158" s="203">
        <f t="shared" si="88"/>
        <v>0</v>
      </c>
      <c r="DN158" s="203">
        <f>IF(Taula436[[#This Row],[% Jornada (no posar símbol %)]]=100,IF(DM158=1,2,0),0)</f>
        <v>0</v>
      </c>
      <c r="DO158" s="203" t="str">
        <f t="shared" si="92"/>
        <v/>
      </c>
    </row>
    <row r="159" spans="1:119" ht="14.25" customHeight="1">
      <c r="A159" s="260"/>
      <c r="B159" s="83">
        <v>152</v>
      </c>
      <c r="C159" s="210"/>
      <c r="D159" s="226"/>
      <c r="E159" s="210"/>
      <c r="F159" s="224"/>
      <c r="G159" s="224"/>
      <c r="H159" s="210"/>
      <c r="I159" s="225"/>
      <c r="J159" s="210"/>
      <c r="K159" s="155"/>
      <c r="L159" s="156">
        <f t="shared" si="77"/>
        <v>0</v>
      </c>
      <c r="M159" s="340"/>
      <c r="N159" s="182" t="str">
        <f t="shared" si="89"/>
        <v/>
      </c>
      <c r="O159" s="127"/>
      <c r="P159" s="64"/>
      <c r="Q159" s="64"/>
      <c r="R159" s="64"/>
      <c r="CB159" s="78" t="str">
        <f t="shared" si="62"/>
        <v/>
      </c>
      <c r="CC159" s="79">
        <v>100</v>
      </c>
      <c r="CD159" s="79">
        <f t="shared" si="63"/>
        <v>0</v>
      </c>
      <c r="CE159" s="79">
        <f t="shared" si="64"/>
        <v>0</v>
      </c>
      <c r="CF159" s="79">
        <f t="shared" si="65"/>
        <v>0</v>
      </c>
      <c r="CG159" s="79">
        <f t="shared" si="90"/>
        <v>0</v>
      </c>
      <c r="CH159" s="80">
        <f t="shared" si="66"/>
        <v>0</v>
      </c>
      <c r="CI159" s="84">
        <f t="shared" si="67"/>
        <v>0</v>
      </c>
      <c r="CJ159" s="80">
        <f t="shared" si="78"/>
        <v>0</v>
      </c>
      <c r="CN159" s="21" t="str">
        <f t="shared" si="68"/>
        <v/>
      </c>
      <c r="CO159" s="21" t="str">
        <f t="shared" si="69"/>
        <v/>
      </c>
      <c r="CP159" s="22" t="str">
        <f t="shared" si="79"/>
        <v/>
      </c>
      <c r="CQ159" s="22" t="str">
        <f t="shared" si="80"/>
        <v/>
      </c>
      <c r="CR159" s="22" t="str">
        <f t="shared" si="81"/>
        <v/>
      </c>
      <c r="CS159" s="22" t="str">
        <f t="shared" si="82"/>
        <v/>
      </c>
      <c r="CT159" s="22" t="str">
        <f t="shared" si="83"/>
        <v/>
      </c>
      <c r="CU159" s="173" t="str">
        <f t="shared" si="70"/>
        <v/>
      </c>
      <c r="CV159" s="173" t="str">
        <f t="shared" si="71"/>
        <v/>
      </c>
      <c r="CW159" s="22" t="str">
        <f t="shared" si="84"/>
        <v/>
      </c>
      <c r="CX159" s="22" t="str">
        <f t="shared" si="85"/>
        <v/>
      </c>
      <c r="CY159" s="23" t="str">
        <f t="shared" si="86"/>
        <v/>
      </c>
      <c r="CZ159" s="23" t="str">
        <f t="shared" si="87"/>
        <v/>
      </c>
      <c r="DA159" s="207" t="str">
        <f t="shared" si="91"/>
        <v/>
      </c>
      <c r="DB159" s="23">
        <f t="shared" si="72"/>
        <v>0</v>
      </c>
      <c r="DC159" s="16"/>
      <c r="DE159" s="192">
        <f t="shared" si="73"/>
        <v>0</v>
      </c>
      <c r="DF159" s="192">
        <f t="shared" si="74"/>
        <v>0</v>
      </c>
      <c r="DH159" s="192">
        <f t="shared" si="75"/>
        <v>0</v>
      </c>
      <c r="DI159" s="192">
        <f t="shared" si="76"/>
        <v>0</v>
      </c>
      <c r="DK159" s="203">
        <f>IF(Taula436[[#This Row],[Codi del contracte]]&lt;&gt;"",IF(Taula436[[#This Row],[Codi del contracte]]&gt;199,IF(Taula436[[#This Row],[Codi del contracte]]&lt;300,1,0),0),0)</f>
        <v>0</v>
      </c>
      <c r="DL159" s="203">
        <f>IF(Taula436[[#This Row],[Codi del contracte]]&lt;&gt;"",IF(Taula436[[#This Row],[Codi del contracte]]&gt;499,IF(Taula436[[#This Row],[Codi del contracte]]&lt;600,1,0),0),0)</f>
        <v>0</v>
      </c>
      <c r="DM159" s="203">
        <f t="shared" si="88"/>
        <v>0</v>
      </c>
      <c r="DN159" s="203">
        <f>IF(Taula436[[#This Row],[% Jornada (no posar símbol %)]]=100,IF(DM159=1,2,0),0)</f>
        <v>0</v>
      </c>
      <c r="DO159" s="203" t="str">
        <f t="shared" si="92"/>
        <v/>
      </c>
    </row>
    <row r="160" spans="1:119" ht="14.25" customHeight="1">
      <c r="A160" s="260"/>
      <c r="B160" s="83">
        <v>153</v>
      </c>
      <c r="C160" s="210"/>
      <c r="D160" s="226"/>
      <c r="E160" s="210"/>
      <c r="F160" s="224"/>
      <c r="G160" s="224"/>
      <c r="H160" s="210"/>
      <c r="I160" s="225"/>
      <c r="J160" s="210"/>
      <c r="K160" s="155"/>
      <c r="L160" s="156">
        <f t="shared" si="77"/>
        <v>0</v>
      </c>
      <c r="M160" s="340"/>
      <c r="N160" s="182" t="str">
        <f t="shared" si="89"/>
        <v/>
      </c>
      <c r="O160" s="127"/>
      <c r="P160" s="64"/>
      <c r="Q160" s="64"/>
      <c r="R160" s="64"/>
      <c r="CB160" s="78" t="str">
        <f t="shared" si="62"/>
        <v/>
      </c>
      <c r="CC160" s="79">
        <v>100</v>
      </c>
      <c r="CD160" s="79">
        <f t="shared" si="63"/>
        <v>0</v>
      </c>
      <c r="CE160" s="79">
        <f t="shared" si="64"/>
        <v>0</v>
      </c>
      <c r="CF160" s="79">
        <f t="shared" si="65"/>
        <v>0</v>
      </c>
      <c r="CG160" s="79">
        <f t="shared" si="90"/>
        <v>0</v>
      </c>
      <c r="CH160" s="80">
        <f t="shared" si="66"/>
        <v>0</v>
      </c>
      <c r="CI160" s="84">
        <f t="shared" si="67"/>
        <v>0</v>
      </c>
      <c r="CJ160" s="80">
        <f t="shared" si="78"/>
        <v>0</v>
      </c>
      <c r="CN160" s="21" t="str">
        <f t="shared" si="68"/>
        <v/>
      </c>
      <c r="CO160" s="21" t="str">
        <f t="shared" si="69"/>
        <v/>
      </c>
      <c r="CP160" s="22" t="str">
        <f t="shared" si="79"/>
        <v/>
      </c>
      <c r="CQ160" s="22" t="str">
        <f t="shared" si="80"/>
        <v/>
      </c>
      <c r="CR160" s="22" t="str">
        <f t="shared" si="81"/>
        <v/>
      </c>
      <c r="CS160" s="22" t="str">
        <f t="shared" si="82"/>
        <v/>
      </c>
      <c r="CT160" s="22" t="str">
        <f t="shared" si="83"/>
        <v/>
      </c>
      <c r="CU160" s="173" t="str">
        <f t="shared" si="70"/>
        <v/>
      </c>
      <c r="CV160" s="173" t="str">
        <f t="shared" si="71"/>
        <v/>
      </c>
      <c r="CW160" s="22" t="str">
        <f t="shared" si="84"/>
        <v/>
      </c>
      <c r="CX160" s="22" t="str">
        <f t="shared" si="85"/>
        <v/>
      </c>
      <c r="CY160" s="23" t="str">
        <f t="shared" si="86"/>
        <v/>
      </c>
      <c r="CZ160" s="23" t="str">
        <f t="shared" si="87"/>
        <v/>
      </c>
      <c r="DA160" s="207" t="str">
        <f t="shared" si="91"/>
        <v/>
      </c>
      <c r="DB160" s="23">
        <f t="shared" si="72"/>
        <v>0</v>
      </c>
      <c r="DC160" s="16"/>
      <c r="DE160" s="192">
        <f t="shared" si="73"/>
        <v>0</v>
      </c>
      <c r="DF160" s="192">
        <f t="shared" si="74"/>
        <v>0</v>
      </c>
      <c r="DH160" s="192">
        <f t="shared" si="75"/>
        <v>0</v>
      </c>
      <c r="DI160" s="192">
        <f t="shared" si="76"/>
        <v>0</v>
      </c>
      <c r="DK160" s="203">
        <f>IF(Taula436[[#This Row],[Codi del contracte]]&lt;&gt;"",IF(Taula436[[#This Row],[Codi del contracte]]&gt;199,IF(Taula436[[#This Row],[Codi del contracte]]&lt;300,1,0),0),0)</f>
        <v>0</v>
      </c>
      <c r="DL160" s="203">
        <f>IF(Taula436[[#This Row],[Codi del contracte]]&lt;&gt;"",IF(Taula436[[#This Row],[Codi del contracte]]&gt;499,IF(Taula436[[#This Row],[Codi del contracte]]&lt;600,1,0),0),0)</f>
        <v>0</v>
      </c>
      <c r="DM160" s="203">
        <f t="shared" si="88"/>
        <v>0</v>
      </c>
      <c r="DN160" s="203">
        <f>IF(Taula436[[#This Row],[% Jornada (no posar símbol %)]]=100,IF(DM160=1,2,0),0)</f>
        <v>0</v>
      </c>
      <c r="DO160" s="203" t="str">
        <f t="shared" si="92"/>
        <v/>
      </c>
    </row>
    <row r="161" spans="1:119" ht="14.25" customHeight="1">
      <c r="A161" s="260"/>
      <c r="B161" s="83">
        <v>154</v>
      </c>
      <c r="C161" s="210"/>
      <c r="D161" s="226"/>
      <c r="E161" s="210"/>
      <c r="F161" s="224"/>
      <c r="G161" s="224"/>
      <c r="H161" s="210"/>
      <c r="I161" s="225"/>
      <c r="J161" s="210"/>
      <c r="K161" s="155"/>
      <c r="L161" s="156">
        <f t="shared" si="77"/>
        <v>0</v>
      </c>
      <c r="M161" s="340"/>
      <c r="N161" s="182" t="str">
        <f t="shared" si="89"/>
        <v/>
      </c>
      <c r="O161" s="127"/>
      <c r="P161" s="64"/>
      <c r="Q161" s="64"/>
      <c r="R161" s="64"/>
      <c r="CB161" s="78" t="str">
        <f t="shared" si="62"/>
        <v/>
      </c>
      <c r="CC161" s="79">
        <v>100</v>
      </c>
      <c r="CD161" s="79">
        <f t="shared" si="63"/>
        <v>0</v>
      </c>
      <c r="CE161" s="79">
        <f t="shared" si="64"/>
        <v>0</v>
      </c>
      <c r="CF161" s="79">
        <f t="shared" si="65"/>
        <v>0</v>
      </c>
      <c r="CG161" s="79">
        <f t="shared" si="90"/>
        <v>0</v>
      </c>
      <c r="CH161" s="80">
        <f t="shared" si="66"/>
        <v>0</v>
      </c>
      <c r="CI161" s="84">
        <f t="shared" si="67"/>
        <v>0</v>
      </c>
      <c r="CJ161" s="80">
        <f t="shared" si="78"/>
        <v>0</v>
      </c>
      <c r="CN161" s="21" t="str">
        <f t="shared" si="68"/>
        <v/>
      </c>
      <c r="CO161" s="21" t="str">
        <f t="shared" si="69"/>
        <v/>
      </c>
      <c r="CP161" s="22" t="str">
        <f t="shared" si="79"/>
        <v/>
      </c>
      <c r="CQ161" s="22" t="str">
        <f t="shared" si="80"/>
        <v/>
      </c>
      <c r="CR161" s="22" t="str">
        <f t="shared" si="81"/>
        <v/>
      </c>
      <c r="CS161" s="22" t="str">
        <f t="shared" si="82"/>
        <v/>
      </c>
      <c r="CT161" s="22" t="str">
        <f t="shared" si="83"/>
        <v/>
      </c>
      <c r="CU161" s="173" t="str">
        <f t="shared" si="70"/>
        <v/>
      </c>
      <c r="CV161" s="173" t="str">
        <f t="shared" si="71"/>
        <v/>
      </c>
      <c r="CW161" s="22" t="str">
        <f t="shared" si="84"/>
        <v/>
      </c>
      <c r="CX161" s="22" t="str">
        <f t="shared" si="85"/>
        <v/>
      </c>
      <c r="CY161" s="23" t="str">
        <f t="shared" si="86"/>
        <v/>
      </c>
      <c r="CZ161" s="23" t="str">
        <f t="shared" si="87"/>
        <v/>
      </c>
      <c r="DA161" s="207" t="str">
        <f t="shared" si="91"/>
        <v/>
      </c>
      <c r="DB161" s="23">
        <f t="shared" si="72"/>
        <v>0</v>
      </c>
      <c r="DC161" s="16"/>
      <c r="DE161" s="192">
        <f t="shared" si="73"/>
        <v>0</v>
      </c>
      <c r="DF161" s="192">
        <f t="shared" si="74"/>
        <v>0</v>
      </c>
      <c r="DH161" s="192">
        <f t="shared" si="75"/>
        <v>0</v>
      </c>
      <c r="DI161" s="192">
        <f t="shared" si="76"/>
        <v>0</v>
      </c>
      <c r="DK161" s="203">
        <f>IF(Taula436[[#This Row],[Codi del contracte]]&lt;&gt;"",IF(Taula436[[#This Row],[Codi del contracte]]&gt;199,IF(Taula436[[#This Row],[Codi del contracte]]&lt;300,1,0),0),0)</f>
        <v>0</v>
      </c>
      <c r="DL161" s="203">
        <f>IF(Taula436[[#This Row],[Codi del contracte]]&lt;&gt;"",IF(Taula436[[#This Row],[Codi del contracte]]&gt;499,IF(Taula436[[#This Row],[Codi del contracte]]&lt;600,1,0),0),0)</f>
        <v>0</v>
      </c>
      <c r="DM161" s="203">
        <f t="shared" si="88"/>
        <v>0</v>
      </c>
      <c r="DN161" s="203">
        <f>IF(Taula436[[#This Row],[% Jornada (no posar símbol %)]]=100,IF(DM161=1,2,0),0)</f>
        <v>0</v>
      </c>
      <c r="DO161" s="203" t="str">
        <f t="shared" si="92"/>
        <v/>
      </c>
    </row>
    <row r="162" spans="1:119" ht="14.25" customHeight="1">
      <c r="A162" s="260"/>
      <c r="B162" s="83">
        <v>155</v>
      </c>
      <c r="C162" s="210"/>
      <c r="D162" s="226"/>
      <c r="E162" s="210"/>
      <c r="F162" s="224"/>
      <c r="G162" s="224"/>
      <c r="H162" s="210"/>
      <c r="I162" s="225"/>
      <c r="J162" s="210"/>
      <c r="K162" s="155"/>
      <c r="L162" s="156">
        <f t="shared" si="77"/>
        <v>0</v>
      </c>
      <c r="M162" s="340"/>
      <c r="N162" s="182" t="str">
        <f t="shared" si="89"/>
        <v/>
      </c>
      <c r="O162" s="127"/>
      <c r="P162" s="64"/>
      <c r="Q162" s="64"/>
      <c r="R162" s="64"/>
      <c r="CB162" s="78" t="str">
        <f t="shared" si="62"/>
        <v/>
      </c>
      <c r="CC162" s="79">
        <v>100</v>
      </c>
      <c r="CD162" s="79">
        <f t="shared" si="63"/>
        <v>0</v>
      </c>
      <c r="CE162" s="79">
        <f t="shared" si="64"/>
        <v>0</v>
      </c>
      <c r="CF162" s="79">
        <f t="shared" si="65"/>
        <v>0</v>
      </c>
      <c r="CG162" s="79">
        <f t="shared" si="90"/>
        <v>0</v>
      </c>
      <c r="CH162" s="80">
        <f t="shared" si="66"/>
        <v>0</v>
      </c>
      <c r="CI162" s="84">
        <f t="shared" si="67"/>
        <v>0</v>
      </c>
      <c r="CJ162" s="80">
        <f t="shared" si="78"/>
        <v>0</v>
      </c>
      <c r="CN162" s="21" t="str">
        <f t="shared" si="68"/>
        <v/>
      </c>
      <c r="CO162" s="21" t="str">
        <f t="shared" si="69"/>
        <v/>
      </c>
      <c r="CP162" s="22" t="str">
        <f t="shared" si="79"/>
        <v/>
      </c>
      <c r="CQ162" s="22" t="str">
        <f t="shared" si="80"/>
        <v/>
      </c>
      <c r="CR162" s="22" t="str">
        <f t="shared" si="81"/>
        <v/>
      </c>
      <c r="CS162" s="22" t="str">
        <f t="shared" si="82"/>
        <v/>
      </c>
      <c r="CT162" s="22" t="str">
        <f t="shared" si="83"/>
        <v/>
      </c>
      <c r="CU162" s="173" t="str">
        <f t="shared" si="70"/>
        <v/>
      </c>
      <c r="CV162" s="173" t="str">
        <f t="shared" si="71"/>
        <v/>
      </c>
      <c r="CW162" s="22" t="str">
        <f t="shared" si="84"/>
        <v/>
      </c>
      <c r="CX162" s="22" t="str">
        <f t="shared" si="85"/>
        <v/>
      </c>
      <c r="CY162" s="23" t="str">
        <f t="shared" si="86"/>
        <v/>
      </c>
      <c r="CZ162" s="23" t="str">
        <f t="shared" si="87"/>
        <v/>
      </c>
      <c r="DA162" s="207" t="str">
        <f t="shared" si="91"/>
        <v/>
      </c>
      <c r="DB162" s="23">
        <f t="shared" si="72"/>
        <v>0</v>
      </c>
      <c r="DC162" s="16"/>
      <c r="DE162" s="192">
        <f t="shared" si="73"/>
        <v>0</v>
      </c>
      <c r="DF162" s="192">
        <f t="shared" si="74"/>
        <v>0</v>
      </c>
      <c r="DH162" s="192">
        <f t="shared" si="75"/>
        <v>0</v>
      </c>
      <c r="DI162" s="192">
        <f t="shared" si="76"/>
        <v>0</v>
      </c>
      <c r="DK162" s="203">
        <f>IF(Taula436[[#This Row],[Codi del contracte]]&lt;&gt;"",IF(Taula436[[#This Row],[Codi del contracte]]&gt;199,IF(Taula436[[#This Row],[Codi del contracte]]&lt;300,1,0),0),0)</f>
        <v>0</v>
      </c>
      <c r="DL162" s="203">
        <f>IF(Taula436[[#This Row],[Codi del contracte]]&lt;&gt;"",IF(Taula436[[#This Row],[Codi del contracte]]&gt;499,IF(Taula436[[#This Row],[Codi del contracte]]&lt;600,1,0),0),0)</f>
        <v>0</v>
      </c>
      <c r="DM162" s="203">
        <f t="shared" si="88"/>
        <v>0</v>
      </c>
      <c r="DN162" s="203">
        <f>IF(Taula436[[#This Row],[% Jornada (no posar símbol %)]]=100,IF(DM162=1,2,0),0)</f>
        <v>0</v>
      </c>
      <c r="DO162" s="203" t="str">
        <f t="shared" si="92"/>
        <v/>
      </c>
    </row>
    <row r="163" spans="1:119" ht="14.25" customHeight="1">
      <c r="A163" s="260"/>
      <c r="B163" s="83">
        <v>156</v>
      </c>
      <c r="C163" s="210"/>
      <c r="D163" s="226"/>
      <c r="E163" s="210"/>
      <c r="F163" s="224"/>
      <c r="G163" s="224"/>
      <c r="H163" s="210"/>
      <c r="I163" s="225"/>
      <c r="J163" s="210"/>
      <c r="K163" s="155"/>
      <c r="L163" s="156">
        <f t="shared" si="77"/>
        <v>0</v>
      </c>
      <c r="M163" s="340"/>
      <c r="N163" s="182" t="str">
        <f t="shared" si="89"/>
        <v/>
      </c>
      <c r="O163" s="127"/>
      <c r="P163" s="64"/>
      <c r="Q163" s="64"/>
      <c r="R163" s="64"/>
      <c r="CB163" s="78" t="str">
        <f t="shared" si="62"/>
        <v/>
      </c>
      <c r="CC163" s="79">
        <v>100</v>
      </c>
      <c r="CD163" s="79">
        <f t="shared" si="63"/>
        <v>0</v>
      </c>
      <c r="CE163" s="79">
        <f t="shared" si="64"/>
        <v>0</v>
      </c>
      <c r="CF163" s="79">
        <f t="shared" si="65"/>
        <v>0</v>
      </c>
      <c r="CG163" s="79">
        <f t="shared" si="90"/>
        <v>0</v>
      </c>
      <c r="CH163" s="80">
        <f t="shared" si="66"/>
        <v>0</v>
      </c>
      <c r="CI163" s="84">
        <f t="shared" si="67"/>
        <v>0</v>
      </c>
      <c r="CJ163" s="80">
        <f t="shared" si="78"/>
        <v>0</v>
      </c>
      <c r="CN163" s="21" t="str">
        <f t="shared" si="68"/>
        <v/>
      </c>
      <c r="CO163" s="21" t="str">
        <f t="shared" si="69"/>
        <v/>
      </c>
      <c r="CP163" s="22" t="str">
        <f t="shared" si="79"/>
        <v/>
      </c>
      <c r="CQ163" s="22" t="str">
        <f t="shared" si="80"/>
        <v/>
      </c>
      <c r="CR163" s="22" t="str">
        <f t="shared" si="81"/>
        <v/>
      </c>
      <c r="CS163" s="22" t="str">
        <f t="shared" si="82"/>
        <v/>
      </c>
      <c r="CT163" s="22" t="str">
        <f t="shared" si="83"/>
        <v/>
      </c>
      <c r="CU163" s="173" t="str">
        <f t="shared" si="70"/>
        <v/>
      </c>
      <c r="CV163" s="173" t="str">
        <f t="shared" si="71"/>
        <v/>
      </c>
      <c r="CW163" s="22" t="str">
        <f t="shared" si="84"/>
        <v/>
      </c>
      <c r="CX163" s="22" t="str">
        <f t="shared" si="85"/>
        <v/>
      </c>
      <c r="CY163" s="23" t="str">
        <f t="shared" si="86"/>
        <v/>
      </c>
      <c r="CZ163" s="23" t="str">
        <f t="shared" si="87"/>
        <v/>
      </c>
      <c r="DA163" s="207" t="str">
        <f t="shared" si="91"/>
        <v/>
      </c>
      <c r="DB163" s="23">
        <f t="shared" si="72"/>
        <v>0</v>
      </c>
      <c r="DC163" s="16"/>
      <c r="DE163" s="192">
        <f t="shared" si="73"/>
        <v>0</v>
      </c>
      <c r="DF163" s="192">
        <f t="shared" si="74"/>
        <v>0</v>
      </c>
      <c r="DH163" s="192">
        <f t="shared" si="75"/>
        <v>0</v>
      </c>
      <c r="DI163" s="192">
        <f t="shared" si="76"/>
        <v>0</v>
      </c>
      <c r="DK163" s="203">
        <f>IF(Taula436[[#This Row],[Codi del contracte]]&lt;&gt;"",IF(Taula436[[#This Row],[Codi del contracte]]&gt;199,IF(Taula436[[#This Row],[Codi del contracte]]&lt;300,1,0),0),0)</f>
        <v>0</v>
      </c>
      <c r="DL163" s="203">
        <f>IF(Taula436[[#This Row],[Codi del contracte]]&lt;&gt;"",IF(Taula436[[#This Row],[Codi del contracte]]&gt;499,IF(Taula436[[#This Row],[Codi del contracte]]&lt;600,1,0),0),0)</f>
        <v>0</v>
      </c>
      <c r="DM163" s="203">
        <f t="shared" si="88"/>
        <v>0</v>
      </c>
      <c r="DN163" s="203">
        <f>IF(Taula436[[#This Row],[% Jornada (no posar símbol %)]]=100,IF(DM163=1,2,0),0)</f>
        <v>0</v>
      </c>
      <c r="DO163" s="203" t="str">
        <f t="shared" si="92"/>
        <v/>
      </c>
    </row>
    <row r="164" spans="1:119" ht="14.25" customHeight="1">
      <c r="A164" s="260"/>
      <c r="B164" s="83">
        <v>157</v>
      </c>
      <c r="C164" s="210"/>
      <c r="D164" s="226"/>
      <c r="E164" s="210"/>
      <c r="F164" s="224"/>
      <c r="G164" s="224"/>
      <c r="H164" s="210"/>
      <c r="I164" s="225"/>
      <c r="J164" s="210"/>
      <c r="K164" s="155"/>
      <c r="L164" s="156">
        <f t="shared" si="77"/>
        <v>0</v>
      </c>
      <c r="M164" s="340"/>
      <c r="N164" s="182" t="str">
        <f t="shared" si="89"/>
        <v/>
      </c>
      <c r="O164" s="127"/>
      <c r="P164" s="64"/>
      <c r="Q164" s="64"/>
      <c r="R164" s="64"/>
      <c r="CB164" s="78" t="str">
        <f t="shared" si="62"/>
        <v/>
      </c>
      <c r="CC164" s="79">
        <v>100</v>
      </c>
      <c r="CD164" s="79">
        <f t="shared" si="63"/>
        <v>0</v>
      </c>
      <c r="CE164" s="79">
        <f t="shared" si="64"/>
        <v>0</v>
      </c>
      <c r="CF164" s="79">
        <f t="shared" si="65"/>
        <v>0</v>
      </c>
      <c r="CG164" s="79">
        <f t="shared" si="90"/>
        <v>0</v>
      </c>
      <c r="CH164" s="80">
        <f t="shared" si="66"/>
        <v>0</v>
      </c>
      <c r="CI164" s="84">
        <f t="shared" si="67"/>
        <v>0</v>
      </c>
      <c r="CJ164" s="80">
        <f t="shared" si="78"/>
        <v>0</v>
      </c>
      <c r="CN164" s="21" t="str">
        <f t="shared" si="68"/>
        <v/>
      </c>
      <c r="CO164" s="21" t="str">
        <f t="shared" si="69"/>
        <v/>
      </c>
      <c r="CP164" s="22" t="str">
        <f t="shared" si="79"/>
        <v/>
      </c>
      <c r="CQ164" s="22" t="str">
        <f t="shared" si="80"/>
        <v/>
      </c>
      <c r="CR164" s="22" t="str">
        <f t="shared" si="81"/>
        <v/>
      </c>
      <c r="CS164" s="22" t="str">
        <f t="shared" si="82"/>
        <v/>
      </c>
      <c r="CT164" s="22" t="str">
        <f t="shared" si="83"/>
        <v/>
      </c>
      <c r="CU164" s="173" t="str">
        <f t="shared" si="70"/>
        <v/>
      </c>
      <c r="CV164" s="173" t="str">
        <f t="shared" si="71"/>
        <v/>
      </c>
      <c r="CW164" s="22" t="str">
        <f t="shared" si="84"/>
        <v/>
      </c>
      <c r="CX164" s="22" t="str">
        <f t="shared" si="85"/>
        <v/>
      </c>
      <c r="CY164" s="23" t="str">
        <f t="shared" si="86"/>
        <v/>
      </c>
      <c r="CZ164" s="23" t="str">
        <f t="shared" si="87"/>
        <v/>
      </c>
      <c r="DA164" s="207" t="str">
        <f t="shared" si="91"/>
        <v/>
      </c>
      <c r="DB164" s="23">
        <f t="shared" si="72"/>
        <v>0</v>
      </c>
      <c r="DC164" s="16"/>
      <c r="DE164" s="192">
        <f t="shared" si="73"/>
        <v>0</v>
      </c>
      <c r="DF164" s="192">
        <f t="shared" si="74"/>
        <v>0</v>
      </c>
      <c r="DH164" s="192">
        <f t="shared" si="75"/>
        <v>0</v>
      </c>
      <c r="DI164" s="192">
        <f t="shared" si="76"/>
        <v>0</v>
      </c>
      <c r="DK164" s="203">
        <f>IF(Taula436[[#This Row],[Codi del contracte]]&lt;&gt;"",IF(Taula436[[#This Row],[Codi del contracte]]&gt;199,IF(Taula436[[#This Row],[Codi del contracte]]&lt;300,1,0),0),0)</f>
        <v>0</v>
      </c>
      <c r="DL164" s="203">
        <f>IF(Taula436[[#This Row],[Codi del contracte]]&lt;&gt;"",IF(Taula436[[#This Row],[Codi del contracte]]&gt;499,IF(Taula436[[#This Row],[Codi del contracte]]&lt;600,1,0),0),0)</f>
        <v>0</v>
      </c>
      <c r="DM164" s="203">
        <f t="shared" si="88"/>
        <v>0</v>
      </c>
      <c r="DN164" s="203">
        <f>IF(Taula436[[#This Row],[% Jornada (no posar símbol %)]]=100,IF(DM164=1,2,0),0)</f>
        <v>0</v>
      </c>
      <c r="DO164" s="203" t="str">
        <f t="shared" si="92"/>
        <v/>
      </c>
    </row>
    <row r="165" spans="1:119" ht="14.25" customHeight="1">
      <c r="A165" s="260"/>
      <c r="B165" s="83">
        <v>158</v>
      </c>
      <c r="C165" s="210"/>
      <c r="D165" s="226"/>
      <c r="E165" s="210"/>
      <c r="F165" s="224"/>
      <c r="G165" s="224"/>
      <c r="H165" s="210"/>
      <c r="I165" s="225"/>
      <c r="J165" s="210"/>
      <c r="K165" s="155"/>
      <c r="L165" s="156">
        <f t="shared" si="77"/>
        <v>0</v>
      </c>
      <c r="M165" s="340"/>
      <c r="N165" s="182" t="str">
        <f t="shared" si="89"/>
        <v/>
      </c>
      <c r="O165" s="127"/>
      <c r="P165" s="64"/>
      <c r="Q165" s="64"/>
      <c r="R165" s="64"/>
      <c r="CB165" s="78" t="str">
        <f t="shared" si="62"/>
        <v/>
      </c>
      <c r="CC165" s="79">
        <v>100</v>
      </c>
      <c r="CD165" s="79">
        <f t="shared" si="63"/>
        <v>0</v>
      </c>
      <c r="CE165" s="79">
        <f t="shared" si="64"/>
        <v>0</v>
      </c>
      <c r="CF165" s="79">
        <f t="shared" si="65"/>
        <v>0</v>
      </c>
      <c r="CG165" s="79">
        <f t="shared" si="90"/>
        <v>0</v>
      </c>
      <c r="CH165" s="80">
        <f t="shared" si="66"/>
        <v>0</v>
      </c>
      <c r="CI165" s="84">
        <f t="shared" si="67"/>
        <v>0</v>
      </c>
      <c r="CJ165" s="80">
        <f t="shared" si="78"/>
        <v>0</v>
      </c>
      <c r="CN165" s="21" t="str">
        <f t="shared" si="68"/>
        <v/>
      </c>
      <c r="CO165" s="21" t="str">
        <f t="shared" si="69"/>
        <v/>
      </c>
      <c r="CP165" s="22" t="str">
        <f t="shared" si="79"/>
        <v/>
      </c>
      <c r="CQ165" s="22" t="str">
        <f t="shared" si="80"/>
        <v/>
      </c>
      <c r="CR165" s="22" t="str">
        <f t="shared" si="81"/>
        <v/>
      </c>
      <c r="CS165" s="22" t="str">
        <f t="shared" si="82"/>
        <v/>
      </c>
      <c r="CT165" s="22" t="str">
        <f t="shared" si="83"/>
        <v/>
      </c>
      <c r="CU165" s="173" t="str">
        <f t="shared" si="70"/>
        <v/>
      </c>
      <c r="CV165" s="173" t="str">
        <f t="shared" si="71"/>
        <v/>
      </c>
      <c r="CW165" s="22" t="str">
        <f t="shared" si="84"/>
        <v/>
      </c>
      <c r="CX165" s="22" t="str">
        <f t="shared" si="85"/>
        <v/>
      </c>
      <c r="CY165" s="23" t="str">
        <f t="shared" si="86"/>
        <v/>
      </c>
      <c r="CZ165" s="23" t="str">
        <f t="shared" si="87"/>
        <v/>
      </c>
      <c r="DA165" s="207" t="str">
        <f t="shared" si="91"/>
        <v/>
      </c>
      <c r="DB165" s="23">
        <f t="shared" si="72"/>
        <v>0</v>
      </c>
      <c r="DC165" s="16"/>
      <c r="DE165" s="192">
        <f t="shared" si="73"/>
        <v>0</v>
      </c>
      <c r="DF165" s="192">
        <f t="shared" si="74"/>
        <v>0</v>
      </c>
      <c r="DH165" s="192">
        <f t="shared" si="75"/>
        <v>0</v>
      </c>
      <c r="DI165" s="192">
        <f t="shared" si="76"/>
        <v>0</v>
      </c>
      <c r="DK165" s="203">
        <f>IF(Taula436[[#This Row],[Codi del contracte]]&lt;&gt;"",IF(Taula436[[#This Row],[Codi del contracte]]&gt;199,IF(Taula436[[#This Row],[Codi del contracte]]&lt;300,1,0),0),0)</f>
        <v>0</v>
      </c>
      <c r="DL165" s="203">
        <f>IF(Taula436[[#This Row],[Codi del contracte]]&lt;&gt;"",IF(Taula436[[#This Row],[Codi del contracte]]&gt;499,IF(Taula436[[#This Row],[Codi del contracte]]&lt;600,1,0),0),0)</f>
        <v>0</v>
      </c>
      <c r="DM165" s="203">
        <f t="shared" si="88"/>
        <v>0</v>
      </c>
      <c r="DN165" s="203">
        <f>IF(Taula436[[#This Row],[% Jornada (no posar símbol %)]]=100,IF(DM165=1,2,0),0)</f>
        <v>0</v>
      </c>
      <c r="DO165" s="203" t="str">
        <f t="shared" si="92"/>
        <v/>
      </c>
    </row>
    <row r="166" spans="1:119" ht="14.25" customHeight="1">
      <c r="A166" s="260"/>
      <c r="B166" s="83">
        <v>159</v>
      </c>
      <c r="C166" s="210"/>
      <c r="D166" s="226"/>
      <c r="E166" s="210"/>
      <c r="F166" s="224"/>
      <c r="G166" s="224"/>
      <c r="H166" s="210"/>
      <c r="I166" s="225"/>
      <c r="J166" s="210"/>
      <c r="K166" s="155"/>
      <c r="L166" s="156">
        <f t="shared" si="77"/>
        <v>0</v>
      </c>
      <c r="M166" s="340"/>
      <c r="N166" s="182" t="str">
        <f t="shared" si="89"/>
        <v/>
      </c>
      <c r="O166" s="127"/>
      <c r="P166" s="64"/>
      <c r="Q166" s="64"/>
      <c r="R166" s="64"/>
      <c r="CB166" s="78" t="str">
        <f t="shared" si="62"/>
        <v/>
      </c>
      <c r="CC166" s="79">
        <v>100</v>
      </c>
      <c r="CD166" s="79">
        <f t="shared" si="63"/>
        <v>0</v>
      </c>
      <c r="CE166" s="79">
        <f t="shared" si="64"/>
        <v>0</v>
      </c>
      <c r="CF166" s="79">
        <f t="shared" si="65"/>
        <v>0</v>
      </c>
      <c r="CG166" s="79">
        <f t="shared" si="90"/>
        <v>0</v>
      </c>
      <c r="CH166" s="80">
        <f t="shared" si="66"/>
        <v>0</v>
      </c>
      <c r="CI166" s="84">
        <f t="shared" si="67"/>
        <v>0</v>
      </c>
      <c r="CJ166" s="80">
        <f t="shared" si="78"/>
        <v>0</v>
      </c>
      <c r="CN166" s="21" t="str">
        <f t="shared" si="68"/>
        <v/>
      </c>
      <c r="CO166" s="21" t="str">
        <f t="shared" si="69"/>
        <v/>
      </c>
      <c r="CP166" s="22" t="str">
        <f t="shared" si="79"/>
        <v/>
      </c>
      <c r="CQ166" s="22" t="str">
        <f t="shared" si="80"/>
        <v/>
      </c>
      <c r="CR166" s="22" t="str">
        <f t="shared" si="81"/>
        <v/>
      </c>
      <c r="CS166" s="22" t="str">
        <f t="shared" si="82"/>
        <v/>
      </c>
      <c r="CT166" s="22" t="str">
        <f t="shared" si="83"/>
        <v/>
      </c>
      <c r="CU166" s="173" t="str">
        <f t="shared" si="70"/>
        <v/>
      </c>
      <c r="CV166" s="173" t="str">
        <f t="shared" si="71"/>
        <v/>
      </c>
      <c r="CW166" s="22" t="str">
        <f t="shared" si="84"/>
        <v/>
      </c>
      <c r="CX166" s="22" t="str">
        <f t="shared" si="85"/>
        <v/>
      </c>
      <c r="CY166" s="23" t="str">
        <f t="shared" si="86"/>
        <v/>
      </c>
      <c r="CZ166" s="23" t="str">
        <f t="shared" si="87"/>
        <v/>
      </c>
      <c r="DA166" s="207" t="str">
        <f t="shared" si="91"/>
        <v/>
      </c>
      <c r="DB166" s="23">
        <f t="shared" si="72"/>
        <v>0</v>
      </c>
      <c r="DC166" s="16"/>
      <c r="DE166" s="192">
        <f t="shared" si="73"/>
        <v>0</v>
      </c>
      <c r="DF166" s="192">
        <f t="shared" si="74"/>
        <v>0</v>
      </c>
      <c r="DH166" s="192">
        <f t="shared" si="75"/>
        <v>0</v>
      </c>
      <c r="DI166" s="192">
        <f t="shared" si="76"/>
        <v>0</v>
      </c>
      <c r="DK166" s="203">
        <f>IF(Taula436[[#This Row],[Codi del contracte]]&lt;&gt;"",IF(Taula436[[#This Row],[Codi del contracte]]&gt;199,IF(Taula436[[#This Row],[Codi del contracte]]&lt;300,1,0),0),0)</f>
        <v>0</v>
      </c>
      <c r="DL166" s="203">
        <f>IF(Taula436[[#This Row],[Codi del contracte]]&lt;&gt;"",IF(Taula436[[#This Row],[Codi del contracte]]&gt;499,IF(Taula436[[#This Row],[Codi del contracte]]&lt;600,1,0),0),0)</f>
        <v>0</v>
      </c>
      <c r="DM166" s="203">
        <f t="shared" si="88"/>
        <v>0</v>
      </c>
      <c r="DN166" s="203">
        <f>IF(Taula436[[#This Row],[% Jornada (no posar símbol %)]]=100,IF(DM166=1,2,0),0)</f>
        <v>0</v>
      </c>
      <c r="DO166" s="203" t="str">
        <f t="shared" si="92"/>
        <v/>
      </c>
    </row>
    <row r="167" spans="1:119" ht="14.25" customHeight="1">
      <c r="A167" s="260"/>
      <c r="B167" s="83">
        <v>160</v>
      </c>
      <c r="C167" s="210"/>
      <c r="D167" s="226"/>
      <c r="E167" s="210"/>
      <c r="F167" s="224"/>
      <c r="G167" s="224"/>
      <c r="H167" s="210"/>
      <c r="I167" s="225"/>
      <c r="J167" s="210"/>
      <c r="K167" s="155"/>
      <c r="L167" s="156">
        <f t="shared" si="77"/>
        <v>0</v>
      </c>
      <c r="M167" s="340"/>
      <c r="N167" s="182" t="str">
        <f t="shared" si="89"/>
        <v/>
      </c>
      <c r="O167" s="127"/>
      <c r="P167" s="64"/>
      <c r="Q167" s="64"/>
      <c r="R167" s="64"/>
      <c r="CB167" s="78" t="str">
        <f t="shared" si="62"/>
        <v/>
      </c>
      <c r="CC167" s="79">
        <v>100</v>
      </c>
      <c r="CD167" s="79">
        <f t="shared" si="63"/>
        <v>0</v>
      </c>
      <c r="CE167" s="79">
        <f t="shared" si="64"/>
        <v>0</v>
      </c>
      <c r="CF167" s="79">
        <f t="shared" si="65"/>
        <v>0</v>
      </c>
      <c r="CG167" s="79">
        <f t="shared" si="90"/>
        <v>0</v>
      </c>
      <c r="CH167" s="80">
        <f t="shared" si="66"/>
        <v>0</v>
      </c>
      <c r="CI167" s="84">
        <f t="shared" si="67"/>
        <v>0</v>
      </c>
      <c r="CJ167" s="80">
        <f t="shared" si="78"/>
        <v>0</v>
      </c>
      <c r="CN167" s="21" t="str">
        <f t="shared" si="68"/>
        <v/>
      </c>
      <c r="CO167" s="21" t="str">
        <f t="shared" si="69"/>
        <v/>
      </c>
      <c r="CP167" s="22" t="str">
        <f t="shared" si="79"/>
        <v/>
      </c>
      <c r="CQ167" s="22" t="str">
        <f t="shared" si="80"/>
        <v/>
      </c>
      <c r="CR167" s="22" t="str">
        <f t="shared" si="81"/>
        <v/>
      </c>
      <c r="CS167" s="22" t="str">
        <f t="shared" si="82"/>
        <v/>
      </c>
      <c r="CT167" s="22" t="str">
        <f t="shared" si="83"/>
        <v/>
      </c>
      <c r="CU167" s="173" t="str">
        <f t="shared" si="70"/>
        <v/>
      </c>
      <c r="CV167" s="173" t="str">
        <f t="shared" si="71"/>
        <v/>
      </c>
      <c r="CW167" s="22" t="str">
        <f t="shared" si="84"/>
        <v/>
      </c>
      <c r="CX167" s="22" t="str">
        <f t="shared" si="85"/>
        <v/>
      </c>
      <c r="CY167" s="23" t="str">
        <f t="shared" si="86"/>
        <v/>
      </c>
      <c r="CZ167" s="23" t="str">
        <f t="shared" si="87"/>
        <v/>
      </c>
      <c r="DA167" s="207" t="str">
        <f t="shared" si="91"/>
        <v/>
      </c>
      <c r="DB167" s="23">
        <f t="shared" si="72"/>
        <v>0</v>
      </c>
      <c r="DC167" s="16"/>
      <c r="DE167" s="192">
        <f t="shared" si="73"/>
        <v>0</v>
      </c>
      <c r="DF167" s="192">
        <f t="shared" si="74"/>
        <v>0</v>
      </c>
      <c r="DH167" s="192">
        <f t="shared" si="75"/>
        <v>0</v>
      </c>
      <c r="DI167" s="192">
        <f t="shared" si="76"/>
        <v>0</v>
      </c>
      <c r="DK167" s="203">
        <f>IF(Taula436[[#This Row],[Codi del contracte]]&lt;&gt;"",IF(Taula436[[#This Row],[Codi del contracte]]&gt;199,IF(Taula436[[#This Row],[Codi del contracte]]&lt;300,1,0),0),0)</f>
        <v>0</v>
      </c>
      <c r="DL167" s="203">
        <f>IF(Taula436[[#This Row],[Codi del contracte]]&lt;&gt;"",IF(Taula436[[#This Row],[Codi del contracte]]&gt;499,IF(Taula436[[#This Row],[Codi del contracte]]&lt;600,1,0),0),0)</f>
        <v>0</v>
      </c>
      <c r="DM167" s="203">
        <f t="shared" si="88"/>
        <v>0</v>
      </c>
      <c r="DN167" s="203">
        <f>IF(Taula436[[#This Row],[% Jornada (no posar símbol %)]]=100,IF(DM167=1,2,0),0)</f>
        <v>0</v>
      </c>
      <c r="DO167" s="203" t="str">
        <f t="shared" si="92"/>
        <v/>
      </c>
    </row>
    <row r="168" spans="1:119" ht="14.25" customHeight="1">
      <c r="A168" s="260"/>
      <c r="B168" s="83">
        <v>161</v>
      </c>
      <c r="C168" s="210"/>
      <c r="D168" s="226"/>
      <c r="E168" s="210"/>
      <c r="F168" s="224"/>
      <c r="G168" s="224"/>
      <c r="H168" s="210"/>
      <c r="I168" s="225"/>
      <c r="J168" s="210"/>
      <c r="K168" s="155"/>
      <c r="L168" s="156">
        <f t="shared" si="77"/>
        <v>0</v>
      </c>
      <c r="M168" s="340"/>
      <c r="N168" s="182" t="str">
        <f t="shared" si="89"/>
        <v/>
      </c>
      <c r="O168" s="127"/>
      <c r="P168" s="64"/>
      <c r="Q168" s="64"/>
      <c r="R168" s="64"/>
      <c r="CB168" s="78" t="str">
        <f t="shared" si="62"/>
        <v/>
      </c>
      <c r="CC168" s="79">
        <v>100</v>
      </c>
      <c r="CD168" s="79">
        <f t="shared" si="63"/>
        <v>0</v>
      </c>
      <c r="CE168" s="79">
        <f t="shared" si="64"/>
        <v>0</v>
      </c>
      <c r="CF168" s="79">
        <f t="shared" si="65"/>
        <v>0</v>
      </c>
      <c r="CG168" s="79">
        <f t="shared" si="90"/>
        <v>0</v>
      </c>
      <c r="CH168" s="80">
        <f t="shared" si="66"/>
        <v>0</v>
      </c>
      <c r="CI168" s="84">
        <f t="shared" si="67"/>
        <v>0</v>
      </c>
      <c r="CJ168" s="80">
        <f t="shared" si="78"/>
        <v>0</v>
      </c>
      <c r="CN168" s="21" t="str">
        <f t="shared" si="68"/>
        <v/>
      </c>
      <c r="CO168" s="21" t="str">
        <f t="shared" si="69"/>
        <v/>
      </c>
      <c r="CP168" s="22" t="str">
        <f t="shared" si="79"/>
        <v/>
      </c>
      <c r="CQ168" s="22" t="str">
        <f t="shared" si="80"/>
        <v/>
      </c>
      <c r="CR168" s="22" t="str">
        <f t="shared" si="81"/>
        <v/>
      </c>
      <c r="CS168" s="22" t="str">
        <f t="shared" si="82"/>
        <v/>
      </c>
      <c r="CT168" s="22" t="str">
        <f t="shared" si="83"/>
        <v/>
      </c>
      <c r="CU168" s="173" t="str">
        <f t="shared" si="70"/>
        <v/>
      </c>
      <c r="CV168" s="173" t="str">
        <f t="shared" si="71"/>
        <v/>
      </c>
      <c r="CW168" s="22" t="str">
        <f t="shared" si="84"/>
        <v/>
      </c>
      <c r="CX168" s="22" t="str">
        <f t="shared" si="85"/>
        <v/>
      </c>
      <c r="CY168" s="23" t="str">
        <f t="shared" si="86"/>
        <v/>
      </c>
      <c r="CZ168" s="23" t="str">
        <f t="shared" si="87"/>
        <v/>
      </c>
      <c r="DA168" s="207" t="str">
        <f t="shared" si="91"/>
        <v/>
      </c>
      <c r="DB168" s="23">
        <f t="shared" si="72"/>
        <v>0</v>
      </c>
      <c r="DC168" s="16"/>
      <c r="DE168" s="192">
        <f t="shared" si="73"/>
        <v>0</v>
      </c>
      <c r="DF168" s="192">
        <f t="shared" si="74"/>
        <v>0</v>
      </c>
      <c r="DH168" s="192">
        <f t="shared" si="75"/>
        <v>0</v>
      </c>
      <c r="DI168" s="192">
        <f t="shared" si="76"/>
        <v>0</v>
      </c>
      <c r="DK168" s="203">
        <f>IF(Taula436[[#This Row],[Codi del contracte]]&lt;&gt;"",IF(Taula436[[#This Row],[Codi del contracte]]&gt;199,IF(Taula436[[#This Row],[Codi del contracte]]&lt;300,1,0),0),0)</f>
        <v>0</v>
      </c>
      <c r="DL168" s="203">
        <f>IF(Taula436[[#This Row],[Codi del contracte]]&lt;&gt;"",IF(Taula436[[#This Row],[Codi del contracte]]&gt;499,IF(Taula436[[#This Row],[Codi del contracte]]&lt;600,1,0),0),0)</f>
        <v>0</v>
      </c>
      <c r="DM168" s="203">
        <f t="shared" si="88"/>
        <v>0</v>
      </c>
      <c r="DN168" s="203">
        <f>IF(Taula436[[#This Row],[% Jornada (no posar símbol %)]]=100,IF(DM168=1,2,0),0)</f>
        <v>0</v>
      </c>
      <c r="DO168" s="203" t="str">
        <f t="shared" si="92"/>
        <v/>
      </c>
    </row>
    <row r="169" spans="1:119" ht="14.25" customHeight="1">
      <c r="A169" s="260"/>
      <c r="B169" s="83">
        <v>162</v>
      </c>
      <c r="C169" s="210"/>
      <c r="D169" s="226"/>
      <c r="E169" s="210"/>
      <c r="F169" s="224"/>
      <c r="G169" s="224"/>
      <c r="H169" s="210"/>
      <c r="I169" s="225"/>
      <c r="J169" s="210"/>
      <c r="K169" s="155"/>
      <c r="L169" s="156">
        <f t="shared" si="77"/>
        <v>0</v>
      </c>
      <c r="M169" s="340"/>
      <c r="N169" s="182" t="str">
        <f t="shared" si="89"/>
        <v/>
      </c>
      <c r="O169" s="127"/>
      <c r="P169" s="64"/>
      <c r="Q169" s="64"/>
      <c r="R169" s="64"/>
      <c r="CB169" s="78" t="str">
        <f t="shared" si="62"/>
        <v/>
      </c>
      <c r="CC169" s="79">
        <v>100</v>
      </c>
      <c r="CD169" s="79">
        <f t="shared" si="63"/>
        <v>0</v>
      </c>
      <c r="CE169" s="79">
        <f t="shared" si="64"/>
        <v>0</v>
      </c>
      <c r="CF169" s="79">
        <f t="shared" si="65"/>
        <v>0</v>
      </c>
      <c r="CG169" s="79">
        <f t="shared" si="90"/>
        <v>0</v>
      </c>
      <c r="CH169" s="80">
        <f t="shared" si="66"/>
        <v>0</v>
      </c>
      <c r="CI169" s="84">
        <f t="shared" si="67"/>
        <v>0</v>
      </c>
      <c r="CJ169" s="80">
        <f t="shared" si="78"/>
        <v>0</v>
      </c>
      <c r="CN169" s="21" t="str">
        <f t="shared" si="68"/>
        <v/>
      </c>
      <c r="CO169" s="21" t="str">
        <f t="shared" si="69"/>
        <v/>
      </c>
      <c r="CP169" s="22" t="str">
        <f t="shared" si="79"/>
        <v/>
      </c>
      <c r="CQ169" s="22" t="str">
        <f t="shared" si="80"/>
        <v/>
      </c>
      <c r="CR169" s="22" t="str">
        <f t="shared" si="81"/>
        <v/>
      </c>
      <c r="CS169" s="22" t="str">
        <f t="shared" si="82"/>
        <v/>
      </c>
      <c r="CT169" s="22" t="str">
        <f t="shared" si="83"/>
        <v/>
      </c>
      <c r="CU169" s="173" t="str">
        <f t="shared" si="70"/>
        <v/>
      </c>
      <c r="CV169" s="173" t="str">
        <f t="shared" si="71"/>
        <v/>
      </c>
      <c r="CW169" s="22" t="str">
        <f t="shared" si="84"/>
        <v/>
      </c>
      <c r="CX169" s="22" t="str">
        <f t="shared" si="85"/>
        <v/>
      </c>
      <c r="CY169" s="23" t="str">
        <f t="shared" si="86"/>
        <v/>
      </c>
      <c r="CZ169" s="23" t="str">
        <f t="shared" si="87"/>
        <v/>
      </c>
      <c r="DA169" s="207" t="str">
        <f t="shared" si="91"/>
        <v/>
      </c>
      <c r="DB169" s="23">
        <f t="shared" si="72"/>
        <v>0</v>
      </c>
      <c r="DC169" s="16"/>
      <c r="DE169" s="192">
        <f t="shared" si="73"/>
        <v>0</v>
      </c>
      <c r="DF169" s="192">
        <f t="shared" si="74"/>
        <v>0</v>
      </c>
      <c r="DH169" s="192">
        <f t="shared" si="75"/>
        <v>0</v>
      </c>
      <c r="DI169" s="192">
        <f t="shared" si="76"/>
        <v>0</v>
      </c>
      <c r="DK169" s="203">
        <f>IF(Taula436[[#This Row],[Codi del contracte]]&lt;&gt;"",IF(Taula436[[#This Row],[Codi del contracte]]&gt;199,IF(Taula436[[#This Row],[Codi del contracte]]&lt;300,1,0),0),0)</f>
        <v>0</v>
      </c>
      <c r="DL169" s="203">
        <f>IF(Taula436[[#This Row],[Codi del contracte]]&lt;&gt;"",IF(Taula436[[#This Row],[Codi del contracte]]&gt;499,IF(Taula436[[#This Row],[Codi del contracte]]&lt;600,1,0),0),0)</f>
        <v>0</v>
      </c>
      <c r="DM169" s="203">
        <f t="shared" si="88"/>
        <v>0</v>
      </c>
      <c r="DN169" s="203">
        <f>IF(Taula436[[#This Row],[% Jornada (no posar símbol %)]]=100,IF(DM169=1,2,0),0)</f>
        <v>0</v>
      </c>
      <c r="DO169" s="203" t="str">
        <f t="shared" si="92"/>
        <v/>
      </c>
    </row>
    <row r="170" spans="1:119" ht="14.25" customHeight="1">
      <c r="A170" s="260"/>
      <c r="B170" s="83">
        <v>163</v>
      </c>
      <c r="C170" s="210"/>
      <c r="D170" s="226"/>
      <c r="E170" s="210"/>
      <c r="F170" s="224"/>
      <c r="G170" s="224"/>
      <c r="H170" s="210"/>
      <c r="I170" s="225"/>
      <c r="J170" s="210"/>
      <c r="K170" s="155"/>
      <c r="L170" s="156">
        <f t="shared" si="77"/>
        <v>0</v>
      </c>
      <c r="M170" s="340"/>
      <c r="N170" s="182" t="str">
        <f t="shared" si="89"/>
        <v/>
      </c>
      <c r="O170" s="127"/>
      <c r="P170" s="64"/>
      <c r="Q170" s="64"/>
      <c r="R170" s="64"/>
      <c r="CB170" s="78" t="str">
        <f t="shared" si="62"/>
        <v/>
      </c>
      <c r="CC170" s="79">
        <v>100</v>
      </c>
      <c r="CD170" s="79">
        <f t="shared" si="63"/>
        <v>0</v>
      </c>
      <c r="CE170" s="79">
        <f t="shared" si="64"/>
        <v>0</v>
      </c>
      <c r="CF170" s="79">
        <f t="shared" si="65"/>
        <v>0</v>
      </c>
      <c r="CG170" s="79">
        <f t="shared" si="90"/>
        <v>0</v>
      </c>
      <c r="CH170" s="80">
        <f t="shared" si="66"/>
        <v>0</v>
      </c>
      <c r="CI170" s="84">
        <f t="shared" si="67"/>
        <v>0</v>
      </c>
      <c r="CJ170" s="80">
        <f t="shared" si="78"/>
        <v>0</v>
      </c>
      <c r="CN170" s="21" t="str">
        <f t="shared" si="68"/>
        <v/>
      </c>
      <c r="CO170" s="21" t="str">
        <f t="shared" si="69"/>
        <v/>
      </c>
      <c r="CP170" s="22" t="str">
        <f t="shared" si="79"/>
        <v/>
      </c>
      <c r="CQ170" s="22" t="str">
        <f t="shared" si="80"/>
        <v/>
      </c>
      <c r="CR170" s="22" t="str">
        <f t="shared" si="81"/>
        <v/>
      </c>
      <c r="CS170" s="22" t="str">
        <f t="shared" si="82"/>
        <v/>
      </c>
      <c r="CT170" s="22" t="str">
        <f t="shared" si="83"/>
        <v/>
      </c>
      <c r="CU170" s="173" t="str">
        <f t="shared" si="70"/>
        <v/>
      </c>
      <c r="CV170" s="173" t="str">
        <f t="shared" si="71"/>
        <v/>
      </c>
      <c r="CW170" s="22" t="str">
        <f t="shared" si="84"/>
        <v/>
      </c>
      <c r="CX170" s="22" t="str">
        <f t="shared" si="85"/>
        <v/>
      </c>
      <c r="CY170" s="23" t="str">
        <f t="shared" si="86"/>
        <v/>
      </c>
      <c r="CZ170" s="23" t="str">
        <f t="shared" si="87"/>
        <v/>
      </c>
      <c r="DA170" s="207" t="str">
        <f t="shared" si="91"/>
        <v/>
      </c>
      <c r="DB170" s="23">
        <f t="shared" si="72"/>
        <v>0</v>
      </c>
      <c r="DC170" s="16"/>
      <c r="DE170" s="192">
        <f t="shared" si="73"/>
        <v>0</v>
      </c>
      <c r="DF170" s="192">
        <f t="shared" si="74"/>
        <v>0</v>
      </c>
      <c r="DH170" s="192">
        <f t="shared" si="75"/>
        <v>0</v>
      </c>
      <c r="DI170" s="192">
        <f t="shared" si="76"/>
        <v>0</v>
      </c>
      <c r="DK170" s="203">
        <f>IF(Taula436[[#This Row],[Codi del contracte]]&lt;&gt;"",IF(Taula436[[#This Row],[Codi del contracte]]&gt;199,IF(Taula436[[#This Row],[Codi del contracte]]&lt;300,1,0),0),0)</f>
        <v>0</v>
      </c>
      <c r="DL170" s="203">
        <f>IF(Taula436[[#This Row],[Codi del contracte]]&lt;&gt;"",IF(Taula436[[#This Row],[Codi del contracte]]&gt;499,IF(Taula436[[#This Row],[Codi del contracte]]&lt;600,1,0),0),0)</f>
        <v>0</v>
      </c>
      <c r="DM170" s="203">
        <f t="shared" si="88"/>
        <v>0</v>
      </c>
      <c r="DN170" s="203">
        <f>IF(Taula436[[#This Row],[% Jornada (no posar símbol %)]]=100,IF(DM170=1,2,0),0)</f>
        <v>0</v>
      </c>
      <c r="DO170" s="203" t="str">
        <f t="shared" si="92"/>
        <v/>
      </c>
    </row>
    <row r="171" spans="1:119" ht="14.25" customHeight="1">
      <c r="A171" s="260"/>
      <c r="B171" s="83">
        <v>164</v>
      </c>
      <c r="C171" s="210"/>
      <c r="D171" s="226"/>
      <c r="E171" s="210"/>
      <c r="F171" s="224"/>
      <c r="G171" s="224"/>
      <c r="H171" s="210"/>
      <c r="I171" s="225"/>
      <c r="J171" s="210"/>
      <c r="K171" s="155"/>
      <c r="L171" s="156">
        <f t="shared" si="77"/>
        <v>0</v>
      </c>
      <c r="M171" s="340"/>
      <c r="N171" s="182" t="str">
        <f t="shared" si="89"/>
        <v/>
      </c>
      <c r="O171" s="127"/>
      <c r="P171" s="64"/>
      <c r="Q171" s="64"/>
      <c r="R171" s="64"/>
      <c r="CB171" s="78" t="str">
        <f t="shared" si="62"/>
        <v/>
      </c>
      <c r="CC171" s="79">
        <v>100</v>
      </c>
      <c r="CD171" s="79">
        <f t="shared" si="63"/>
        <v>0</v>
      </c>
      <c r="CE171" s="79">
        <f t="shared" si="64"/>
        <v>0</v>
      </c>
      <c r="CF171" s="79">
        <f t="shared" si="65"/>
        <v>0</v>
      </c>
      <c r="CG171" s="79">
        <f t="shared" si="90"/>
        <v>0</v>
      </c>
      <c r="CH171" s="80">
        <f t="shared" si="66"/>
        <v>0</v>
      </c>
      <c r="CI171" s="84">
        <f t="shared" si="67"/>
        <v>0</v>
      </c>
      <c r="CJ171" s="80">
        <f t="shared" si="78"/>
        <v>0</v>
      </c>
      <c r="CN171" s="21" t="str">
        <f t="shared" si="68"/>
        <v/>
      </c>
      <c r="CO171" s="21" t="str">
        <f t="shared" si="69"/>
        <v/>
      </c>
      <c r="CP171" s="22" t="str">
        <f t="shared" si="79"/>
        <v/>
      </c>
      <c r="CQ171" s="22" t="str">
        <f t="shared" si="80"/>
        <v/>
      </c>
      <c r="CR171" s="22" t="str">
        <f t="shared" si="81"/>
        <v/>
      </c>
      <c r="CS171" s="22" t="str">
        <f t="shared" si="82"/>
        <v/>
      </c>
      <c r="CT171" s="22" t="str">
        <f t="shared" si="83"/>
        <v/>
      </c>
      <c r="CU171" s="173" t="str">
        <f t="shared" si="70"/>
        <v/>
      </c>
      <c r="CV171" s="173" t="str">
        <f t="shared" si="71"/>
        <v/>
      </c>
      <c r="CW171" s="22" t="str">
        <f t="shared" si="84"/>
        <v/>
      </c>
      <c r="CX171" s="22" t="str">
        <f t="shared" si="85"/>
        <v/>
      </c>
      <c r="CY171" s="23" t="str">
        <f t="shared" si="86"/>
        <v/>
      </c>
      <c r="CZ171" s="23" t="str">
        <f t="shared" si="87"/>
        <v/>
      </c>
      <c r="DA171" s="207" t="str">
        <f t="shared" si="91"/>
        <v/>
      </c>
      <c r="DB171" s="23">
        <f t="shared" si="72"/>
        <v>0</v>
      </c>
      <c r="DC171" s="16"/>
      <c r="DE171" s="192">
        <f t="shared" si="73"/>
        <v>0</v>
      </c>
      <c r="DF171" s="192">
        <f t="shared" si="74"/>
        <v>0</v>
      </c>
      <c r="DH171" s="192">
        <f t="shared" si="75"/>
        <v>0</v>
      </c>
      <c r="DI171" s="192">
        <f t="shared" si="76"/>
        <v>0</v>
      </c>
      <c r="DK171" s="203">
        <f>IF(Taula436[[#This Row],[Codi del contracte]]&lt;&gt;"",IF(Taula436[[#This Row],[Codi del contracte]]&gt;199,IF(Taula436[[#This Row],[Codi del contracte]]&lt;300,1,0),0),0)</f>
        <v>0</v>
      </c>
      <c r="DL171" s="203">
        <f>IF(Taula436[[#This Row],[Codi del contracte]]&lt;&gt;"",IF(Taula436[[#This Row],[Codi del contracte]]&gt;499,IF(Taula436[[#This Row],[Codi del contracte]]&lt;600,1,0),0),0)</f>
        <v>0</v>
      </c>
      <c r="DM171" s="203">
        <f t="shared" si="88"/>
        <v>0</v>
      </c>
      <c r="DN171" s="203">
        <f>IF(Taula436[[#This Row],[% Jornada (no posar símbol %)]]=100,IF(DM171=1,2,0),0)</f>
        <v>0</v>
      </c>
      <c r="DO171" s="203" t="str">
        <f t="shared" si="92"/>
        <v/>
      </c>
    </row>
    <row r="172" spans="1:119" ht="14.25" customHeight="1">
      <c r="A172" s="260"/>
      <c r="B172" s="83">
        <v>165</v>
      </c>
      <c r="C172" s="210"/>
      <c r="D172" s="226"/>
      <c r="E172" s="210"/>
      <c r="F172" s="224"/>
      <c r="G172" s="224"/>
      <c r="H172" s="210"/>
      <c r="I172" s="225"/>
      <c r="J172" s="210"/>
      <c r="K172" s="155"/>
      <c r="L172" s="156">
        <f t="shared" si="77"/>
        <v>0</v>
      </c>
      <c r="M172" s="340"/>
      <c r="N172" s="182" t="str">
        <f t="shared" si="89"/>
        <v/>
      </c>
      <c r="O172" s="127"/>
      <c r="P172" s="64"/>
      <c r="Q172" s="64"/>
      <c r="R172" s="64"/>
      <c r="CB172" s="78" t="str">
        <f t="shared" si="62"/>
        <v/>
      </c>
      <c r="CC172" s="79">
        <v>100</v>
      </c>
      <c r="CD172" s="79">
        <f t="shared" si="63"/>
        <v>0</v>
      </c>
      <c r="CE172" s="79">
        <f t="shared" si="64"/>
        <v>0</v>
      </c>
      <c r="CF172" s="79">
        <f t="shared" si="65"/>
        <v>0</v>
      </c>
      <c r="CG172" s="79">
        <f t="shared" si="90"/>
        <v>0</v>
      </c>
      <c r="CH172" s="80">
        <f t="shared" si="66"/>
        <v>0</v>
      </c>
      <c r="CI172" s="84">
        <f t="shared" si="67"/>
        <v>0</v>
      </c>
      <c r="CJ172" s="80">
        <f t="shared" si="78"/>
        <v>0</v>
      </c>
      <c r="CN172" s="21" t="str">
        <f t="shared" si="68"/>
        <v/>
      </c>
      <c r="CO172" s="21" t="str">
        <f t="shared" si="69"/>
        <v/>
      </c>
      <c r="CP172" s="22" t="str">
        <f t="shared" si="79"/>
        <v/>
      </c>
      <c r="CQ172" s="22" t="str">
        <f t="shared" si="80"/>
        <v/>
      </c>
      <c r="CR172" s="22" t="str">
        <f t="shared" si="81"/>
        <v/>
      </c>
      <c r="CS172" s="22" t="str">
        <f t="shared" si="82"/>
        <v/>
      </c>
      <c r="CT172" s="22" t="str">
        <f t="shared" si="83"/>
        <v/>
      </c>
      <c r="CU172" s="173" t="str">
        <f t="shared" si="70"/>
        <v/>
      </c>
      <c r="CV172" s="173" t="str">
        <f t="shared" si="71"/>
        <v/>
      </c>
      <c r="CW172" s="22" t="str">
        <f t="shared" si="84"/>
        <v/>
      </c>
      <c r="CX172" s="22" t="str">
        <f t="shared" si="85"/>
        <v/>
      </c>
      <c r="CY172" s="23" t="str">
        <f t="shared" si="86"/>
        <v/>
      </c>
      <c r="CZ172" s="23" t="str">
        <f t="shared" si="87"/>
        <v/>
      </c>
      <c r="DA172" s="207" t="str">
        <f t="shared" si="91"/>
        <v/>
      </c>
      <c r="DB172" s="23">
        <f t="shared" si="72"/>
        <v>0</v>
      </c>
      <c r="DC172" s="16"/>
      <c r="DE172" s="192">
        <f t="shared" si="73"/>
        <v>0</v>
      </c>
      <c r="DF172" s="192">
        <f t="shared" si="74"/>
        <v>0</v>
      </c>
      <c r="DH172" s="192">
        <f t="shared" si="75"/>
        <v>0</v>
      </c>
      <c r="DI172" s="192">
        <f t="shared" si="76"/>
        <v>0</v>
      </c>
      <c r="DK172" s="203">
        <f>IF(Taula436[[#This Row],[Codi del contracte]]&lt;&gt;"",IF(Taula436[[#This Row],[Codi del contracte]]&gt;199,IF(Taula436[[#This Row],[Codi del contracte]]&lt;300,1,0),0),0)</f>
        <v>0</v>
      </c>
      <c r="DL172" s="203">
        <f>IF(Taula436[[#This Row],[Codi del contracte]]&lt;&gt;"",IF(Taula436[[#This Row],[Codi del contracte]]&gt;499,IF(Taula436[[#This Row],[Codi del contracte]]&lt;600,1,0),0),0)</f>
        <v>0</v>
      </c>
      <c r="DM172" s="203">
        <f t="shared" si="88"/>
        <v>0</v>
      </c>
      <c r="DN172" s="203">
        <f>IF(Taula436[[#This Row],[% Jornada (no posar símbol %)]]=100,IF(DM172=1,2,0),0)</f>
        <v>0</v>
      </c>
      <c r="DO172" s="203" t="str">
        <f t="shared" si="92"/>
        <v/>
      </c>
    </row>
    <row r="173" spans="1:119" ht="14.25" customHeight="1">
      <c r="A173" s="260"/>
      <c r="B173" s="83">
        <v>166</v>
      </c>
      <c r="C173" s="210"/>
      <c r="D173" s="226"/>
      <c r="E173" s="210"/>
      <c r="F173" s="224"/>
      <c r="G173" s="224"/>
      <c r="H173" s="210"/>
      <c r="I173" s="225"/>
      <c r="J173" s="210"/>
      <c r="K173" s="155"/>
      <c r="L173" s="156">
        <f t="shared" si="77"/>
        <v>0</v>
      </c>
      <c r="M173" s="340"/>
      <c r="N173" s="182" t="str">
        <f t="shared" si="89"/>
        <v/>
      </c>
      <c r="O173" s="127"/>
      <c r="P173" s="64"/>
      <c r="Q173" s="64"/>
      <c r="R173" s="64"/>
      <c r="CB173" s="78" t="str">
        <f t="shared" si="62"/>
        <v/>
      </c>
      <c r="CC173" s="79">
        <v>100</v>
      </c>
      <c r="CD173" s="79">
        <f t="shared" si="63"/>
        <v>0</v>
      </c>
      <c r="CE173" s="79">
        <f t="shared" si="64"/>
        <v>0</v>
      </c>
      <c r="CF173" s="79">
        <f t="shared" si="65"/>
        <v>0</v>
      </c>
      <c r="CG173" s="79">
        <f t="shared" si="90"/>
        <v>0</v>
      </c>
      <c r="CH173" s="80">
        <f t="shared" si="66"/>
        <v>0</v>
      </c>
      <c r="CI173" s="84">
        <f t="shared" si="67"/>
        <v>0</v>
      </c>
      <c r="CJ173" s="80">
        <f t="shared" si="78"/>
        <v>0</v>
      </c>
      <c r="CN173" s="21" t="str">
        <f t="shared" si="68"/>
        <v/>
      </c>
      <c r="CO173" s="21" t="str">
        <f t="shared" si="69"/>
        <v/>
      </c>
      <c r="CP173" s="22" t="str">
        <f t="shared" si="79"/>
        <v/>
      </c>
      <c r="CQ173" s="22" t="str">
        <f t="shared" si="80"/>
        <v/>
      </c>
      <c r="CR173" s="22" t="str">
        <f t="shared" si="81"/>
        <v/>
      </c>
      <c r="CS173" s="22" t="str">
        <f t="shared" si="82"/>
        <v/>
      </c>
      <c r="CT173" s="22" t="str">
        <f t="shared" si="83"/>
        <v/>
      </c>
      <c r="CU173" s="173" t="str">
        <f t="shared" si="70"/>
        <v/>
      </c>
      <c r="CV173" s="173" t="str">
        <f t="shared" si="71"/>
        <v/>
      </c>
      <c r="CW173" s="22" t="str">
        <f t="shared" si="84"/>
        <v/>
      </c>
      <c r="CX173" s="22" t="str">
        <f t="shared" si="85"/>
        <v/>
      </c>
      <c r="CY173" s="23" t="str">
        <f t="shared" si="86"/>
        <v/>
      </c>
      <c r="CZ173" s="23" t="str">
        <f t="shared" si="87"/>
        <v/>
      </c>
      <c r="DA173" s="207" t="str">
        <f t="shared" si="91"/>
        <v/>
      </c>
      <c r="DB173" s="23">
        <f t="shared" si="72"/>
        <v>0</v>
      </c>
      <c r="DC173" s="16"/>
      <c r="DE173" s="192">
        <f t="shared" si="73"/>
        <v>0</v>
      </c>
      <c r="DF173" s="192">
        <f t="shared" si="74"/>
        <v>0</v>
      </c>
      <c r="DH173" s="192">
        <f t="shared" si="75"/>
        <v>0</v>
      </c>
      <c r="DI173" s="192">
        <f t="shared" si="76"/>
        <v>0</v>
      </c>
      <c r="DK173" s="203">
        <f>IF(Taula436[[#This Row],[Codi del contracte]]&lt;&gt;"",IF(Taula436[[#This Row],[Codi del contracte]]&gt;199,IF(Taula436[[#This Row],[Codi del contracte]]&lt;300,1,0),0),0)</f>
        <v>0</v>
      </c>
      <c r="DL173" s="203">
        <f>IF(Taula436[[#This Row],[Codi del contracte]]&lt;&gt;"",IF(Taula436[[#This Row],[Codi del contracte]]&gt;499,IF(Taula436[[#This Row],[Codi del contracte]]&lt;600,1,0),0),0)</f>
        <v>0</v>
      </c>
      <c r="DM173" s="203">
        <f t="shared" si="88"/>
        <v>0</v>
      </c>
      <c r="DN173" s="203">
        <f>IF(Taula436[[#This Row],[% Jornada (no posar símbol %)]]=100,IF(DM173=1,2,0),0)</f>
        <v>0</v>
      </c>
      <c r="DO173" s="203" t="str">
        <f t="shared" si="92"/>
        <v/>
      </c>
    </row>
    <row r="174" spans="1:119" ht="14.25" customHeight="1">
      <c r="A174" s="260"/>
      <c r="B174" s="83">
        <v>167</v>
      </c>
      <c r="C174" s="210"/>
      <c r="D174" s="226"/>
      <c r="E174" s="210"/>
      <c r="F174" s="224"/>
      <c r="G174" s="224"/>
      <c r="H174" s="210"/>
      <c r="I174" s="225"/>
      <c r="J174" s="210"/>
      <c r="K174" s="155"/>
      <c r="L174" s="156">
        <f t="shared" si="77"/>
        <v>0</v>
      </c>
      <c r="M174" s="340"/>
      <c r="N174" s="182" t="str">
        <f t="shared" si="89"/>
        <v/>
      </c>
      <c r="O174" s="127"/>
      <c r="P174" s="64"/>
      <c r="Q174" s="64"/>
      <c r="R174" s="64"/>
      <c r="CB174" s="78" t="str">
        <f t="shared" si="62"/>
        <v/>
      </c>
      <c r="CC174" s="79">
        <v>100</v>
      </c>
      <c r="CD174" s="79">
        <f t="shared" si="63"/>
        <v>0</v>
      </c>
      <c r="CE174" s="79">
        <f t="shared" si="64"/>
        <v>0</v>
      </c>
      <c r="CF174" s="79">
        <f t="shared" si="65"/>
        <v>0</v>
      </c>
      <c r="CG174" s="79">
        <f t="shared" si="90"/>
        <v>0</v>
      </c>
      <c r="CH174" s="80">
        <f t="shared" si="66"/>
        <v>0</v>
      </c>
      <c r="CI174" s="84">
        <f t="shared" si="67"/>
        <v>0</v>
      </c>
      <c r="CJ174" s="80">
        <f t="shared" si="78"/>
        <v>0</v>
      </c>
      <c r="CN174" s="21" t="str">
        <f t="shared" si="68"/>
        <v/>
      </c>
      <c r="CO174" s="21" t="str">
        <f t="shared" si="69"/>
        <v/>
      </c>
      <c r="CP174" s="22" t="str">
        <f t="shared" si="79"/>
        <v/>
      </c>
      <c r="CQ174" s="22" t="str">
        <f t="shared" si="80"/>
        <v/>
      </c>
      <c r="CR174" s="22" t="str">
        <f t="shared" si="81"/>
        <v/>
      </c>
      <c r="CS174" s="22" t="str">
        <f t="shared" si="82"/>
        <v/>
      </c>
      <c r="CT174" s="22" t="str">
        <f t="shared" si="83"/>
        <v/>
      </c>
      <c r="CU174" s="173" t="str">
        <f t="shared" si="70"/>
        <v/>
      </c>
      <c r="CV174" s="173" t="str">
        <f t="shared" si="71"/>
        <v/>
      </c>
      <c r="CW174" s="22" t="str">
        <f t="shared" si="84"/>
        <v/>
      </c>
      <c r="CX174" s="22" t="str">
        <f t="shared" si="85"/>
        <v/>
      </c>
      <c r="CY174" s="23" t="str">
        <f t="shared" si="86"/>
        <v/>
      </c>
      <c r="CZ174" s="23" t="str">
        <f t="shared" si="87"/>
        <v/>
      </c>
      <c r="DA174" s="207" t="str">
        <f t="shared" si="91"/>
        <v/>
      </c>
      <c r="DB174" s="23">
        <f t="shared" si="72"/>
        <v>0</v>
      </c>
      <c r="DC174" s="16"/>
      <c r="DE174" s="192">
        <f t="shared" si="73"/>
        <v>0</v>
      </c>
      <c r="DF174" s="192">
        <f t="shared" si="74"/>
        <v>0</v>
      </c>
      <c r="DH174" s="192">
        <f t="shared" si="75"/>
        <v>0</v>
      </c>
      <c r="DI174" s="192">
        <f t="shared" si="76"/>
        <v>0</v>
      </c>
      <c r="DK174" s="203">
        <f>IF(Taula436[[#This Row],[Codi del contracte]]&lt;&gt;"",IF(Taula436[[#This Row],[Codi del contracte]]&gt;199,IF(Taula436[[#This Row],[Codi del contracte]]&lt;300,1,0),0),0)</f>
        <v>0</v>
      </c>
      <c r="DL174" s="203">
        <f>IF(Taula436[[#This Row],[Codi del contracte]]&lt;&gt;"",IF(Taula436[[#This Row],[Codi del contracte]]&gt;499,IF(Taula436[[#This Row],[Codi del contracte]]&lt;600,1,0),0),0)</f>
        <v>0</v>
      </c>
      <c r="DM174" s="203">
        <f t="shared" si="88"/>
        <v>0</v>
      </c>
      <c r="DN174" s="203">
        <f>IF(Taula436[[#This Row],[% Jornada (no posar símbol %)]]=100,IF(DM174=1,2,0),0)</f>
        <v>0</v>
      </c>
      <c r="DO174" s="203" t="str">
        <f t="shared" si="92"/>
        <v/>
      </c>
    </row>
    <row r="175" spans="1:119" ht="14.25" customHeight="1">
      <c r="A175" s="260"/>
      <c r="B175" s="83">
        <v>168</v>
      </c>
      <c r="C175" s="210"/>
      <c r="D175" s="226"/>
      <c r="E175" s="210"/>
      <c r="F175" s="224"/>
      <c r="G175" s="224"/>
      <c r="H175" s="210"/>
      <c r="I175" s="225"/>
      <c r="J175" s="210"/>
      <c r="K175" s="155"/>
      <c r="L175" s="156">
        <f t="shared" si="77"/>
        <v>0</v>
      </c>
      <c r="M175" s="340"/>
      <c r="N175" s="182" t="str">
        <f t="shared" si="89"/>
        <v/>
      </c>
      <c r="O175" s="127"/>
      <c r="P175" s="64"/>
      <c r="Q175" s="64"/>
      <c r="R175" s="64"/>
      <c r="CB175" s="78" t="str">
        <f t="shared" si="62"/>
        <v/>
      </c>
      <c r="CC175" s="79">
        <v>100</v>
      </c>
      <c r="CD175" s="79">
        <f t="shared" si="63"/>
        <v>0</v>
      </c>
      <c r="CE175" s="79">
        <f t="shared" si="64"/>
        <v>0</v>
      </c>
      <c r="CF175" s="79">
        <f t="shared" si="65"/>
        <v>0</v>
      </c>
      <c r="CG175" s="79">
        <f t="shared" si="90"/>
        <v>0</v>
      </c>
      <c r="CH175" s="80">
        <f t="shared" si="66"/>
        <v>0</v>
      </c>
      <c r="CI175" s="84">
        <f t="shared" si="67"/>
        <v>0</v>
      </c>
      <c r="CJ175" s="80">
        <f t="shared" si="78"/>
        <v>0</v>
      </c>
      <c r="CN175" s="21" t="str">
        <f t="shared" si="68"/>
        <v/>
      </c>
      <c r="CO175" s="21" t="str">
        <f t="shared" si="69"/>
        <v/>
      </c>
      <c r="CP175" s="22" t="str">
        <f t="shared" si="79"/>
        <v/>
      </c>
      <c r="CQ175" s="22" t="str">
        <f t="shared" si="80"/>
        <v/>
      </c>
      <c r="CR175" s="22" t="str">
        <f t="shared" si="81"/>
        <v/>
      </c>
      <c r="CS175" s="22" t="str">
        <f t="shared" si="82"/>
        <v/>
      </c>
      <c r="CT175" s="22" t="str">
        <f t="shared" si="83"/>
        <v/>
      </c>
      <c r="CU175" s="173" t="str">
        <f t="shared" si="70"/>
        <v/>
      </c>
      <c r="CV175" s="173" t="str">
        <f t="shared" si="71"/>
        <v/>
      </c>
      <c r="CW175" s="22" t="str">
        <f t="shared" si="84"/>
        <v/>
      </c>
      <c r="CX175" s="22" t="str">
        <f t="shared" si="85"/>
        <v/>
      </c>
      <c r="CY175" s="23" t="str">
        <f t="shared" si="86"/>
        <v/>
      </c>
      <c r="CZ175" s="23" t="str">
        <f t="shared" si="87"/>
        <v/>
      </c>
      <c r="DA175" s="207" t="str">
        <f t="shared" si="91"/>
        <v/>
      </c>
      <c r="DB175" s="23">
        <f t="shared" si="72"/>
        <v>0</v>
      </c>
      <c r="DC175" s="16"/>
      <c r="DE175" s="192">
        <f t="shared" si="73"/>
        <v>0</v>
      </c>
      <c r="DF175" s="192">
        <f t="shared" si="74"/>
        <v>0</v>
      </c>
      <c r="DH175" s="192">
        <f t="shared" si="75"/>
        <v>0</v>
      </c>
      <c r="DI175" s="192">
        <f t="shared" si="76"/>
        <v>0</v>
      </c>
      <c r="DK175" s="203">
        <f>IF(Taula436[[#This Row],[Codi del contracte]]&lt;&gt;"",IF(Taula436[[#This Row],[Codi del contracte]]&gt;199,IF(Taula436[[#This Row],[Codi del contracte]]&lt;300,1,0),0),0)</f>
        <v>0</v>
      </c>
      <c r="DL175" s="203">
        <f>IF(Taula436[[#This Row],[Codi del contracte]]&lt;&gt;"",IF(Taula436[[#This Row],[Codi del contracte]]&gt;499,IF(Taula436[[#This Row],[Codi del contracte]]&lt;600,1,0),0),0)</f>
        <v>0</v>
      </c>
      <c r="DM175" s="203">
        <f t="shared" si="88"/>
        <v>0</v>
      </c>
      <c r="DN175" s="203">
        <f>IF(Taula436[[#This Row],[% Jornada (no posar símbol %)]]=100,IF(DM175=1,2,0),0)</f>
        <v>0</v>
      </c>
      <c r="DO175" s="203" t="str">
        <f t="shared" si="92"/>
        <v/>
      </c>
    </row>
    <row r="176" spans="1:119" ht="14.25" customHeight="1">
      <c r="A176" s="260"/>
      <c r="B176" s="83">
        <v>169</v>
      </c>
      <c r="C176" s="210"/>
      <c r="D176" s="226"/>
      <c r="E176" s="210"/>
      <c r="F176" s="224"/>
      <c r="G176" s="224"/>
      <c r="H176" s="210"/>
      <c r="I176" s="225"/>
      <c r="J176" s="210"/>
      <c r="K176" s="155"/>
      <c r="L176" s="156">
        <f t="shared" si="77"/>
        <v>0</v>
      </c>
      <c r="M176" s="340"/>
      <c r="N176" s="182" t="str">
        <f t="shared" si="89"/>
        <v/>
      </c>
      <c r="O176" s="127"/>
      <c r="P176" s="64"/>
      <c r="Q176" s="64"/>
      <c r="R176" s="64"/>
      <c r="CB176" s="78" t="str">
        <f t="shared" si="62"/>
        <v/>
      </c>
      <c r="CC176" s="79">
        <v>100</v>
      </c>
      <c r="CD176" s="79">
        <f t="shared" si="63"/>
        <v>0</v>
      </c>
      <c r="CE176" s="79">
        <f t="shared" si="64"/>
        <v>0</v>
      </c>
      <c r="CF176" s="79">
        <f t="shared" si="65"/>
        <v>0</v>
      </c>
      <c r="CG176" s="79">
        <f t="shared" si="90"/>
        <v>0</v>
      </c>
      <c r="CH176" s="80">
        <f t="shared" si="66"/>
        <v>0</v>
      </c>
      <c r="CI176" s="84">
        <f t="shared" si="67"/>
        <v>0</v>
      </c>
      <c r="CJ176" s="80">
        <f t="shared" si="78"/>
        <v>0</v>
      </c>
      <c r="CN176" s="21" t="str">
        <f t="shared" si="68"/>
        <v/>
      </c>
      <c r="CO176" s="21" t="str">
        <f t="shared" si="69"/>
        <v/>
      </c>
      <c r="CP176" s="22" t="str">
        <f t="shared" si="79"/>
        <v/>
      </c>
      <c r="CQ176" s="22" t="str">
        <f t="shared" si="80"/>
        <v/>
      </c>
      <c r="CR176" s="22" t="str">
        <f t="shared" si="81"/>
        <v/>
      </c>
      <c r="CS176" s="22" t="str">
        <f t="shared" si="82"/>
        <v/>
      </c>
      <c r="CT176" s="22" t="str">
        <f t="shared" si="83"/>
        <v/>
      </c>
      <c r="CU176" s="173" t="str">
        <f t="shared" si="70"/>
        <v/>
      </c>
      <c r="CV176" s="173" t="str">
        <f t="shared" si="71"/>
        <v/>
      </c>
      <c r="CW176" s="22" t="str">
        <f t="shared" si="84"/>
        <v/>
      </c>
      <c r="CX176" s="22" t="str">
        <f t="shared" si="85"/>
        <v/>
      </c>
      <c r="CY176" s="23" t="str">
        <f t="shared" si="86"/>
        <v/>
      </c>
      <c r="CZ176" s="23" t="str">
        <f t="shared" si="87"/>
        <v/>
      </c>
      <c r="DA176" s="207" t="str">
        <f t="shared" si="91"/>
        <v/>
      </c>
      <c r="DB176" s="23">
        <f t="shared" si="72"/>
        <v>0</v>
      </c>
      <c r="DC176" s="16"/>
      <c r="DE176" s="192">
        <f t="shared" si="73"/>
        <v>0</v>
      </c>
      <c r="DF176" s="192">
        <f t="shared" si="74"/>
        <v>0</v>
      </c>
      <c r="DH176" s="192">
        <f t="shared" si="75"/>
        <v>0</v>
      </c>
      <c r="DI176" s="192">
        <f t="shared" si="76"/>
        <v>0</v>
      </c>
      <c r="DK176" s="203">
        <f>IF(Taula436[[#This Row],[Codi del contracte]]&lt;&gt;"",IF(Taula436[[#This Row],[Codi del contracte]]&gt;199,IF(Taula436[[#This Row],[Codi del contracte]]&lt;300,1,0),0),0)</f>
        <v>0</v>
      </c>
      <c r="DL176" s="203">
        <f>IF(Taula436[[#This Row],[Codi del contracte]]&lt;&gt;"",IF(Taula436[[#This Row],[Codi del contracte]]&gt;499,IF(Taula436[[#This Row],[Codi del contracte]]&lt;600,1,0),0),0)</f>
        <v>0</v>
      </c>
      <c r="DM176" s="203">
        <f t="shared" si="88"/>
        <v>0</v>
      </c>
      <c r="DN176" s="203">
        <f>IF(Taula436[[#This Row],[% Jornada (no posar símbol %)]]=100,IF(DM176=1,2,0),0)</f>
        <v>0</v>
      </c>
      <c r="DO176" s="203" t="str">
        <f t="shared" si="92"/>
        <v/>
      </c>
    </row>
    <row r="177" spans="1:119" ht="14.25" customHeight="1">
      <c r="A177" s="260"/>
      <c r="B177" s="83">
        <v>170</v>
      </c>
      <c r="C177" s="210"/>
      <c r="D177" s="226"/>
      <c r="E177" s="210"/>
      <c r="F177" s="224"/>
      <c r="G177" s="224"/>
      <c r="H177" s="210"/>
      <c r="I177" s="225"/>
      <c r="J177" s="210"/>
      <c r="K177" s="155"/>
      <c r="L177" s="156">
        <f t="shared" si="77"/>
        <v>0</v>
      </c>
      <c r="M177" s="340"/>
      <c r="N177" s="182" t="str">
        <f t="shared" si="89"/>
        <v/>
      </c>
      <c r="O177" s="127"/>
      <c r="P177" s="64"/>
      <c r="Q177" s="64"/>
      <c r="R177" s="64"/>
      <c r="CB177" s="78" t="str">
        <f t="shared" si="62"/>
        <v/>
      </c>
      <c r="CC177" s="79">
        <v>100</v>
      </c>
      <c r="CD177" s="79">
        <f t="shared" si="63"/>
        <v>0</v>
      </c>
      <c r="CE177" s="79">
        <f t="shared" si="64"/>
        <v>0</v>
      </c>
      <c r="CF177" s="79">
        <f t="shared" si="65"/>
        <v>0</v>
      </c>
      <c r="CG177" s="79">
        <f t="shared" si="90"/>
        <v>0</v>
      </c>
      <c r="CH177" s="80">
        <f t="shared" si="66"/>
        <v>0</v>
      </c>
      <c r="CI177" s="84">
        <f t="shared" si="67"/>
        <v>0</v>
      </c>
      <c r="CJ177" s="80">
        <f t="shared" si="78"/>
        <v>0</v>
      </c>
      <c r="CN177" s="21" t="str">
        <f t="shared" si="68"/>
        <v/>
      </c>
      <c r="CO177" s="21" t="str">
        <f t="shared" si="69"/>
        <v/>
      </c>
      <c r="CP177" s="22" t="str">
        <f t="shared" si="79"/>
        <v/>
      </c>
      <c r="CQ177" s="22" t="str">
        <f t="shared" si="80"/>
        <v/>
      </c>
      <c r="CR177" s="22" t="str">
        <f t="shared" si="81"/>
        <v/>
      </c>
      <c r="CS177" s="22" t="str">
        <f t="shared" si="82"/>
        <v/>
      </c>
      <c r="CT177" s="22" t="str">
        <f t="shared" si="83"/>
        <v/>
      </c>
      <c r="CU177" s="173" t="str">
        <f t="shared" si="70"/>
        <v/>
      </c>
      <c r="CV177" s="173" t="str">
        <f t="shared" si="71"/>
        <v/>
      </c>
      <c r="CW177" s="22" t="str">
        <f t="shared" si="84"/>
        <v/>
      </c>
      <c r="CX177" s="22" t="str">
        <f t="shared" si="85"/>
        <v/>
      </c>
      <c r="CY177" s="23" t="str">
        <f t="shared" si="86"/>
        <v/>
      </c>
      <c r="CZ177" s="23" t="str">
        <f t="shared" si="87"/>
        <v/>
      </c>
      <c r="DA177" s="207" t="str">
        <f t="shared" si="91"/>
        <v/>
      </c>
      <c r="DB177" s="23">
        <f t="shared" si="72"/>
        <v>0</v>
      </c>
      <c r="DC177" s="16"/>
      <c r="DE177" s="192">
        <f t="shared" si="73"/>
        <v>0</v>
      </c>
      <c r="DF177" s="192">
        <f t="shared" si="74"/>
        <v>0</v>
      </c>
      <c r="DH177" s="192">
        <f t="shared" si="75"/>
        <v>0</v>
      </c>
      <c r="DI177" s="192">
        <f t="shared" si="76"/>
        <v>0</v>
      </c>
      <c r="DK177" s="203">
        <f>IF(Taula436[[#This Row],[Codi del contracte]]&lt;&gt;"",IF(Taula436[[#This Row],[Codi del contracte]]&gt;199,IF(Taula436[[#This Row],[Codi del contracte]]&lt;300,1,0),0),0)</f>
        <v>0</v>
      </c>
      <c r="DL177" s="203">
        <f>IF(Taula436[[#This Row],[Codi del contracte]]&lt;&gt;"",IF(Taula436[[#This Row],[Codi del contracte]]&gt;499,IF(Taula436[[#This Row],[Codi del contracte]]&lt;600,1,0),0),0)</f>
        <v>0</v>
      </c>
      <c r="DM177" s="203">
        <f t="shared" si="88"/>
        <v>0</v>
      </c>
      <c r="DN177" s="203">
        <f>IF(Taula436[[#This Row],[% Jornada (no posar símbol %)]]=100,IF(DM177=1,2,0),0)</f>
        <v>0</v>
      </c>
      <c r="DO177" s="203" t="str">
        <f t="shared" si="92"/>
        <v/>
      </c>
    </row>
    <row r="178" spans="1:119" ht="14.25" customHeight="1">
      <c r="A178" s="260"/>
      <c r="B178" s="83">
        <v>171</v>
      </c>
      <c r="C178" s="210"/>
      <c r="D178" s="226"/>
      <c r="E178" s="210"/>
      <c r="F178" s="224"/>
      <c r="G178" s="224"/>
      <c r="H178" s="210"/>
      <c r="I178" s="225"/>
      <c r="J178" s="210"/>
      <c r="K178" s="155"/>
      <c r="L178" s="156">
        <f t="shared" si="77"/>
        <v>0</v>
      </c>
      <c r="M178" s="340"/>
      <c r="N178" s="182" t="str">
        <f t="shared" si="89"/>
        <v/>
      </c>
      <c r="O178" s="127"/>
      <c r="P178" s="64"/>
      <c r="Q178" s="64"/>
      <c r="R178" s="64"/>
      <c r="CB178" s="78" t="str">
        <f t="shared" si="62"/>
        <v/>
      </c>
      <c r="CC178" s="79">
        <v>100</v>
      </c>
      <c r="CD178" s="79">
        <f t="shared" si="63"/>
        <v>0</v>
      </c>
      <c r="CE178" s="79">
        <f t="shared" si="64"/>
        <v>0</v>
      </c>
      <c r="CF178" s="79">
        <f t="shared" si="65"/>
        <v>0</v>
      </c>
      <c r="CG178" s="79">
        <f t="shared" si="90"/>
        <v>0</v>
      </c>
      <c r="CH178" s="80">
        <f t="shared" si="66"/>
        <v>0</v>
      </c>
      <c r="CI178" s="84">
        <f t="shared" si="67"/>
        <v>0</v>
      </c>
      <c r="CJ178" s="80">
        <f t="shared" si="78"/>
        <v>0</v>
      </c>
      <c r="CN178" s="21" t="str">
        <f t="shared" si="68"/>
        <v/>
      </c>
      <c r="CO178" s="21" t="str">
        <f t="shared" si="69"/>
        <v/>
      </c>
      <c r="CP178" s="22" t="str">
        <f t="shared" si="79"/>
        <v/>
      </c>
      <c r="CQ178" s="22" t="str">
        <f t="shared" si="80"/>
        <v/>
      </c>
      <c r="CR178" s="22" t="str">
        <f t="shared" si="81"/>
        <v/>
      </c>
      <c r="CS178" s="22" t="str">
        <f t="shared" si="82"/>
        <v/>
      </c>
      <c r="CT178" s="22" t="str">
        <f t="shared" si="83"/>
        <v/>
      </c>
      <c r="CU178" s="173" t="str">
        <f t="shared" si="70"/>
        <v/>
      </c>
      <c r="CV178" s="173" t="str">
        <f t="shared" si="71"/>
        <v/>
      </c>
      <c r="CW178" s="22" t="str">
        <f t="shared" si="84"/>
        <v/>
      </c>
      <c r="CX178" s="22" t="str">
        <f t="shared" si="85"/>
        <v/>
      </c>
      <c r="CY178" s="23" t="str">
        <f t="shared" si="86"/>
        <v/>
      </c>
      <c r="CZ178" s="23" t="str">
        <f t="shared" si="87"/>
        <v/>
      </c>
      <c r="DA178" s="207" t="str">
        <f t="shared" si="91"/>
        <v/>
      </c>
      <c r="DB178" s="23">
        <f t="shared" si="72"/>
        <v>0</v>
      </c>
      <c r="DC178" s="16"/>
      <c r="DE178" s="192">
        <f t="shared" si="73"/>
        <v>0</v>
      </c>
      <c r="DF178" s="192">
        <f t="shared" si="74"/>
        <v>0</v>
      </c>
      <c r="DH178" s="192">
        <f t="shared" si="75"/>
        <v>0</v>
      </c>
      <c r="DI178" s="192">
        <f t="shared" si="76"/>
        <v>0</v>
      </c>
      <c r="DK178" s="203">
        <f>IF(Taula436[[#This Row],[Codi del contracte]]&lt;&gt;"",IF(Taula436[[#This Row],[Codi del contracte]]&gt;199,IF(Taula436[[#This Row],[Codi del contracte]]&lt;300,1,0),0),0)</f>
        <v>0</v>
      </c>
      <c r="DL178" s="203">
        <f>IF(Taula436[[#This Row],[Codi del contracte]]&lt;&gt;"",IF(Taula436[[#This Row],[Codi del contracte]]&gt;499,IF(Taula436[[#This Row],[Codi del contracte]]&lt;600,1,0),0),0)</f>
        <v>0</v>
      </c>
      <c r="DM178" s="203">
        <f t="shared" si="88"/>
        <v>0</v>
      </c>
      <c r="DN178" s="203">
        <f>IF(Taula436[[#This Row],[% Jornada (no posar símbol %)]]=100,IF(DM178=1,2,0),0)</f>
        <v>0</v>
      </c>
      <c r="DO178" s="203" t="str">
        <f t="shared" si="92"/>
        <v/>
      </c>
    </row>
    <row r="179" spans="1:119" ht="14.25" customHeight="1">
      <c r="A179" s="260"/>
      <c r="B179" s="83">
        <v>172</v>
      </c>
      <c r="C179" s="210"/>
      <c r="D179" s="226"/>
      <c r="E179" s="210"/>
      <c r="F179" s="224"/>
      <c r="G179" s="224"/>
      <c r="H179" s="210"/>
      <c r="I179" s="225"/>
      <c r="J179" s="210"/>
      <c r="K179" s="155"/>
      <c r="L179" s="156">
        <f t="shared" si="77"/>
        <v>0</v>
      </c>
      <c r="M179" s="340"/>
      <c r="N179" s="182" t="str">
        <f t="shared" si="89"/>
        <v/>
      </c>
      <c r="O179" s="127"/>
      <c r="P179" s="64"/>
      <c r="Q179" s="64"/>
      <c r="R179" s="64"/>
      <c r="CB179" s="78" t="str">
        <f t="shared" si="62"/>
        <v/>
      </c>
      <c r="CC179" s="79">
        <v>100</v>
      </c>
      <c r="CD179" s="79">
        <f t="shared" si="63"/>
        <v>0</v>
      </c>
      <c r="CE179" s="79">
        <f t="shared" si="64"/>
        <v>0</v>
      </c>
      <c r="CF179" s="79">
        <f t="shared" si="65"/>
        <v>0</v>
      </c>
      <c r="CG179" s="79">
        <f t="shared" si="90"/>
        <v>0</v>
      </c>
      <c r="CH179" s="80">
        <f t="shared" si="66"/>
        <v>0</v>
      </c>
      <c r="CI179" s="84">
        <f t="shared" si="67"/>
        <v>0</v>
      </c>
      <c r="CJ179" s="80">
        <f t="shared" si="78"/>
        <v>0</v>
      </c>
      <c r="CN179" s="21" t="str">
        <f t="shared" si="68"/>
        <v/>
      </c>
      <c r="CO179" s="21" t="str">
        <f t="shared" si="69"/>
        <v/>
      </c>
      <c r="CP179" s="22" t="str">
        <f t="shared" si="79"/>
        <v/>
      </c>
      <c r="CQ179" s="22" t="str">
        <f t="shared" si="80"/>
        <v/>
      </c>
      <c r="CR179" s="22" t="str">
        <f t="shared" si="81"/>
        <v/>
      </c>
      <c r="CS179" s="22" t="str">
        <f t="shared" si="82"/>
        <v/>
      </c>
      <c r="CT179" s="22" t="str">
        <f t="shared" si="83"/>
        <v/>
      </c>
      <c r="CU179" s="173" t="str">
        <f t="shared" si="70"/>
        <v/>
      </c>
      <c r="CV179" s="173" t="str">
        <f t="shared" si="71"/>
        <v/>
      </c>
      <c r="CW179" s="22" t="str">
        <f t="shared" si="84"/>
        <v/>
      </c>
      <c r="CX179" s="22" t="str">
        <f t="shared" si="85"/>
        <v/>
      </c>
      <c r="CY179" s="23" t="str">
        <f t="shared" si="86"/>
        <v/>
      </c>
      <c r="CZ179" s="23" t="str">
        <f t="shared" si="87"/>
        <v/>
      </c>
      <c r="DA179" s="207" t="str">
        <f t="shared" si="91"/>
        <v/>
      </c>
      <c r="DB179" s="23">
        <f t="shared" si="72"/>
        <v>0</v>
      </c>
      <c r="DC179" s="16"/>
      <c r="DE179" s="192">
        <f t="shared" si="73"/>
        <v>0</v>
      </c>
      <c r="DF179" s="192">
        <f t="shared" si="74"/>
        <v>0</v>
      </c>
      <c r="DH179" s="192">
        <f t="shared" si="75"/>
        <v>0</v>
      </c>
      <c r="DI179" s="192">
        <f t="shared" si="76"/>
        <v>0</v>
      </c>
      <c r="DK179" s="203">
        <f>IF(Taula436[[#This Row],[Codi del contracte]]&lt;&gt;"",IF(Taula436[[#This Row],[Codi del contracte]]&gt;199,IF(Taula436[[#This Row],[Codi del contracte]]&lt;300,1,0),0),0)</f>
        <v>0</v>
      </c>
      <c r="DL179" s="203">
        <f>IF(Taula436[[#This Row],[Codi del contracte]]&lt;&gt;"",IF(Taula436[[#This Row],[Codi del contracte]]&gt;499,IF(Taula436[[#This Row],[Codi del contracte]]&lt;600,1,0),0),0)</f>
        <v>0</v>
      </c>
      <c r="DM179" s="203">
        <f t="shared" si="88"/>
        <v>0</v>
      </c>
      <c r="DN179" s="203">
        <f>IF(Taula436[[#This Row],[% Jornada (no posar símbol %)]]=100,IF(DM179=1,2,0),0)</f>
        <v>0</v>
      </c>
      <c r="DO179" s="203" t="str">
        <f t="shared" si="92"/>
        <v/>
      </c>
    </row>
    <row r="180" spans="1:119" ht="14.25" customHeight="1">
      <c r="A180" s="260"/>
      <c r="B180" s="83">
        <v>173</v>
      </c>
      <c r="C180" s="210"/>
      <c r="D180" s="226"/>
      <c r="E180" s="210"/>
      <c r="F180" s="224"/>
      <c r="G180" s="224"/>
      <c r="H180" s="210"/>
      <c r="I180" s="225"/>
      <c r="J180" s="210"/>
      <c r="K180" s="155"/>
      <c r="L180" s="156">
        <f t="shared" si="77"/>
        <v>0</v>
      </c>
      <c r="M180" s="340"/>
      <c r="N180" s="182" t="str">
        <f t="shared" si="89"/>
        <v/>
      </c>
      <c r="O180" s="127"/>
      <c r="P180" s="64"/>
      <c r="Q180" s="64"/>
      <c r="R180" s="64"/>
      <c r="CB180" s="78" t="str">
        <f t="shared" si="62"/>
        <v/>
      </c>
      <c r="CC180" s="79">
        <v>100</v>
      </c>
      <c r="CD180" s="79">
        <f t="shared" si="63"/>
        <v>0</v>
      </c>
      <c r="CE180" s="79">
        <f t="shared" si="64"/>
        <v>0</v>
      </c>
      <c r="CF180" s="79">
        <f t="shared" si="65"/>
        <v>0</v>
      </c>
      <c r="CG180" s="79">
        <f t="shared" si="90"/>
        <v>0</v>
      </c>
      <c r="CH180" s="80">
        <f t="shared" si="66"/>
        <v>0</v>
      </c>
      <c r="CI180" s="84">
        <f t="shared" si="67"/>
        <v>0</v>
      </c>
      <c r="CJ180" s="80">
        <f t="shared" si="78"/>
        <v>0</v>
      </c>
      <c r="CN180" s="21" t="str">
        <f t="shared" si="68"/>
        <v/>
      </c>
      <c r="CO180" s="21" t="str">
        <f t="shared" si="69"/>
        <v/>
      </c>
      <c r="CP180" s="22" t="str">
        <f t="shared" si="79"/>
        <v/>
      </c>
      <c r="CQ180" s="22" t="str">
        <f t="shared" si="80"/>
        <v/>
      </c>
      <c r="CR180" s="22" t="str">
        <f t="shared" si="81"/>
        <v/>
      </c>
      <c r="CS180" s="22" t="str">
        <f t="shared" si="82"/>
        <v/>
      </c>
      <c r="CT180" s="22" t="str">
        <f t="shared" si="83"/>
        <v/>
      </c>
      <c r="CU180" s="173" t="str">
        <f t="shared" si="70"/>
        <v/>
      </c>
      <c r="CV180" s="173" t="str">
        <f t="shared" si="71"/>
        <v/>
      </c>
      <c r="CW180" s="22" t="str">
        <f t="shared" si="84"/>
        <v/>
      </c>
      <c r="CX180" s="22" t="str">
        <f t="shared" si="85"/>
        <v/>
      </c>
      <c r="CY180" s="23" t="str">
        <f t="shared" si="86"/>
        <v/>
      </c>
      <c r="CZ180" s="23" t="str">
        <f t="shared" si="87"/>
        <v/>
      </c>
      <c r="DA180" s="207" t="str">
        <f t="shared" si="91"/>
        <v/>
      </c>
      <c r="DB180" s="23">
        <f t="shared" si="72"/>
        <v>0</v>
      </c>
      <c r="DC180" s="16"/>
      <c r="DE180" s="192">
        <f t="shared" si="73"/>
        <v>0</v>
      </c>
      <c r="DF180" s="192">
        <f t="shared" si="74"/>
        <v>0</v>
      </c>
      <c r="DH180" s="192">
        <f t="shared" si="75"/>
        <v>0</v>
      </c>
      <c r="DI180" s="192">
        <f t="shared" si="76"/>
        <v>0</v>
      </c>
      <c r="DK180" s="203">
        <f>IF(Taula436[[#This Row],[Codi del contracte]]&lt;&gt;"",IF(Taula436[[#This Row],[Codi del contracte]]&gt;199,IF(Taula436[[#This Row],[Codi del contracte]]&lt;300,1,0),0),0)</f>
        <v>0</v>
      </c>
      <c r="DL180" s="203">
        <f>IF(Taula436[[#This Row],[Codi del contracte]]&lt;&gt;"",IF(Taula436[[#This Row],[Codi del contracte]]&gt;499,IF(Taula436[[#This Row],[Codi del contracte]]&lt;600,1,0),0),0)</f>
        <v>0</v>
      </c>
      <c r="DM180" s="203">
        <f t="shared" si="88"/>
        <v>0</v>
      </c>
      <c r="DN180" s="203">
        <f>IF(Taula436[[#This Row],[% Jornada (no posar símbol %)]]=100,IF(DM180=1,2,0),0)</f>
        <v>0</v>
      </c>
      <c r="DO180" s="203" t="str">
        <f t="shared" si="92"/>
        <v/>
      </c>
    </row>
    <row r="181" spans="1:119" ht="14.25" customHeight="1">
      <c r="A181" s="260"/>
      <c r="B181" s="83">
        <v>174</v>
      </c>
      <c r="C181" s="210"/>
      <c r="D181" s="226"/>
      <c r="E181" s="210"/>
      <c r="F181" s="224"/>
      <c r="G181" s="224"/>
      <c r="H181" s="210"/>
      <c r="I181" s="225"/>
      <c r="J181" s="210"/>
      <c r="K181" s="155"/>
      <c r="L181" s="156">
        <f t="shared" si="77"/>
        <v>0</v>
      </c>
      <c r="M181" s="340"/>
      <c r="N181" s="182" t="str">
        <f t="shared" si="89"/>
        <v/>
      </c>
      <c r="O181" s="127"/>
      <c r="P181" s="64"/>
      <c r="Q181" s="64"/>
      <c r="R181" s="64"/>
      <c r="CB181" s="78" t="str">
        <f t="shared" si="62"/>
        <v/>
      </c>
      <c r="CC181" s="79">
        <v>100</v>
      </c>
      <c r="CD181" s="79">
        <f t="shared" si="63"/>
        <v>0</v>
      </c>
      <c r="CE181" s="79">
        <f t="shared" si="64"/>
        <v>0</v>
      </c>
      <c r="CF181" s="79">
        <f t="shared" si="65"/>
        <v>0</v>
      </c>
      <c r="CG181" s="79">
        <f t="shared" si="90"/>
        <v>0</v>
      </c>
      <c r="CH181" s="80">
        <f t="shared" si="66"/>
        <v>0</v>
      </c>
      <c r="CI181" s="84">
        <f t="shared" si="67"/>
        <v>0</v>
      </c>
      <c r="CJ181" s="80">
        <f t="shared" si="78"/>
        <v>0</v>
      </c>
      <c r="CN181" s="21" t="str">
        <f t="shared" si="68"/>
        <v/>
      </c>
      <c r="CO181" s="21" t="str">
        <f t="shared" si="69"/>
        <v/>
      </c>
      <c r="CP181" s="22" t="str">
        <f t="shared" si="79"/>
        <v/>
      </c>
      <c r="CQ181" s="22" t="str">
        <f t="shared" si="80"/>
        <v/>
      </c>
      <c r="CR181" s="22" t="str">
        <f t="shared" si="81"/>
        <v/>
      </c>
      <c r="CS181" s="22" t="str">
        <f t="shared" si="82"/>
        <v/>
      </c>
      <c r="CT181" s="22" t="str">
        <f t="shared" si="83"/>
        <v/>
      </c>
      <c r="CU181" s="173" t="str">
        <f t="shared" si="70"/>
        <v/>
      </c>
      <c r="CV181" s="173" t="str">
        <f t="shared" si="71"/>
        <v/>
      </c>
      <c r="CW181" s="22" t="str">
        <f t="shared" si="84"/>
        <v/>
      </c>
      <c r="CX181" s="22" t="str">
        <f t="shared" si="85"/>
        <v/>
      </c>
      <c r="CY181" s="23" t="str">
        <f t="shared" si="86"/>
        <v/>
      </c>
      <c r="CZ181" s="23" t="str">
        <f t="shared" si="87"/>
        <v/>
      </c>
      <c r="DA181" s="207" t="str">
        <f t="shared" si="91"/>
        <v/>
      </c>
      <c r="DB181" s="23">
        <f t="shared" si="72"/>
        <v>0</v>
      </c>
      <c r="DC181" s="16"/>
      <c r="DE181" s="192">
        <f t="shared" si="73"/>
        <v>0</v>
      </c>
      <c r="DF181" s="192">
        <f t="shared" si="74"/>
        <v>0</v>
      </c>
      <c r="DH181" s="192">
        <f t="shared" si="75"/>
        <v>0</v>
      </c>
      <c r="DI181" s="192">
        <f t="shared" si="76"/>
        <v>0</v>
      </c>
      <c r="DK181" s="203">
        <f>IF(Taula436[[#This Row],[Codi del contracte]]&lt;&gt;"",IF(Taula436[[#This Row],[Codi del contracte]]&gt;199,IF(Taula436[[#This Row],[Codi del contracte]]&lt;300,1,0),0),0)</f>
        <v>0</v>
      </c>
      <c r="DL181" s="203">
        <f>IF(Taula436[[#This Row],[Codi del contracte]]&lt;&gt;"",IF(Taula436[[#This Row],[Codi del contracte]]&gt;499,IF(Taula436[[#This Row],[Codi del contracte]]&lt;600,1,0),0),0)</f>
        <v>0</v>
      </c>
      <c r="DM181" s="203">
        <f t="shared" si="88"/>
        <v>0</v>
      </c>
      <c r="DN181" s="203">
        <f>IF(Taula436[[#This Row],[% Jornada (no posar símbol %)]]=100,IF(DM181=1,2,0),0)</f>
        <v>0</v>
      </c>
      <c r="DO181" s="203" t="str">
        <f t="shared" si="92"/>
        <v/>
      </c>
    </row>
    <row r="182" spans="1:119" ht="14.25" customHeight="1">
      <c r="A182" s="260"/>
      <c r="B182" s="83">
        <v>175</v>
      </c>
      <c r="C182" s="210"/>
      <c r="D182" s="226"/>
      <c r="E182" s="210"/>
      <c r="F182" s="224"/>
      <c r="G182" s="224"/>
      <c r="H182" s="210"/>
      <c r="I182" s="225"/>
      <c r="J182" s="210"/>
      <c r="K182" s="155"/>
      <c r="L182" s="156">
        <f t="shared" si="77"/>
        <v>0</v>
      </c>
      <c r="M182" s="340"/>
      <c r="N182" s="182" t="str">
        <f t="shared" si="89"/>
        <v/>
      </c>
      <c r="O182" s="127"/>
      <c r="P182" s="64"/>
      <c r="Q182" s="64"/>
      <c r="R182" s="64"/>
      <c r="CB182" s="78" t="str">
        <f t="shared" si="62"/>
        <v/>
      </c>
      <c r="CC182" s="79">
        <v>100</v>
      </c>
      <c r="CD182" s="79">
        <f t="shared" si="63"/>
        <v>0</v>
      </c>
      <c r="CE182" s="79">
        <f t="shared" si="64"/>
        <v>0</v>
      </c>
      <c r="CF182" s="79">
        <f t="shared" si="65"/>
        <v>0</v>
      </c>
      <c r="CG182" s="79">
        <f t="shared" si="90"/>
        <v>0</v>
      </c>
      <c r="CH182" s="80">
        <f t="shared" si="66"/>
        <v>0</v>
      </c>
      <c r="CI182" s="84">
        <f t="shared" si="67"/>
        <v>0</v>
      </c>
      <c r="CJ182" s="80">
        <f t="shared" si="78"/>
        <v>0</v>
      </c>
      <c r="CN182" s="21" t="str">
        <f t="shared" si="68"/>
        <v/>
      </c>
      <c r="CO182" s="21" t="str">
        <f t="shared" si="69"/>
        <v/>
      </c>
      <c r="CP182" s="22" t="str">
        <f t="shared" si="79"/>
        <v/>
      </c>
      <c r="CQ182" s="22" t="str">
        <f t="shared" si="80"/>
        <v/>
      </c>
      <c r="CR182" s="22" t="str">
        <f t="shared" si="81"/>
        <v/>
      </c>
      <c r="CS182" s="22" t="str">
        <f t="shared" si="82"/>
        <v/>
      </c>
      <c r="CT182" s="22" t="str">
        <f t="shared" si="83"/>
        <v/>
      </c>
      <c r="CU182" s="173" t="str">
        <f t="shared" si="70"/>
        <v/>
      </c>
      <c r="CV182" s="173" t="str">
        <f t="shared" si="71"/>
        <v/>
      </c>
      <c r="CW182" s="22" t="str">
        <f t="shared" si="84"/>
        <v/>
      </c>
      <c r="CX182" s="22" t="str">
        <f t="shared" si="85"/>
        <v/>
      </c>
      <c r="CY182" s="23" t="str">
        <f t="shared" si="86"/>
        <v/>
      </c>
      <c r="CZ182" s="23" t="str">
        <f t="shared" si="87"/>
        <v/>
      </c>
      <c r="DA182" s="207" t="str">
        <f t="shared" si="91"/>
        <v/>
      </c>
      <c r="DB182" s="23">
        <f t="shared" si="72"/>
        <v>0</v>
      </c>
      <c r="DC182" s="16"/>
      <c r="DE182" s="192">
        <f t="shared" si="73"/>
        <v>0</v>
      </c>
      <c r="DF182" s="192">
        <f t="shared" si="74"/>
        <v>0</v>
      </c>
      <c r="DH182" s="192">
        <f t="shared" si="75"/>
        <v>0</v>
      </c>
      <c r="DI182" s="192">
        <f t="shared" si="76"/>
        <v>0</v>
      </c>
      <c r="DK182" s="203">
        <f>IF(Taula436[[#This Row],[Codi del contracte]]&lt;&gt;"",IF(Taula436[[#This Row],[Codi del contracte]]&gt;199,IF(Taula436[[#This Row],[Codi del contracte]]&lt;300,1,0),0),0)</f>
        <v>0</v>
      </c>
      <c r="DL182" s="203">
        <f>IF(Taula436[[#This Row],[Codi del contracte]]&lt;&gt;"",IF(Taula436[[#This Row],[Codi del contracte]]&gt;499,IF(Taula436[[#This Row],[Codi del contracte]]&lt;600,1,0),0),0)</f>
        <v>0</v>
      </c>
      <c r="DM182" s="203">
        <f t="shared" si="88"/>
        <v>0</v>
      </c>
      <c r="DN182" s="203">
        <f>IF(Taula436[[#This Row],[% Jornada (no posar símbol %)]]=100,IF(DM182=1,2,0),0)</f>
        <v>0</v>
      </c>
      <c r="DO182" s="203" t="str">
        <f t="shared" si="92"/>
        <v/>
      </c>
    </row>
    <row r="183" spans="1:119" ht="14.25" customHeight="1">
      <c r="A183" s="260"/>
      <c r="B183" s="83">
        <v>176</v>
      </c>
      <c r="C183" s="210"/>
      <c r="D183" s="226"/>
      <c r="E183" s="210"/>
      <c r="F183" s="224"/>
      <c r="G183" s="224"/>
      <c r="H183" s="210"/>
      <c r="I183" s="225"/>
      <c r="J183" s="210"/>
      <c r="K183" s="155"/>
      <c r="L183" s="156">
        <f t="shared" si="77"/>
        <v>0</v>
      </c>
      <c r="M183" s="340"/>
      <c r="N183" s="182" t="str">
        <f t="shared" si="89"/>
        <v/>
      </c>
      <c r="O183" s="127"/>
      <c r="P183" s="64"/>
      <c r="Q183" s="64"/>
      <c r="R183" s="64"/>
      <c r="CB183" s="78" t="str">
        <f t="shared" si="62"/>
        <v/>
      </c>
      <c r="CC183" s="79">
        <v>100</v>
      </c>
      <c r="CD183" s="79">
        <f t="shared" si="63"/>
        <v>0</v>
      </c>
      <c r="CE183" s="79">
        <f t="shared" si="64"/>
        <v>0</v>
      </c>
      <c r="CF183" s="79">
        <f t="shared" si="65"/>
        <v>0</v>
      </c>
      <c r="CG183" s="79">
        <f t="shared" si="90"/>
        <v>0</v>
      </c>
      <c r="CH183" s="80">
        <f t="shared" si="66"/>
        <v>0</v>
      </c>
      <c r="CI183" s="84">
        <f t="shared" si="67"/>
        <v>0</v>
      </c>
      <c r="CJ183" s="80">
        <f t="shared" si="78"/>
        <v>0</v>
      </c>
      <c r="CN183" s="21" t="str">
        <f t="shared" si="68"/>
        <v/>
      </c>
      <c r="CO183" s="21" t="str">
        <f t="shared" si="69"/>
        <v/>
      </c>
      <c r="CP183" s="22" t="str">
        <f t="shared" si="79"/>
        <v/>
      </c>
      <c r="CQ183" s="22" t="str">
        <f t="shared" si="80"/>
        <v/>
      </c>
      <c r="CR183" s="22" t="str">
        <f t="shared" si="81"/>
        <v/>
      </c>
      <c r="CS183" s="22" t="str">
        <f t="shared" si="82"/>
        <v/>
      </c>
      <c r="CT183" s="22" t="str">
        <f t="shared" si="83"/>
        <v/>
      </c>
      <c r="CU183" s="173" t="str">
        <f t="shared" si="70"/>
        <v/>
      </c>
      <c r="CV183" s="173" t="str">
        <f t="shared" si="71"/>
        <v/>
      </c>
      <c r="CW183" s="22" t="str">
        <f t="shared" si="84"/>
        <v/>
      </c>
      <c r="CX183" s="22" t="str">
        <f t="shared" si="85"/>
        <v/>
      </c>
      <c r="CY183" s="23" t="str">
        <f t="shared" si="86"/>
        <v/>
      </c>
      <c r="CZ183" s="23" t="str">
        <f t="shared" si="87"/>
        <v/>
      </c>
      <c r="DA183" s="207" t="str">
        <f t="shared" si="91"/>
        <v/>
      </c>
      <c r="DB183" s="23">
        <f t="shared" si="72"/>
        <v>0</v>
      </c>
      <c r="DC183" s="16"/>
      <c r="DE183" s="192">
        <f t="shared" si="73"/>
        <v>0</v>
      </c>
      <c r="DF183" s="192">
        <f t="shared" si="74"/>
        <v>0</v>
      </c>
      <c r="DH183" s="192">
        <f t="shared" si="75"/>
        <v>0</v>
      </c>
      <c r="DI183" s="192">
        <f t="shared" si="76"/>
        <v>0</v>
      </c>
      <c r="DK183" s="203">
        <f>IF(Taula436[[#This Row],[Codi del contracte]]&lt;&gt;"",IF(Taula436[[#This Row],[Codi del contracte]]&gt;199,IF(Taula436[[#This Row],[Codi del contracte]]&lt;300,1,0),0),0)</f>
        <v>0</v>
      </c>
      <c r="DL183" s="203">
        <f>IF(Taula436[[#This Row],[Codi del contracte]]&lt;&gt;"",IF(Taula436[[#This Row],[Codi del contracte]]&gt;499,IF(Taula436[[#This Row],[Codi del contracte]]&lt;600,1,0),0),0)</f>
        <v>0</v>
      </c>
      <c r="DM183" s="203">
        <f t="shared" si="88"/>
        <v>0</v>
      </c>
      <c r="DN183" s="203">
        <f>IF(Taula436[[#This Row],[% Jornada (no posar símbol %)]]=100,IF(DM183=1,2,0),0)</f>
        <v>0</v>
      </c>
      <c r="DO183" s="203" t="str">
        <f t="shared" si="92"/>
        <v/>
      </c>
    </row>
    <row r="184" spans="1:119" ht="14.25" customHeight="1">
      <c r="A184" s="260"/>
      <c r="B184" s="83">
        <v>177</v>
      </c>
      <c r="C184" s="210"/>
      <c r="D184" s="226"/>
      <c r="E184" s="210"/>
      <c r="F184" s="224"/>
      <c r="G184" s="224"/>
      <c r="H184" s="210"/>
      <c r="I184" s="225"/>
      <c r="J184" s="210"/>
      <c r="K184" s="155"/>
      <c r="L184" s="156">
        <f t="shared" si="77"/>
        <v>0</v>
      </c>
      <c r="M184" s="340"/>
      <c r="N184" s="182" t="str">
        <f t="shared" si="89"/>
        <v/>
      </c>
      <c r="O184" s="127"/>
      <c r="P184" s="64"/>
      <c r="Q184" s="64"/>
      <c r="R184" s="64"/>
      <c r="CB184" s="78" t="str">
        <f t="shared" si="62"/>
        <v/>
      </c>
      <c r="CC184" s="79">
        <v>100</v>
      </c>
      <c r="CD184" s="79">
        <f t="shared" si="63"/>
        <v>0</v>
      </c>
      <c r="CE184" s="79">
        <f t="shared" si="64"/>
        <v>0</v>
      </c>
      <c r="CF184" s="79">
        <f t="shared" si="65"/>
        <v>0</v>
      </c>
      <c r="CG184" s="79">
        <f t="shared" si="90"/>
        <v>0</v>
      </c>
      <c r="CH184" s="80">
        <f t="shared" si="66"/>
        <v>0</v>
      </c>
      <c r="CI184" s="84">
        <f t="shared" si="67"/>
        <v>0</v>
      </c>
      <c r="CJ184" s="80">
        <f t="shared" si="78"/>
        <v>0</v>
      </c>
      <c r="CN184" s="21" t="str">
        <f t="shared" si="68"/>
        <v/>
      </c>
      <c r="CO184" s="21" t="str">
        <f t="shared" si="69"/>
        <v/>
      </c>
      <c r="CP184" s="22" t="str">
        <f t="shared" si="79"/>
        <v/>
      </c>
      <c r="CQ184" s="22" t="str">
        <f t="shared" si="80"/>
        <v/>
      </c>
      <c r="CR184" s="22" t="str">
        <f t="shared" si="81"/>
        <v/>
      </c>
      <c r="CS184" s="22" t="str">
        <f t="shared" si="82"/>
        <v/>
      </c>
      <c r="CT184" s="22" t="str">
        <f t="shared" si="83"/>
        <v/>
      </c>
      <c r="CU184" s="173" t="str">
        <f t="shared" si="70"/>
        <v/>
      </c>
      <c r="CV184" s="173" t="str">
        <f t="shared" si="71"/>
        <v/>
      </c>
      <c r="CW184" s="22" t="str">
        <f t="shared" si="84"/>
        <v/>
      </c>
      <c r="CX184" s="22" t="str">
        <f t="shared" si="85"/>
        <v/>
      </c>
      <c r="CY184" s="23" t="str">
        <f t="shared" si="86"/>
        <v/>
      </c>
      <c r="CZ184" s="23" t="str">
        <f t="shared" si="87"/>
        <v/>
      </c>
      <c r="DA184" s="207" t="str">
        <f t="shared" si="91"/>
        <v/>
      </c>
      <c r="DB184" s="23">
        <f t="shared" si="72"/>
        <v>0</v>
      </c>
      <c r="DC184" s="16"/>
      <c r="DE184" s="192">
        <f t="shared" si="73"/>
        <v>0</v>
      </c>
      <c r="DF184" s="192">
        <f t="shared" si="74"/>
        <v>0</v>
      </c>
      <c r="DH184" s="192">
        <f t="shared" si="75"/>
        <v>0</v>
      </c>
      <c r="DI184" s="192">
        <f t="shared" si="76"/>
        <v>0</v>
      </c>
      <c r="DK184" s="203">
        <f>IF(Taula436[[#This Row],[Codi del contracte]]&lt;&gt;"",IF(Taula436[[#This Row],[Codi del contracte]]&gt;199,IF(Taula436[[#This Row],[Codi del contracte]]&lt;300,1,0),0),0)</f>
        <v>0</v>
      </c>
      <c r="DL184" s="203">
        <f>IF(Taula436[[#This Row],[Codi del contracte]]&lt;&gt;"",IF(Taula436[[#This Row],[Codi del contracte]]&gt;499,IF(Taula436[[#This Row],[Codi del contracte]]&lt;600,1,0),0),0)</f>
        <v>0</v>
      </c>
      <c r="DM184" s="203">
        <f t="shared" si="88"/>
        <v>0</v>
      </c>
      <c r="DN184" s="203">
        <f>IF(Taula436[[#This Row],[% Jornada (no posar símbol %)]]=100,IF(DM184=1,2,0),0)</f>
        <v>0</v>
      </c>
      <c r="DO184" s="203" t="str">
        <f t="shared" si="92"/>
        <v/>
      </c>
    </row>
    <row r="185" spans="1:119" ht="14.25" customHeight="1">
      <c r="A185" s="260"/>
      <c r="B185" s="83">
        <v>178</v>
      </c>
      <c r="C185" s="210"/>
      <c r="D185" s="226"/>
      <c r="E185" s="210"/>
      <c r="F185" s="224"/>
      <c r="G185" s="224"/>
      <c r="H185" s="210"/>
      <c r="I185" s="225"/>
      <c r="J185" s="210"/>
      <c r="K185" s="155"/>
      <c r="L185" s="156">
        <f t="shared" si="77"/>
        <v>0</v>
      </c>
      <c r="M185" s="340"/>
      <c r="N185" s="182" t="str">
        <f t="shared" si="89"/>
        <v/>
      </c>
      <c r="O185" s="127"/>
      <c r="P185" s="64"/>
      <c r="Q185" s="64"/>
      <c r="R185" s="64"/>
      <c r="CB185" s="78" t="str">
        <f t="shared" si="62"/>
        <v/>
      </c>
      <c r="CC185" s="79">
        <v>100</v>
      </c>
      <c r="CD185" s="79">
        <f t="shared" si="63"/>
        <v>0</v>
      </c>
      <c r="CE185" s="79">
        <f t="shared" si="64"/>
        <v>0</v>
      </c>
      <c r="CF185" s="79">
        <f t="shared" si="65"/>
        <v>0</v>
      </c>
      <c r="CG185" s="79">
        <f t="shared" si="90"/>
        <v>0</v>
      </c>
      <c r="CH185" s="80">
        <f t="shared" si="66"/>
        <v>0</v>
      </c>
      <c r="CI185" s="84">
        <f t="shared" si="67"/>
        <v>0</v>
      </c>
      <c r="CJ185" s="80">
        <f t="shared" si="78"/>
        <v>0</v>
      </c>
      <c r="CN185" s="21" t="str">
        <f t="shared" si="68"/>
        <v/>
      </c>
      <c r="CO185" s="21" t="str">
        <f t="shared" si="69"/>
        <v/>
      </c>
      <c r="CP185" s="22" t="str">
        <f t="shared" si="79"/>
        <v/>
      </c>
      <c r="CQ185" s="22" t="str">
        <f t="shared" si="80"/>
        <v/>
      </c>
      <c r="CR185" s="22" t="str">
        <f t="shared" si="81"/>
        <v/>
      </c>
      <c r="CS185" s="22" t="str">
        <f t="shared" si="82"/>
        <v/>
      </c>
      <c r="CT185" s="22" t="str">
        <f t="shared" si="83"/>
        <v/>
      </c>
      <c r="CU185" s="173" t="str">
        <f t="shared" si="70"/>
        <v/>
      </c>
      <c r="CV185" s="173" t="str">
        <f t="shared" si="71"/>
        <v/>
      </c>
      <c r="CW185" s="22" t="str">
        <f t="shared" si="84"/>
        <v/>
      </c>
      <c r="CX185" s="22" t="str">
        <f t="shared" si="85"/>
        <v/>
      </c>
      <c r="CY185" s="23" t="str">
        <f t="shared" si="86"/>
        <v/>
      </c>
      <c r="CZ185" s="23" t="str">
        <f t="shared" si="87"/>
        <v/>
      </c>
      <c r="DA185" s="207" t="str">
        <f t="shared" si="91"/>
        <v/>
      </c>
      <c r="DB185" s="23">
        <f t="shared" si="72"/>
        <v>0</v>
      </c>
      <c r="DC185" s="16"/>
      <c r="DE185" s="192">
        <f t="shared" si="73"/>
        <v>0</v>
      </c>
      <c r="DF185" s="192">
        <f t="shared" si="74"/>
        <v>0</v>
      </c>
      <c r="DH185" s="192">
        <f t="shared" si="75"/>
        <v>0</v>
      </c>
      <c r="DI185" s="192">
        <f t="shared" si="76"/>
        <v>0</v>
      </c>
      <c r="DK185" s="203">
        <f>IF(Taula436[[#This Row],[Codi del contracte]]&lt;&gt;"",IF(Taula436[[#This Row],[Codi del contracte]]&gt;199,IF(Taula436[[#This Row],[Codi del contracte]]&lt;300,1,0),0),0)</f>
        <v>0</v>
      </c>
      <c r="DL185" s="203">
        <f>IF(Taula436[[#This Row],[Codi del contracte]]&lt;&gt;"",IF(Taula436[[#This Row],[Codi del contracte]]&gt;499,IF(Taula436[[#This Row],[Codi del contracte]]&lt;600,1,0),0),0)</f>
        <v>0</v>
      </c>
      <c r="DM185" s="203">
        <f t="shared" si="88"/>
        <v>0</v>
      </c>
      <c r="DN185" s="203">
        <f>IF(Taula436[[#This Row],[% Jornada (no posar símbol %)]]=100,IF(DM185=1,2,0),0)</f>
        <v>0</v>
      </c>
      <c r="DO185" s="203" t="str">
        <f t="shared" si="92"/>
        <v/>
      </c>
    </row>
    <row r="186" spans="1:119" ht="14.25" customHeight="1">
      <c r="A186" s="260"/>
      <c r="B186" s="83">
        <v>179</v>
      </c>
      <c r="C186" s="210"/>
      <c r="D186" s="226"/>
      <c r="E186" s="210"/>
      <c r="F186" s="224"/>
      <c r="G186" s="224"/>
      <c r="H186" s="210"/>
      <c r="I186" s="225"/>
      <c r="J186" s="210"/>
      <c r="K186" s="155"/>
      <c r="L186" s="156">
        <f t="shared" si="77"/>
        <v>0</v>
      </c>
      <c r="M186" s="340"/>
      <c r="N186" s="182" t="str">
        <f t="shared" si="89"/>
        <v/>
      </c>
      <c r="O186" s="127"/>
      <c r="P186" s="64"/>
      <c r="Q186" s="64"/>
      <c r="R186" s="64"/>
      <c r="CB186" s="78" t="str">
        <f t="shared" si="62"/>
        <v/>
      </c>
      <c r="CC186" s="79">
        <v>100</v>
      </c>
      <c r="CD186" s="79">
        <f t="shared" si="63"/>
        <v>0</v>
      </c>
      <c r="CE186" s="79">
        <f t="shared" si="64"/>
        <v>0</v>
      </c>
      <c r="CF186" s="79">
        <f t="shared" si="65"/>
        <v>0</v>
      </c>
      <c r="CG186" s="79">
        <f t="shared" si="90"/>
        <v>0</v>
      </c>
      <c r="CH186" s="80">
        <f t="shared" si="66"/>
        <v>0</v>
      </c>
      <c r="CI186" s="84">
        <f t="shared" si="67"/>
        <v>0</v>
      </c>
      <c r="CJ186" s="80">
        <f t="shared" si="78"/>
        <v>0</v>
      </c>
      <c r="CN186" s="21" t="str">
        <f t="shared" si="68"/>
        <v/>
      </c>
      <c r="CO186" s="21" t="str">
        <f t="shared" si="69"/>
        <v/>
      </c>
      <c r="CP186" s="22" t="str">
        <f t="shared" si="79"/>
        <v/>
      </c>
      <c r="CQ186" s="22" t="str">
        <f t="shared" si="80"/>
        <v/>
      </c>
      <c r="CR186" s="22" t="str">
        <f t="shared" si="81"/>
        <v/>
      </c>
      <c r="CS186" s="22" t="str">
        <f t="shared" si="82"/>
        <v/>
      </c>
      <c r="CT186" s="22" t="str">
        <f t="shared" si="83"/>
        <v/>
      </c>
      <c r="CU186" s="173" t="str">
        <f t="shared" si="70"/>
        <v/>
      </c>
      <c r="CV186" s="173" t="str">
        <f t="shared" si="71"/>
        <v/>
      </c>
      <c r="CW186" s="22" t="str">
        <f t="shared" si="84"/>
        <v/>
      </c>
      <c r="CX186" s="22" t="str">
        <f t="shared" si="85"/>
        <v/>
      </c>
      <c r="CY186" s="23" t="str">
        <f t="shared" si="86"/>
        <v/>
      </c>
      <c r="CZ186" s="23" t="str">
        <f t="shared" si="87"/>
        <v/>
      </c>
      <c r="DA186" s="207" t="str">
        <f t="shared" si="91"/>
        <v/>
      </c>
      <c r="DB186" s="23">
        <f t="shared" si="72"/>
        <v>0</v>
      </c>
      <c r="DC186" s="16"/>
      <c r="DE186" s="192">
        <f t="shared" si="73"/>
        <v>0</v>
      </c>
      <c r="DF186" s="192">
        <f t="shared" si="74"/>
        <v>0</v>
      </c>
      <c r="DH186" s="192">
        <f t="shared" si="75"/>
        <v>0</v>
      </c>
      <c r="DI186" s="192">
        <f t="shared" si="76"/>
        <v>0</v>
      </c>
      <c r="DK186" s="203">
        <f>IF(Taula436[[#This Row],[Codi del contracte]]&lt;&gt;"",IF(Taula436[[#This Row],[Codi del contracte]]&gt;199,IF(Taula436[[#This Row],[Codi del contracte]]&lt;300,1,0),0),0)</f>
        <v>0</v>
      </c>
      <c r="DL186" s="203">
        <f>IF(Taula436[[#This Row],[Codi del contracte]]&lt;&gt;"",IF(Taula436[[#This Row],[Codi del contracte]]&gt;499,IF(Taula436[[#This Row],[Codi del contracte]]&lt;600,1,0),0),0)</f>
        <v>0</v>
      </c>
      <c r="DM186" s="203">
        <f t="shared" si="88"/>
        <v>0</v>
      </c>
      <c r="DN186" s="203">
        <f>IF(Taula436[[#This Row],[% Jornada (no posar símbol %)]]=100,IF(DM186=1,2,0),0)</f>
        <v>0</v>
      </c>
      <c r="DO186" s="203" t="str">
        <f t="shared" si="92"/>
        <v/>
      </c>
    </row>
    <row r="187" spans="1:119" ht="14.25" customHeight="1">
      <c r="A187" s="260"/>
      <c r="B187" s="83">
        <v>180</v>
      </c>
      <c r="C187" s="210"/>
      <c r="D187" s="226"/>
      <c r="E187" s="210"/>
      <c r="F187" s="224"/>
      <c r="G187" s="224"/>
      <c r="H187" s="210"/>
      <c r="I187" s="225"/>
      <c r="J187" s="210"/>
      <c r="K187" s="155"/>
      <c r="L187" s="156">
        <f t="shared" si="77"/>
        <v>0</v>
      </c>
      <c r="M187" s="340"/>
      <c r="N187" s="182" t="str">
        <f t="shared" si="89"/>
        <v/>
      </c>
      <c r="O187" s="127"/>
      <c r="P187" s="64"/>
      <c r="Q187" s="64"/>
      <c r="R187" s="64"/>
      <c r="CB187" s="78" t="str">
        <f t="shared" si="62"/>
        <v/>
      </c>
      <c r="CC187" s="79">
        <v>100</v>
      </c>
      <c r="CD187" s="79">
        <f t="shared" si="63"/>
        <v>0</v>
      </c>
      <c r="CE187" s="79">
        <f t="shared" si="64"/>
        <v>0</v>
      </c>
      <c r="CF187" s="79">
        <f t="shared" si="65"/>
        <v>0</v>
      </c>
      <c r="CG187" s="79">
        <f t="shared" si="90"/>
        <v>0</v>
      </c>
      <c r="CH187" s="80">
        <f t="shared" si="66"/>
        <v>0</v>
      </c>
      <c r="CI187" s="84">
        <f t="shared" si="67"/>
        <v>0</v>
      </c>
      <c r="CJ187" s="80">
        <f t="shared" si="78"/>
        <v>0</v>
      </c>
      <c r="CN187" s="21" t="str">
        <f t="shared" si="68"/>
        <v/>
      </c>
      <c r="CO187" s="21" t="str">
        <f t="shared" si="69"/>
        <v/>
      </c>
      <c r="CP187" s="22" t="str">
        <f t="shared" si="79"/>
        <v/>
      </c>
      <c r="CQ187" s="22" t="str">
        <f t="shared" si="80"/>
        <v/>
      </c>
      <c r="CR187" s="22" t="str">
        <f t="shared" si="81"/>
        <v/>
      </c>
      <c r="CS187" s="22" t="str">
        <f t="shared" si="82"/>
        <v/>
      </c>
      <c r="CT187" s="22" t="str">
        <f t="shared" si="83"/>
        <v/>
      </c>
      <c r="CU187" s="173" t="str">
        <f t="shared" si="70"/>
        <v/>
      </c>
      <c r="CV187" s="173" t="str">
        <f t="shared" si="71"/>
        <v/>
      </c>
      <c r="CW187" s="22" t="str">
        <f t="shared" si="84"/>
        <v/>
      </c>
      <c r="CX187" s="22" t="str">
        <f t="shared" si="85"/>
        <v/>
      </c>
      <c r="CY187" s="23" t="str">
        <f t="shared" si="86"/>
        <v/>
      </c>
      <c r="CZ187" s="23" t="str">
        <f t="shared" si="87"/>
        <v/>
      </c>
      <c r="DA187" s="207" t="str">
        <f t="shared" si="91"/>
        <v/>
      </c>
      <c r="DB187" s="23">
        <f t="shared" si="72"/>
        <v>0</v>
      </c>
      <c r="DC187" s="16"/>
      <c r="DE187" s="192">
        <f t="shared" si="73"/>
        <v>0</v>
      </c>
      <c r="DF187" s="192">
        <f t="shared" si="74"/>
        <v>0</v>
      </c>
      <c r="DH187" s="192">
        <f t="shared" si="75"/>
        <v>0</v>
      </c>
      <c r="DI187" s="192">
        <f t="shared" si="76"/>
        <v>0</v>
      </c>
      <c r="DK187" s="203">
        <f>IF(Taula436[[#This Row],[Codi del contracte]]&lt;&gt;"",IF(Taula436[[#This Row],[Codi del contracte]]&gt;199,IF(Taula436[[#This Row],[Codi del contracte]]&lt;300,1,0),0),0)</f>
        <v>0</v>
      </c>
      <c r="DL187" s="203">
        <f>IF(Taula436[[#This Row],[Codi del contracte]]&lt;&gt;"",IF(Taula436[[#This Row],[Codi del contracte]]&gt;499,IF(Taula436[[#This Row],[Codi del contracte]]&lt;600,1,0),0),0)</f>
        <v>0</v>
      </c>
      <c r="DM187" s="203">
        <f t="shared" si="88"/>
        <v>0</v>
      </c>
      <c r="DN187" s="203">
        <f>IF(Taula436[[#This Row],[% Jornada (no posar símbol %)]]=100,IF(DM187=1,2,0),0)</f>
        <v>0</v>
      </c>
      <c r="DO187" s="203" t="str">
        <f t="shared" si="92"/>
        <v/>
      </c>
    </row>
    <row r="188" spans="1:119" ht="14.25" customHeight="1">
      <c r="A188" s="260"/>
      <c r="B188" s="83">
        <v>181</v>
      </c>
      <c r="C188" s="210"/>
      <c r="D188" s="226"/>
      <c r="E188" s="210"/>
      <c r="F188" s="224"/>
      <c r="G188" s="224"/>
      <c r="H188" s="210"/>
      <c r="I188" s="225"/>
      <c r="J188" s="210"/>
      <c r="K188" s="155"/>
      <c r="L188" s="156">
        <f t="shared" si="77"/>
        <v>0</v>
      </c>
      <c r="M188" s="340"/>
      <c r="N188" s="182" t="str">
        <f t="shared" si="89"/>
        <v/>
      </c>
      <c r="O188" s="127"/>
      <c r="P188" s="64"/>
      <c r="Q188" s="64"/>
      <c r="R188" s="64"/>
      <c r="CB188" s="78" t="str">
        <f t="shared" si="62"/>
        <v/>
      </c>
      <c r="CC188" s="79">
        <v>100</v>
      </c>
      <c r="CD188" s="79">
        <f t="shared" si="63"/>
        <v>0</v>
      </c>
      <c r="CE188" s="79">
        <f t="shared" si="64"/>
        <v>0</v>
      </c>
      <c r="CF188" s="79">
        <f t="shared" si="65"/>
        <v>0</v>
      </c>
      <c r="CG188" s="79">
        <f t="shared" si="90"/>
        <v>0</v>
      </c>
      <c r="CH188" s="80">
        <f t="shared" si="66"/>
        <v>0</v>
      </c>
      <c r="CI188" s="84">
        <f t="shared" si="67"/>
        <v>0</v>
      </c>
      <c r="CJ188" s="80">
        <f t="shared" si="78"/>
        <v>0</v>
      </c>
      <c r="CN188" s="21" t="str">
        <f t="shared" si="68"/>
        <v/>
      </c>
      <c r="CO188" s="21" t="str">
        <f t="shared" si="69"/>
        <v/>
      </c>
      <c r="CP188" s="22" t="str">
        <f t="shared" si="79"/>
        <v/>
      </c>
      <c r="CQ188" s="22" t="str">
        <f t="shared" si="80"/>
        <v/>
      </c>
      <c r="CR188" s="22" t="str">
        <f t="shared" si="81"/>
        <v/>
      </c>
      <c r="CS188" s="22" t="str">
        <f t="shared" si="82"/>
        <v/>
      </c>
      <c r="CT188" s="22" t="str">
        <f t="shared" si="83"/>
        <v/>
      </c>
      <c r="CU188" s="173" t="str">
        <f t="shared" si="70"/>
        <v/>
      </c>
      <c r="CV188" s="173" t="str">
        <f t="shared" si="71"/>
        <v/>
      </c>
      <c r="CW188" s="22" t="str">
        <f t="shared" si="84"/>
        <v/>
      </c>
      <c r="CX188" s="22" t="str">
        <f t="shared" si="85"/>
        <v/>
      </c>
      <c r="CY188" s="23" t="str">
        <f t="shared" si="86"/>
        <v/>
      </c>
      <c r="CZ188" s="23" t="str">
        <f t="shared" si="87"/>
        <v/>
      </c>
      <c r="DA188" s="207" t="str">
        <f t="shared" si="91"/>
        <v/>
      </c>
      <c r="DB188" s="23">
        <f t="shared" si="72"/>
        <v>0</v>
      </c>
      <c r="DC188" s="16"/>
      <c r="DE188" s="192">
        <f t="shared" si="73"/>
        <v>0</v>
      </c>
      <c r="DF188" s="192">
        <f t="shared" si="74"/>
        <v>0</v>
      </c>
      <c r="DH188" s="192">
        <f t="shared" si="75"/>
        <v>0</v>
      </c>
      <c r="DI188" s="192">
        <f t="shared" si="76"/>
        <v>0</v>
      </c>
      <c r="DK188" s="203">
        <f>IF(Taula436[[#This Row],[Codi del contracte]]&lt;&gt;"",IF(Taula436[[#This Row],[Codi del contracte]]&gt;199,IF(Taula436[[#This Row],[Codi del contracte]]&lt;300,1,0),0),0)</f>
        <v>0</v>
      </c>
      <c r="DL188" s="203">
        <f>IF(Taula436[[#This Row],[Codi del contracte]]&lt;&gt;"",IF(Taula436[[#This Row],[Codi del contracte]]&gt;499,IF(Taula436[[#This Row],[Codi del contracte]]&lt;600,1,0),0),0)</f>
        <v>0</v>
      </c>
      <c r="DM188" s="203">
        <f t="shared" si="88"/>
        <v>0</v>
      </c>
      <c r="DN188" s="203">
        <f>IF(Taula436[[#This Row],[% Jornada (no posar símbol %)]]=100,IF(DM188=1,2,0),0)</f>
        <v>0</v>
      </c>
      <c r="DO188" s="203" t="str">
        <f t="shared" si="92"/>
        <v/>
      </c>
    </row>
    <row r="189" spans="1:119" ht="14.25" customHeight="1">
      <c r="A189" s="260"/>
      <c r="B189" s="83">
        <v>182</v>
      </c>
      <c r="C189" s="210"/>
      <c r="D189" s="226"/>
      <c r="E189" s="210"/>
      <c r="F189" s="224"/>
      <c r="G189" s="224"/>
      <c r="H189" s="210"/>
      <c r="I189" s="225"/>
      <c r="J189" s="210"/>
      <c r="K189" s="155"/>
      <c r="L189" s="156">
        <f t="shared" si="77"/>
        <v>0</v>
      </c>
      <c r="M189" s="340"/>
      <c r="N189" s="182" t="str">
        <f t="shared" si="89"/>
        <v/>
      </c>
      <c r="O189" s="127"/>
      <c r="P189" s="64"/>
      <c r="Q189" s="64"/>
      <c r="R189" s="64"/>
      <c r="CB189" s="78" t="str">
        <f t="shared" si="62"/>
        <v/>
      </c>
      <c r="CC189" s="79">
        <v>100</v>
      </c>
      <c r="CD189" s="79">
        <f t="shared" si="63"/>
        <v>0</v>
      </c>
      <c r="CE189" s="79">
        <f t="shared" si="64"/>
        <v>0</v>
      </c>
      <c r="CF189" s="79">
        <f t="shared" si="65"/>
        <v>0</v>
      </c>
      <c r="CG189" s="79">
        <f t="shared" si="90"/>
        <v>0</v>
      </c>
      <c r="CH189" s="80">
        <f t="shared" si="66"/>
        <v>0</v>
      </c>
      <c r="CI189" s="84">
        <f t="shared" si="67"/>
        <v>0</v>
      </c>
      <c r="CJ189" s="80">
        <f t="shared" si="78"/>
        <v>0</v>
      </c>
      <c r="CN189" s="21" t="str">
        <f t="shared" si="68"/>
        <v/>
      </c>
      <c r="CO189" s="21" t="str">
        <f t="shared" si="69"/>
        <v/>
      </c>
      <c r="CP189" s="22" t="str">
        <f t="shared" si="79"/>
        <v/>
      </c>
      <c r="CQ189" s="22" t="str">
        <f t="shared" si="80"/>
        <v/>
      </c>
      <c r="CR189" s="22" t="str">
        <f t="shared" si="81"/>
        <v/>
      </c>
      <c r="CS189" s="22" t="str">
        <f t="shared" si="82"/>
        <v/>
      </c>
      <c r="CT189" s="22" t="str">
        <f t="shared" si="83"/>
        <v/>
      </c>
      <c r="CU189" s="173" t="str">
        <f t="shared" si="70"/>
        <v/>
      </c>
      <c r="CV189" s="173" t="str">
        <f t="shared" si="71"/>
        <v/>
      </c>
      <c r="CW189" s="22" t="str">
        <f t="shared" si="84"/>
        <v/>
      </c>
      <c r="CX189" s="22" t="str">
        <f t="shared" si="85"/>
        <v/>
      </c>
      <c r="CY189" s="23" t="str">
        <f t="shared" si="86"/>
        <v/>
      </c>
      <c r="CZ189" s="23" t="str">
        <f t="shared" si="87"/>
        <v/>
      </c>
      <c r="DA189" s="207" t="str">
        <f t="shared" si="91"/>
        <v/>
      </c>
      <c r="DB189" s="23">
        <f t="shared" si="72"/>
        <v>0</v>
      </c>
      <c r="DC189" s="16"/>
      <c r="DE189" s="192">
        <f t="shared" si="73"/>
        <v>0</v>
      </c>
      <c r="DF189" s="192">
        <f t="shared" si="74"/>
        <v>0</v>
      </c>
      <c r="DH189" s="192">
        <f t="shared" si="75"/>
        <v>0</v>
      </c>
      <c r="DI189" s="192">
        <f t="shared" si="76"/>
        <v>0</v>
      </c>
      <c r="DK189" s="203">
        <f>IF(Taula436[[#This Row],[Codi del contracte]]&lt;&gt;"",IF(Taula436[[#This Row],[Codi del contracte]]&gt;199,IF(Taula436[[#This Row],[Codi del contracte]]&lt;300,1,0),0),0)</f>
        <v>0</v>
      </c>
      <c r="DL189" s="203">
        <f>IF(Taula436[[#This Row],[Codi del contracte]]&lt;&gt;"",IF(Taula436[[#This Row],[Codi del contracte]]&gt;499,IF(Taula436[[#This Row],[Codi del contracte]]&lt;600,1,0),0),0)</f>
        <v>0</v>
      </c>
      <c r="DM189" s="203">
        <f t="shared" si="88"/>
        <v>0</v>
      </c>
      <c r="DN189" s="203">
        <f>IF(Taula436[[#This Row],[% Jornada (no posar símbol %)]]=100,IF(DM189=1,2,0),0)</f>
        <v>0</v>
      </c>
      <c r="DO189" s="203" t="str">
        <f t="shared" si="92"/>
        <v/>
      </c>
    </row>
    <row r="190" spans="1:119" ht="14.25" customHeight="1">
      <c r="A190" s="260"/>
      <c r="B190" s="83">
        <v>183</v>
      </c>
      <c r="C190" s="210"/>
      <c r="D190" s="226"/>
      <c r="E190" s="210"/>
      <c r="F190" s="224"/>
      <c r="G190" s="224"/>
      <c r="H190" s="210"/>
      <c r="I190" s="225"/>
      <c r="J190" s="210"/>
      <c r="K190" s="155"/>
      <c r="L190" s="156">
        <f t="shared" si="77"/>
        <v>0</v>
      </c>
      <c r="M190" s="340"/>
      <c r="N190" s="182" t="str">
        <f t="shared" si="89"/>
        <v/>
      </c>
      <c r="O190" s="127"/>
      <c r="P190" s="64"/>
      <c r="Q190" s="64"/>
      <c r="R190" s="64"/>
      <c r="CB190" s="78" t="str">
        <f t="shared" si="62"/>
        <v/>
      </c>
      <c r="CC190" s="79">
        <v>100</v>
      </c>
      <c r="CD190" s="79">
        <f t="shared" si="63"/>
        <v>0</v>
      </c>
      <c r="CE190" s="79">
        <f t="shared" si="64"/>
        <v>0</v>
      </c>
      <c r="CF190" s="79">
        <f t="shared" si="65"/>
        <v>0</v>
      </c>
      <c r="CG190" s="79">
        <f t="shared" si="90"/>
        <v>0</v>
      </c>
      <c r="CH190" s="80">
        <f t="shared" si="66"/>
        <v>0</v>
      </c>
      <c r="CI190" s="84">
        <f t="shared" si="67"/>
        <v>0</v>
      </c>
      <c r="CJ190" s="80">
        <f t="shared" si="78"/>
        <v>0</v>
      </c>
      <c r="CN190" s="21" t="str">
        <f t="shared" si="68"/>
        <v/>
      </c>
      <c r="CO190" s="21" t="str">
        <f t="shared" si="69"/>
        <v/>
      </c>
      <c r="CP190" s="22" t="str">
        <f t="shared" si="79"/>
        <v/>
      </c>
      <c r="CQ190" s="22" t="str">
        <f t="shared" si="80"/>
        <v/>
      </c>
      <c r="CR190" s="22" t="str">
        <f t="shared" si="81"/>
        <v/>
      </c>
      <c r="CS190" s="22" t="str">
        <f t="shared" si="82"/>
        <v/>
      </c>
      <c r="CT190" s="22" t="str">
        <f t="shared" si="83"/>
        <v/>
      </c>
      <c r="CU190" s="173" t="str">
        <f t="shared" si="70"/>
        <v/>
      </c>
      <c r="CV190" s="173" t="str">
        <f t="shared" si="71"/>
        <v/>
      </c>
      <c r="CW190" s="22" t="str">
        <f t="shared" si="84"/>
        <v/>
      </c>
      <c r="CX190" s="22" t="str">
        <f t="shared" si="85"/>
        <v/>
      </c>
      <c r="CY190" s="23" t="str">
        <f t="shared" si="86"/>
        <v/>
      </c>
      <c r="CZ190" s="23" t="str">
        <f t="shared" si="87"/>
        <v/>
      </c>
      <c r="DA190" s="207" t="str">
        <f t="shared" si="91"/>
        <v/>
      </c>
      <c r="DB190" s="23">
        <f t="shared" si="72"/>
        <v>0</v>
      </c>
      <c r="DC190" s="16"/>
      <c r="DE190" s="192">
        <f t="shared" si="73"/>
        <v>0</v>
      </c>
      <c r="DF190" s="192">
        <f t="shared" si="74"/>
        <v>0</v>
      </c>
      <c r="DH190" s="192">
        <f t="shared" si="75"/>
        <v>0</v>
      </c>
      <c r="DI190" s="192">
        <f t="shared" si="76"/>
        <v>0</v>
      </c>
      <c r="DK190" s="203">
        <f>IF(Taula436[[#This Row],[Codi del contracte]]&lt;&gt;"",IF(Taula436[[#This Row],[Codi del contracte]]&gt;199,IF(Taula436[[#This Row],[Codi del contracte]]&lt;300,1,0),0),0)</f>
        <v>0</v>
      </c>
      <c r="DL190" s="203">
        <f>IF(Taula436[[#This Row],[Codi del contracte]]&lt;&gt;"",IF(Taula436[[#This Row],[Codi del contracte]]&gt;499,IF(Taula436[[#This Row],[Codi del contracte]]&lt;600,1,0),0),0)</f>
        <v>0</v>
      </c>
      <c r="DM190" s="203">
        <f t="shared" si="88"/>
        <v>0</v>
      </c>
      <c r="DN190" s="203">
        <f>IF(Taula436[[#This Row],[% Jornada (no posar símbol %)]]=100,IF(DM190=1,2,0),0)</f>
        <v>0</v>
      </c>
      <c r="DO190" s="203" t="str">
        <f t="shared" si="92"/>
        <v/>
      </c>
    </row>
    <row r="191" spans="1:119" ht="14.25" customHeight="1">
      <c r="A191" s="260"/>
      <c r="B191" s="83">
        <v>184</v>
      </c>
      <c r="C191" s="210"/>
      <c r="D191" s="226"/>
      <c r="E191" s="210"/>
      <c r="F191" s="224"/>
      <c r="G191" s="224"/>
      <c r="H191" s="210"/>
      <c r="I191" s="225"/>
      <c r="J191" s="210"/>
      <c r="K191" s="155"/>
      <c r="L191" s="156">
        <f t="shared" si="77"/>
        <v>0</v>
      </c>
      <c r="M191" s="340"/>
      <c r="N191" s="182" t="str">
        <f t="shared" si="89"/>
        <v/>
      </c>
      <c r="O191" s="127"/>
      <c r="P191" s="64"/>
      <c r="Q191" s="64"/>
      <c r="R191" s="64"/>
      <c r="CB191" s="78" t="str">
        <f t="shared" si="62"/>
        <v/>
      </c>
      <c r="CC191" s="79">
        <v>100</v>
      </c>
      <c r="CD191" s="79">
        <f t="shared" si="63"/>
        <v>0</v>
      </c>
      <c r="CE191" s="79">
        <f t="shared" si="64"/>
        <v>0</v>
      </c>
      <c r="CF191" s="79">
        <f t="shared" si="65"/>
        <v>0</v>
      </c>
      <c r="CG191" s="79">
        <f t="shared" si="90"/>
        <v>0</v>
      </c>
      <c r="CH191" s="80">
        <f t="shared" si="66"/>
        <v>0</v>
      </c>
      <c r="CI191" s="84">
        <f t="shared" si="67"/>
        <v>0</v>
      </c>
      <c r="CJ191" s="80">
        <f t="shared" si="78"/>
        <v>0</v>
      </c>
      <c r="CN191" s="21" t="str">
        <f t="shared" si="68"/>
        <v/>
      </c>
      <c r="CO191" s="21" t="str">
        <f t="shared" si="69"/>
        <v/>
      </c>
      <c r="CP191" s="22" t="str">
        <f t="shared" si="79"/>
        <v/>
      </c>
      <c r="CQ191" s="22" t="str">
        <f t="shared" si="80"/>
        <v/>
      </c>
      <c r="CR191" s="22" t="str">
        <f t="shared" si="81"/>
        <v/>
      </c>
      <c r="CS191" s="22" t="str">
        <f t="shared" si="82"/>
        <v/>
      </c>
      <c r="CT191" s="22" t="str">
        <f t="shared" si="83"/>
        <v/>
      </c>
      <c r="CU191" s="173" t="str">
        <f t="shared" si="70"/>
        <v/>
      </c>
      <c r="CV191" s="173" t="str">
        <f t="shared" si="71"/>
        <v/>
      </c>
      <c r="CW191" s="22" t="str">
        <f t="shared" si="84"/>
        <v/>
      </c>
      <c r="CX191" s="22" t="str">
        <f t="shared" si="85"/>
        <v/>
      </c>
      <c r="CY191" s="23" t="str">
        <f t="shared" si="86"/>
        <v/>
      </c>
      <c r="CZ191" s="23" t="str">
        <f t="shared" si="87"/>
        <v/>
      </c>
      <c r="DA191" s="207" t="str">
        <f t="shared" si="91"/>
        <v/>
      </c>
      <c r="DB191" s="23">
        <f t="shared" si="72"/>
        <v>0</v>
      </c>
      <c r="DC191" s="16"/>
      <c r="DE191" s="192">
        <f t="shared" si="73"/>
        <v>0</v>
      </c>
      <c r="DF191" s="192">
        <f t="shared" si="74"/>
        <v>0</v>
      </c>
      <c r="DH191" s="192">
        <f t="shared" si="75"/>
        <v>0</v>
      </c>
      <c r="DI191" s="192">
        <f t="shared" si="76"/>
        <v>0</v>
      </c>
      <c r="DK191" s="203">
        <f>IF(Taula436[[#This Row],[Codi del contracte]]&lt;&gt;"",IF(Taula436[[#This Row],[Codi del contracte]]&gt;199,IF(Taula436[[#This Row],[Codi del contracte]]&lt;300,1,0),0),0)</f>
        <v>0</v>
      </c>
      <c r="DL191" s="203">
        <f>IF(Taula436[[#This Row],[Codi del contracte]]&lt;&gt;"",IF(Taula436[[#This Row],[Codi del contracte]]&gt;499,IF(Taula436[[#This Row],[Codi del contracte]]&lt;600,1,0),0),0)</f>
        <v>0</v>
      </c>
      <c r="DM191" s="203">
        <f t="shared" si="88"/>
        <v>0</v>
      </c>
      <c r="DN191" s="203">
        <f>IF(Taula436[[#This Row],[% Jornada (no posar símbol %)]]=100,IF(DM191=1,2,0),0)</f>
        <v>0</v>
      </c>
      <c r="DO191" s="203" t="str">
        <f t="shared" si="92"/>
        <v/>
      </c>
    </row>
    <row r="192" spans="1:119" ht="14.25" customHeight="1">
      <c r="A192" s="260"/>
      <c r="B192" s="83">
        <v>185</v>
      </c>
      <c r="C192" s="210"/>
      <c r="D192" s="226"/>
      <c r="E192" s="210"/>
      <c r="F192" s="224"/>
      <c r="G192" s="224"/>
      <c r="H192" s="210"/>
      <c r="I192" s="225"/>
      <c r="J192" s="210"/>
      <c r="K192" s="155"/>
      <c r="L192" s="156">
        <f t="shared" si="77"/>
        <v>0</v>
      </c>
      <c r="M192" s="340"/>
      <c r="N192" s="182" t="str">
        <f t="shared" si="89"/>
        <v/>
      </c>
      <c r="O192" s="127"/>
      <c r="P192" s="64"/>
      <c r="Q192" s="64"/>
      <c r="R192" s="64"/>
      <c r="CB192" s="78" t="str">
        <f t="shared" si="62"/>
        <v/>
      </c>
      <c r="CC192" s="79">
        <v>100</v>
      </c>
      <c r="CD192" s="79">
        <f t="shared" si="63"/>
        <v>0</v>
      </c>
      <c r="CE192" s="79">
        <f t="shared" si="64"/>
        <v>0</v>
      </c>
      <c r="CF192" s="79">
        <f t="shared" si="65"/>
        <v>0</v>
      </c>
      <c r="CG192" s="79">
        <f t="shared" si="90"/>
        <v>0</v>
      </c>
      <c r="CH192" s="80">
        <f t="shared" si="66"/>
        <v>0</v>
      </c>
      <c r="CI192" s="84">
        <f t="shared" si="67"/>
        <v>0</v>
      </c>
      <c r="CJ192" s="80">
        <f t="shared" si="78"/>
        <v>0</v>
      </c>
      <c r="CN192" s="21" t="str">
        <f t="shared" si="68"/>
        <v/>
      </c>
      <c r="CO192" s="21" t="str">
        <f t="shared" si="69"/>
        <v/>
      </c>
      <c r="CP192" s="22" t="str">
        <f t="shared" si="79"/>
        <v/>
      </c>
      <c r="CQ192" s="22" t="str">
        <f t="shared" si="80"/>
        <v/>
      </c>
      <c r="CR192" s="22" t="str">
        <f t="shared" si="81"/>
        <v/>
      </c>
      <c r="CS192" s="22" t="str">
        <f t="shared" si="82"/>
        <v/>
      </c>
      <c r="CT192" s="22" t="str">
        <f t="shared" si="83"/>
        <v/>
      </c>
      <c r="CU192" s="173" t="str">
        <f t="shared" si="70"/>
        <v/>
      </c>
      <c r="CV192" s="173" t="str">
        <f t="shared" si="71"/>
        <v/>
      </c>
      <c r="CW192" s="22" t="str">
        <f t="shared" si="84"/>
        <v/>
      </c>
      <c r="CX192" s="22" t="str">
        <f t="shared" si="85"/>
        <v/>
      </c>
      <c r="CY192" s="23" t="str">
        <f t="shared" si="86"/>
        <v/>
      </c>
      <c r="CZ192" s="23" t="str">
        <f t="shared" si="87"/>
        <v/>
      </c>
      <c r="DA192" s="207" t="str">
        <f t="shared" si="91"/>
        <v/>
      </c>
      <c r="DB192" s="23">
        <f t="shared" si="72"/>
        <v>0</v>
      </c>
      <c r="DC192" s="16"/>
      <c r="DE192" s="192">
        <f t="shared" si="73"/>
        <v>0</v>
      </c>
      <c r="DF192" s="192">
        <f t="shared" si="74"/>
        <v>0</v>
      </c>
      <c r="DH192" s="192">
        <f t="shared" si="75"/>
        <v>0</v>
      </c>
      <c r="DI192" s="192">
        <f t="shared" si="76"/>
        <v>0</v>
      </c>
      <c r="DK192" s="203">
        <f>IF(Taula436[[#This Row],[Codi del contracte]]&lt;&gt;"",IF(Taula436[[#This Row],[Codi del contracte]]&gt;199,IF(Taula436[[#This Row],[Codi del contracte]]&lt;300,1,0),0),0)</f>
        <v>0</v>
      </c>
      <c r="DL192" s="203">
        <f>IF(Taula436[[#This Row],[Codi del contracte]]&lt;&gt;"",IF(Taula436[[#This Row],[Codi del contracte]]&gt;499,IF(Taula436[[#This Row],[Codi del contracte]]&lt;600,1,0),0),0)</f>
        <v>0</v>
      </c>
      <c r="DM192" s="203">
        <f t="shared" si="88"/>
        <v>0</v>
      </c>
      <c r="DN192" s="203">
        <f>IF(Taula436[[#This Row],[% Jornada (no posar símbol %)]]=100,IF(DM192=1,2,0),0)</f>
        <v>0</v>
      </c>
      <c r="DO192" s="203" t="str">
        <f t="shared" si="92"/>
        <v/>
      </c>
    </row>
    <row r="193" spans="1:119" ht="14.25" customHeight="1">
      <c r="A193" s="260"/>
      <c r="B193" s="83">
        <v>186</v>
      </c>
      <c r="C193" s="210"/>
      <c r="D193" s="226"/>
      <c r="E193" s="210"/>
      <c r="F193" s="224"/>
      <c r="G193" s="224"/>
      <c r="H193" s="210"/>
      <c r="I193" s="225"/>
      <c r="J193" s="210"/>
      <c r="K193" s="155"/>
      <c r="L193" s="156">
        <f t="shared" si="77"/>
        <v>0</v>
      </c>
      <c r="M193" s="340"/>
      <c r="N193" s="182" t="str">
        <f t="shared" si="89"/>
        <v/>
      </c>
      <c r="O193" s="127"/>
      <c r="P193" s="64"/>
      <c r="Q193" s="64"/>
      <c r="R193" s="64"/>
      <c r="CB193" s="78" t="str">
        <f t="shared" si="62"/>
        <v/>
      </c>
      <c r="CC193" s="79">
        <v>100</v>
      </c>
      <c r="CD193" s="79">
        <f t="shared" si="63"/>
        <v>0</v>
      </c>
      <c r="CE193" s="79">
        <f t="shared" si="64"/>
        <v>0</v>
      </c>
      <c r="CF193" s="79">
        <f t="shared" si="65"/>
        <v>0</v>
      </c>
      <c r="CG193" s="79">
        <f t="shared" si="90"/>
        <v>0</v>
      </c>
      <c r="CH193" s="80">
        <f t="shared" si="66"/>
        <v>0</v>
      </c>
      <c r="CI193" s="84">
        <f t="shared" si="67"/>
        <v>0</v>
      </c>
      <c r="CJ193" s="80">
        <f t="shared" si="78"/>
        <v>0</v>
      </c>
      <c r="CN193" s="21" t="str">
        <f t="shared" si="68"/>
        <v/>
      </c>
      <c r="CO193" s="21" t="str">
        <f t="shared" si="69"/>
        <v/>
      </c>
      <c r="CP193" s="22" t="str">
        <f t="shared" si="79"/>
        <v/>
      </c>
      <c r="CQ193" s="22" t="str">
        <f t="shared" si="80"/>
        <v/>
      </c>
      <c r="CR193" s="22" t="str">
        <f t="shared" si="81"/>
        <v/>
      </c>
      <c r="CS193" s="22" t="str">
        <f t="shared" si="82"/>
        <v/>
      </c>
      <c r="CT193" s="22" t="str">
        <f t="shared" si="83"/>
        <v/>
      </c>
      <c r="CU193" s="173" t="str">
        <f t="shared" si="70"/>
        <v/>
      </c>
      <c r="CV193" s="173" t="str">
        <f t="shared" si="71"/>
        <v/>
      </c>
      <c r="CW193" s="22" t="str">
        <f t="shared" si="84"/>
        <v/>
      </c>
      <c r="CX193" s="22" t="str">
        <f t="shared" si="85"/>
        <v/>
      </c>
      <c r="CY193" s="23" t="str">
        <f t="shared" si="86"/>
        <v/>
      </c>
      <c r="CZ193" s="23" t="str">
        <f t="shared" si="87"/>
        <v/>
      </c>
      <c r="DA193" s="207" t="str">
        <f t="shared" si="91"/>
        <v/>
      </c>
      <c r="DB193" s="23">
        <f t="shared" si="72"/>
        <v>0</v>
      </c>
      <c r="DC193" s="16"/>
      <c r="DE193" s="192">
        <f t="shared" si="73"/>
        <v>0</v>
      </c>
      <c r="DF193" s="192">
        <f t="shared" si="74"/>
        <v>0</v>
      </c>
      <c r="DH193" s="192">
        <f t="shared" si="75"/>
        <v>0</v>
      </c>
      <c r="DI193" s="192">
        <f t="shared" si="76"/>
        <v>0</v>
      </c>
      <c r="DK193" s="203">
        <f>IF(Taula436[[#This Row],[Codi del contracte]]&lt;&gt;"",IF(Taula436[[#This Row],[Codi del contracte]]&gt;199,IF(Taula436[[#This Row],[Codi del contracte]]&lt;300,1,0),0),0)</f>
        <v>0</v>
      </c>
      <c r="DL193" s="203">
        <f>IF(Taula436[[#This Row],[Codi del contracte]]&lt;&gt;"",IF(Taula436[[#This Row],[Codi del contracte]]&gt;499,IF(Taula436[[#This Row],[Codi del contracte]]&lt;600,1,0),0),0)</f>
        <v>0</v>
      </c>
      <c r="DM193" s="203">
        <f t="shared" si="88"/>
        <v>0</v>
      </c>
      <c r="DN193" s="203">
        <f>IF(Taula436[[#This Row],[% Jornada (no posar símbol %)]]=100,IF(DM193=1,2,0),0)</f>
        <v>0</v>
      </c>
      <c r="DO193" s="203" t="str">
        <f t="shared" si="92"/>
        <v/>
      </c>
    </row>
    <row r="194" spans="1:119" ht="14.25" customHeight="1">
      <c r="A194" s="260"/>
      <c r="B194" s="83">
        <v>187</v>
      </c>
      <c r="C194" s="210"/>
      <c r="D194" s="226"/>
      <c r="E194" s="210"/>
      <c r="F194" s="224"/>
      <c r="G194" s="224"/>
      <c r="H194" s="210"/>
      <c r="I194" s="225"/>
      <c r="J194" s="210"/>
      <c r="K194" s="155"/>
      <c r="L194" s="156">
        <f t="shared" si="77"/>
        <v>0</v>
      </c>
      <c r="M194" s="340"/>
      <c r="N194" s="182" t="str">
        <f t="shared" si="89"/>
        <v/>
      </c>
      <c r="O194" s="127"/>
      <c r="P194" s="64"/>
      <c r="Q194" s="64"/>
      <c r="R194" s="64"/>
      <c r="CB194" s="78" t="str">
        <f t="shared" si="62"/>
        <v/>
      </c>
      <c r="CC194" s="79">
        <v>100</v>
      </c>
      <c r="CD194" s="79">
        <f t="shared" si="63"/>
        <v>0</v>
      </c>
      <c r="CE194" s="79">
        <f t="shared" si="64"/>
        <v>0</v>
      </c>
      <c r="CF194" s="79">
        <f t="shared" si="65"/>
        <v>0</v>
      </c>
      <c r="CG194" s="79">
        <f t="shared" si="90"/>
        <v>0</v>
      </c>
      <c r="CH194" s="80">
        <f t="shared" si="66"/>
        <v>0</v>
      </c>
      <c r="CI194" s="84">
        <f t="shared" si="67"/>
        <v>0</v>
      </c>
      <c r="CJ194" s="80">
        <f t="shared" si="78"/>
        <v>0</v>
      </c>
      <c r="CN194" s="21" t="str">
        <f t="shared" si="68"/>
        <v/>
      </c>
      <c r="CO194" s="21" t="str">
        <f t="shared" si="69"/>
        <v/>
      </c>
      <c r="CP194" s="22" t="str">
        <f t="shared" si="79"/>
        <v/>
      </c>
      <c r="CQ194" s="22" t="str">
        <f t="shared" si="80"/>
        <v/>
      </c>
      <c r="CR194" s="22" t="str">
        <f t="shared" si="81"/>
        <v/>
      </c>
      <c r="CS194" s="22" t="str">
        <f t="shared" si="82"/>
        <v/>
      </c>
      <c r="CT194" s="22" t="str">
        <f t="shared" si="83"/>
        <v/>
      </c>
      <c r="CU194" s="173" t="str">
        <f t="shared" si="70"/>
        <v/>
      </c>
      <c r="CV194" s="173" t="str">
        <f t="shared" si="71"/>
        <v/>
      </c>
      <c r="CW194" s="22" t="str">
        <f t="shared" si="84"/>
        <v/>
      </c>
      <c r="CX194" s="22" t="str">
        <f t="shared" si="85"/>
        <v/>
      </c>
      <c r="CY194" s="23" t="str">
        <f t="shared" si="86"/>
        <v/>
      </c>
      <c r="CZ194" s="23" t="str">
        <f t="shared" si="87"/>
        <v/>
      </c>
      <c r="DA194" s="207" t="str">
        <f t="shared" si="91"/>
        <v/>
      </c>
      <c r="DB194" s="23">
        <f t="shared" si="72"/>
        <v>0</v>
      </c>
      <c r="DC194" s="16"/>
      <c r="DE194" s="192">
        <f t="shared" si="73"/>
        <v>0</v>
      </c>
      <c r="DF194" s="192">
        <f t="shared" si="74"/>
        <v>0</v>
      </c>
      <c r="DH194" s="192">
        <f t="shared" si="75"/>
        <v>0</v>
      </c>
      <c r="DI194" s="192">
        <f t="shared" si="76"/>
        <v>0</v>
      </c>
      <c r="DK194" s="203">
        <f>IF(Taula436[[#This Row],[Codi del contracte]]&lt;&gt;"",IF(Taula436[[#This Row],[Codi del contracte]]&gt;199,IF(Taula436[[#This Row],[Codi del contracte]]&lt;300,1,0),0),0)</f>
        <v>0</v>
      </c>
      <c r="DL194" s="203">
        <f>IF(Taula436[[#This Row],[Codi del contracte]]&lt;&gt;"",IF(Taula436[[#This Row],[Codi del contracte]]&gt;499,IF(Taula436[[#This Row],[Codi del contracte]]&lt;600,1,0),0),0)</f>
        <v>0</v>
      </c>
      <c r="DM194" s="203">
        <f t="shared" si="88"/>
        <v>0</v>
      </c>
      <c r="DN194" s="203">
        <f>IF(Taula436[[#This Row],[% Jornada (no posar símbol %)]]=100,IF(DM194=1,2,0),0)</f>
        <v>0</v>
      </c>
      <c r="DO194" s="203" t="str">
        <f t="shared" si="92"/>
        <v/>
      </c>
    </row>
    <row r="195" spans="1:119" ht="14.25" customHeight="1">
      <c r="A195" s="260"/>
      <c r="B195" s="83">
        <v>188</v>
      </c>
      <c r="C195" s="210"/>
      <c r="D195" s="226"/>
      <c r="E195" s="210"/>
      <c r="F195" s="224"/>
      <c r="G195" s="224"/>
      <c r="H195" s="210"/>
      <c r="I195" s="225"/>
      <c r="J195" s="210"/>
      <c r="K195" s="155"/>
      <c r="L195" s="156">
        <f t="shared" si="77"/>
        <v>0</v>
      </c>
      <c r="M195" s="340"/>
      <c r="N195" s="182" t="str">
        <f t="shared" si="89"/>
        <v/>
      </c>
      <c r="O195" s="127"/>
      <c r="P195" s="64"/>
      <c r="Q195" s="64"/>
      <c r="R195" s="64"/>
      <c r="CB195" s="78" t="str">
        <f t="shared" si="62"/>
        <v/>
      </c>
      <c r="CC195" s="79">
        <v>100</v>
      </c>
      <c r="CD195" s="79">
        <f t="shared" si="63"/>
        <v>0</v>
      </c>
      <c r="CE195" s="79">
        <f t="shared" si="64"/>
        <v>0</v>
      </c>
      <c r="CF195" s="79">
        <f t="shared" si="65"/>
        <v>0</v>
      </c>
      <c r="CG195" s="79">
        <f t="shared" si="90"/>
        <v>0</v>
      </c>
      <c r="CH195" s="80">
        <f t="shared" si="66"/>
        <v>0</v>
      </c>
      <c r="CI195" s="84">
        <f t="shared" si="67"/>
        <v>0</v>
      </c>
      <c r="CJ195" s="80">
        <f t="shared" si="78"/>
        <v>0</v>
      </c>
      <c r="CN195" s="21" t="str">
        <f t="shared" si="68"/>
        <v/>
      </c>
      <c r="CO195" s="21" t="str">
        <f t="shared" si="69"/>
        <v/>
      </c>
      <c r="CP195" s="22" t="str">
        <f t="shared" si="79"/>
        <v/>
      </c>
      <c r="CQ195" s="22" t="str">
        <f t="shared" si="80"/>
        <v/>
      </c>
      <c r="CR195" s="22" t="str">
        <f t="shared" si="81"/>
        <v/>
      </c>
      <c r="CS195" s="22" t="str">
        <f t="shared" si="82"/>
        <v/>
      </c>
      <c r="CT195" s="22" t="str">
        <f t="shared" si="83"/>
        <v/>
      </c>
      <c r="CU195" s="173" t="str">
        <f t="shared" si="70"/>
        <v/>
      </c>
      <c r="CV195" s="173" t="str">
        <f t="shared" si="71"/>
        <v/>
      </c>
      <c r="CW195" s="22" t="str">
        <f t="shared" si="84"/>
        <v/>
      </c>
      <c r="CX195" s="22" t="str">
        <f t="shared" si="85"/>
        <v/>
      </c>
      <c r="CY195" s="23" t="str">
        <f t="shared" si="86"/>
        <v/>
      </c>
      <c r="CZ195" s="23" t="str">
        <f t="shared" si="87"/>
        <v/>
      </c>
      <c r="DA195" s="207" t="str">
        <f t="shared" si="91"/>
        <v/>
      </c>
      <c r="DB195" s="23">
        <f t="shared" si="72"/>
        <v>0</v>
      </c>
      <c r="DC195" s="16"/>
      <c r="DE195" s="192">
        <f t="shared" si="73"/>
        <v>0</v>
      </c>
      <c r="DF195" s="192">
        <f t="shared" si="74"/>
        <v>0</v>
      </c>
      <c r="DH195" s="192">
        <f t="shared" si="75"/>
        <v>0</v>
      </c>
      <c r="DI195" s="192">
        <f t="shared" si="76"/>
        <v>0</v>
      </c>
      <c r="DK195" s="203">
        <f>IF(Taula436[[#This Row],[Codi del contracte]]&lt;&gt;"",IF(Taula436[[#This Row],[Codi del contracte]]&gt;199,IF(Taula436[[#This Row],[Codi del contracte]]&lt;300,1,0),0),0)</f>
        <v>0</v>
      </c>
      <c r="DL195" s="203">
        <f>IF(Taula436[[#This Row],[Codi del contracte]]&lt;&gt;"",IF(Taula436[[#This Row],[Codi del contracte]]&gt;499,IF(Taula436[[#This Row],[Codi del contracte]]&lt;600,1,0),0),0)</f>
        <v>0</v>
      </c>
      <c r="DM195" s="203">
        <f t="shared" si="88"/>
        <v>0</v>
      </c>
      <c r="DN195" s="203">
        <f>IF(Taula436[[#This Row],[% Jornada (no posar símbol %)]]=100,IF(DM195=1,2,0),0)</f>
        <v>0</v>
      </c>
      <c r="DO195" s="203" t="str">
        <f t="shared" si="92"/>
        <v/>
      </c>
    </row>
    <row r="196" spans="1:119" ht="14.25" customHeight="1">
      <c r="A196" s="260"/>
      <c r="B196" s="83">
        <v>189</v>
      </c>
      <c r="C196" s="210"/>
      <c r="D196" s="226"/>
      <c r="E196" s="210"/>
      <c r="F196" s="224"/>
      <c r="G196" s="224"/>
      <c r="H196" s="210"/>
      <c r="I196" s="225"/>
      <c r="J196" s="210"/>
      <c r="K196" s="155"/>
      <c r="L196" s="156">
        <f t="shared" si="77"/>
        <v>0</v>
      </c>
      <c r="M196" s="340"/>
      <c r="N196" s="182" t="str">
        <f t="shared" si="89"/>
        <v/>
      </c>
      <c r="O196" s="127"/>
      <c r="P196" s="64"/>
      <c r="Q196" s="64"/>
      <c r="R196" s="64"/>
      <c r="CB196" s="78" t="str">
        <f t="shared" si="62"/>
        <v/>
      </c>
      <c r="CC196" s="79">
        <v>100</v>
      </c>
      <c r="CD196" s="79">
        <f t="shared" si="63"/>
        <v>0</v>
      </c>
      <c r="CE196" s="79">
        <f t="shared" si="64"/>
        <v>0</v>
      </c>
      <c r="CF196" s="79">
        <f t="shared" si="65"/>
        <v>0</v>
      </c>
      <c r="CG196" s="79">
        <f t="shared" si="90"/>
        <v>0</v>
      </c>
      <c r="CH196" s="80">
        <f t="shared" si="66"/>
        <v>0</v>
      </c>
      <c r="CI196" s="84">
        <f t="shared" si="67"/>
        <v>0</v>
      </c>
      <c r="CJ196" s="80">
        <f t="shared" si="78"/>
        <v>0</v>
      </c>
      <c r="CN196" s="21" t="str">
        <f t="shared" si="68"/>
        <v/>
      </c>
      <c r="CO196" s="21" t="str">
        <f t="shared" si="69"/>
        <v/>
      </c>
      <c r="CP196" s="22" t="str">
        <f t="shared" si="79"/>
        <v/>
      </c>
      <c r="CQ196" s="22" t="str">
        <f t="shared" si="80"/>
        <v/>
      </c>
      <c r="CR196" s="22" t="str">
        <f t="shared" si="81"/>
        <v/>
      </c>
      <c r="CS196" s="22" t="str">
        <f t="shared" si="82"/>
        <v/>
      </c>
      <c r="CT196" s="22" t="str">
        <f t="shared" si="83"/>
        <v/>
      </c>
      <c r="CU196" s="173" t="str">
        <f t="shared" si="70"/>
        <v/>
      </c>
      <c r="CV196" s="173" t="str">
        <f t="shared" si="71"/>
        <v/>
      </c>
      <c r="CW196" s="22" t="str">
        <f t="shared" si="84"/>
        <v/>
      </c>
      <c r="CX196" s="22" t="str">
        <f t="shared" si="85"/>
        <v/>
      </c>
      <c r="CY196" s="23" t="str">
        <f t="shared" si="86"/>
        <v/>
      </c>
      <c r="CZ196" s="23" t="str">
        <f t="shared" si="87"/>
        <v/>
      </c>
      <c r="DA196" s="207" t="str">
        <f t="shared" si="91"/>
        <v/>
      </c>
      <c r="DB196" s="23">
        <f t="shared" si="72"/>
        <v>0</v>
      </c>
      <c r="DC196" s="16"/>
      <c r="DE196" s="192">
        <f t="shared" si="73"/>
        <v>0</v>
      </c>
      <c r="DF196" s="192">
        <f t="shared" si="74"/>
        <v>0</v>
      </c>
      <c r="DH196" s="192">
        <f t="shared" si="75"/>
        <v>0</v>
      </c>
      <c r="DI196" s="192">
        <f t="shared" si="76"/>
        <v>0</v>
      </c>
      <c r="DK196" s="203">
        <f>IF(Taula436[[#This Row],[Codi del contracte]]&lt;&gt;"",IF(Taula436[[#This Row],[Codi del contracte]]&gt;199,IF(Taula436[[#This Row],[Codi del contracte]]&lt;300,1,0),0),0)</f>
        <v>0</v>
      </c>
      <c r="DL196" s="203">
        <f>IF(Taula436[[#This Row],[Codi del contracte]]&lt;&gt;"",IF(Taula436[[#This Row],[Codi del contracte]]&gt;499,IF(Taula436[[#This Row],[Codi del contracte]]&lt;600,1,0),0),0)</f>
        <v>0</v>
      </c>
      <c r="DM196" s="203">
        <f t="shared" si="88"/>
        <v>0</v>
      </c>
      <c r="DN196" s="203">
        <f>IF(Taula436[[#This Row],[% Jornada (no posar símbol %)]]=100,IF(DM196=1,2,0),0)</f>
        <v>0</v>
      </c>
      <c r="DO196" s="203" t="str">
        <f t="shared" si="92"/>
        <v/>
      </c>
    </row>
    <row r="197" spans="1:119" ht="14.25" customHeight="1">
      <c r="A197" s="260"/>
      <c r="B197" s="83">
        <v>190</v>
      </c>
      <c r="C197" s="210"/>
      <c r="D197" s="226"/>
      <c r="E197" s="210"/>
      <c r="F197" s="224"/>
      <c r="G197" s="224"/>
      <c r="H197" s="210"/>
      <c r="I197" s="225"/>
      <c r="J197" s="210"/>
      <c r="K197" s="155"/>
      <c r="L197" s="156">
        <f t="shared" si="77"/>
        <v>0</v>
      </c>
      <c r="M197" s="340"/>
      <c r="N197" s="182" t="str">
        <f t="shared" si="89"/>
        <v/>
      </c>
      <c r="O197" s="127"/>
      <c r="P197" s="64"/>
      <c r="Q197" s="64"/>
      <c r="R197" s="64"/>
      <c r="CB197" s="78" t="str">
        <f t="shared" si="62"/>
        <v/>
      </c>
      <c r="CC197" s="79">
        <v>100</v>
      </c>
      <c r="CD197" s="79">
        <f t="shared" si="63"/>
        <v>0</v>
      </c>
      <c r="CE197" s="79">
        <f t="shared" si="64"/>
        <v>0</v>
      </c>
      <c r="CF197" s="79">
        <f t="shared" si="65"/>
        <v>0</v>
      </c>
      <c r="CG197" s="79">
        <f t="shared" si="90"/>
        <v>0</v>
      </c>
      <c r="CH197" s="80">
        <f t="shared" si="66"/>
        <v>0</v>
      </c>
      <c r="CI197" s="84">
        <f t="shared" si="67"/>
        <v>0</v>
      </c>
      <c r="CJ197" s="80">
        <f t="shared" si="78"/>
        <v>0</v>
      </c>
      <c r="CN197" s="21" t="str">
        <f t="shared" si="68"/>
        <v/>
      </c>
      <c r="CO197" s="21" t="str">
        <f t="shared" si="69"/>
        <v/>
      </c>
      <c r="CP197" s="22" t="str">
        <f t="shared" si="79"/>
        <v/>
      </c>
      <c r="CQ197" s="22" t="str">
        <f t="shared" si="80"/>
        <v/>
      </c>
      <c r="CR197" s="22" t="str">
        <f t="shared" si="81"/>
        <v/>
      </c>
      <c r="CS197" s="22" t="str">
        <f t="shared" si="82"/>
        <v/>
      </c>
      <c r="CT197" s="22" t="str">
        <f t="shared" si="83"/>
        <v/>
      </c>
      <c r="CU197" s="173" t="str">
        <f t="shared" si="70"/>
        <v/>
      </c>
      <c r="CV197" s="173" t="str">
        <f t="shared" si="71"/>
        <v/>
      </c>
      <c r="CW197" s="22" t="str">
        <f t="shared" si="84"/>
        <v/>
      </c>
      <c r="CX197" s="22" t="str">
        <f t="shared" si="85"/>
        <v/>
      </c>
      <c r="CY197" s="23" t="str">
        <f t="shared" si="86"/>
        <v/>
      </c>
      <c r="CZ197" s="23" t="str">
        <f t="shared" si="87"/>
        <v/>
      </c>
      <c r="DA197" s="207" t="str">
        <f t="shared" si="91"/>
        <v/>
      </c>
      <c r="DB197" s="23">
        <f t="shared" si="72"/>
        <v>0</v>
      </c>
      <c r="DC197" s="16"/>
      <c r="DE197" s="192">
        <f t="shared" si="73"/>
        <v>0</v>
      </c>
      <c r="DF197" s="192">
        <f t="shared" si="74"/>
        <v>0</v>
      </c>
      <c r="DH197" s="192">
        <f t="shared" si="75"/>
        <v>0</v>
      </c>
      <c r="DI197" s="192">
        <f t="shared" si="76"/>
        <v>0</v>
      </c>
      <c r="DK197" s="203">
        <f>IF(Taula436[[#This Row],[Codi del contracte]]&lt;&gt;"",IF(Taula436[[#This Row],[Codi del contracte]]&gt;199,IF(Taula436[[#This Row],[Codi del contracte]]&lt;300,1,0),0),0)</f>
        <v>0</v>
      </c>
      <c r="DL197" s="203">
        <f>IF(Taula436[[#This Row],[Codi del contracte]]&lt;&gt;"",IF(Taula436[[#This Row],[Codi del contracte]]&gt;499,IF(Taula436[[#This Row],[Codi del contracte]]&lt;600,1,0),0),0)</f>
        <v>0</v>
      </c>
      <c r="DM197" s="203">
        <f t="shared" si="88"/>
        <v>0</v>
      </c>
      <c r="DN197" s="203">
        <f>IF(Taula436[[#This Row],[% Jornada (no posar símbol %)]]=100,IF(DM197=1,2,0),0)</f>
        <v>0</v>
      </c>
      <c r="DO197" s="203" t="str">
        <f t="shared" si="92"/>
        <v/>
      </c>
    </row>
    <row r="198" spans="1:119" ht="14.25" customHeight="1">
      <c r="A198" s="260"/>
      <c r="B198" s="83">
        <v>191</v>
      </c>
      <c r="C198" s="210"/>
      <c r="D198" s="226"/>
      <c r="E198" s="210"/>
      <c r="F198" s="224"/>
      <c r="G198" s="224"/>
      <c r="H198" s="210"/>
      <c r="I198" s="225"/>
      <c r="J198" s="210"/>
      <c r="K198" s="155"/>
      <c r="L198" s="156">
        <f t="shared" si="77"/>
        <v>0</v>
      </c>
      <c r="M198" s="340"/>
      <c r="N198" s="182" t="str">
        <f t="shared" si="89"/>
        <v/>
      </c>
      <c r="O198" s="127"/>
      <c r="P198" s="64"/>
      <c r="Q198" s="64"/>
      <c r="R198" s="64"/>
      <c r="CB198" s="78" t="str">
        <f t="shared" si="62"/>
        <v/>
      </c>
      <c r="CC198" s="79">
        <v>100</v>
      </c>
      <c r="CD198" s="79">
        <f t="shared" si="63"/>
        <v>0</v>
      </c>
      <c r="CE198" s="79">
        <f t="shared" si="64"/>
        <v>0</v>
      </c>
      <c r="CF198" s="79">
        <f t="shared" si="65"/>
        <v>0</v>
      </c>
      <c r="CG198" s="79">
        <f t="shared" si="90"/>
        <v>0</v>
      </c>
      <c r="CH198" s="80">
        <f t="shared" si="66"/>
        <v>0</v>
      </c>
      <c r="CI198" s="84">
        <f t="shared" si="67"/>
        <v>0</v>
      </c>
      <c r="CJ198" s="80">
        <f t="shared" si="78"/>
        <v>0</v>
      </c>
      <c r="CN198" s="21" t="str">
        <f t="shared" si="68"/>
        <v/>
      </c>
      <c r="CO198" s="21" t="str">
        <f t="shared" si="69"/>
        <v/>
      </c>
      <c r="CP198" s="22" t="str">
        <f t="shared" si="79"/>
        <v/>
      </c>
      <c r="CQ198" s="22" t="str">
        <f t="shared" si="80"/>
        <v/>
      </c>
      <c r="CR198" s="22" t="str">
        <f t="shared" si="81"/>
        <v/>
      </c>
      <c r="CS198" s="22" t="str">
        <f t="shared" si="82"/>
        <v/>
      </c>
      <c r="CT198" s="22" t="str">
        <f t="shared" si="83"/>
        <v/>
      </c>
      <c r="CU198" s="173" t="str">
        <f t="shared" si="70"/>
        <v/>
      </c>
      <c r="CV198" s="173" t="str">
        <f t="shared" si="71"/>
        <v/>
      </c>
      <c r="CW198" s="22" t="str">
        <f t="shared" si="84"/>
        <v/>
      </c>
      <c r="CX198" s="22" t="str">
        <f t="shared" si="85"/>
        <v/>
      </c>
      <c r="CY198" s="23" t="str">
        <f t="shared" si="86"/>
        <v/>
      </c>
      <c r="CZ198" s="23" t="str">
        <f t="shared" si="87"/>
        <v/>
      </c>
      <c r="DA198" s="207" t="str">
        <f t="shared" si="91"/>
        <v/>
      </c>
      <c r="DB198" s="23">
        <f t="shared" si="72"/>
        <v>0</v>
      </c>
      <c r="DC198" s="16"/>
      <c r="DE198" s="192">
        <f t="shared" si="73"/>
        <v>0</v>
      </c>
      <c r="DF198" s="192">
        <f t="shared" si="74"/>
        <v>0</v>
      </c>
      <c r="DH198" s="192">
        <f t="shared" si="75"/>
        <v>0</v>
      </c>
      <c r="DI198" s="192">
        <f t="shared" si="76"/>
        <v>0</v>
      </c>
      <c r="DK198" s="203">
        <f>IF(Taula436[[#This Row],[Codi del contracte]]&lt;&gt;"",IF(Taula436[[#This Row],[Codi del contracte]]&gt;199,IF(Taula436[[#This Row],[Codi del contracte]]&lt;300,1,0),0),0)</f>
        <v>0</v>
      </c>
      <c r="DL198" s="203">
        <f>IF(Taula436[[#This Row],[Codi del contracte]]&lt;&gt;"",IF(Taula436[[#This Row],[Codi del contracte]]&gt;499,IF(Taula436[[#This Row],[Codi del contracte]]&lt;600,1,0),0),0)</f>
        <v>0</v>
      </c>
      <c r="DM198" s="203">
        <f t="shared" si="88"/>
        <v>0</v>
      </c>
      <c r="DN198" s="203">
        <f>IF(Taula436[[#This Row],[% Jornada (no posar símbol %)]]=100,IF(DM198=1,2,0),0)</f>
        <v>0</v>
      </c>
      <c r="DO198" s="203" t="str">
        <f t="shared" si="92"/>
        <v/>
      </c>
    </row>
    <row r="199" spans="1:119" ht="14.25" customHeight="1">
      <c r="A199" s="260"/>
      <c r="B199" s="83">
        <v>192</v>
      </c>
      <c r="C199" s="210"/>
      <c r="D199" s="226"/>
      <c r="E199" s="210"/>
      <c r="F199" s="224"/>
      <c r="G199" s="224"/>
      <c r="H199" s="210"/>
      <c r="I199" s="225"/>
      <c r="J199" s="210"/>
      <c r="K199" s="155"/>
      <c r="L199" s="156">
        <f t="shared" si="77"/>
        <v>0</v>
      </c>
      <c r="M199" s="340"/>
      <c r="N199" s="182" t="str">
        <f t="shared" si="89"/>
        <v/>
      </c>
      <c r="O199" s="127"/>
      <c r="P199" s="64"/>
      <c r="Q199" s="64"/>
      <c r="R199" s="64"/>
      <c r="CB199" s="78" t="str">
        <f t="shared" si="62"/>
        <v/>
      </c>
      <c r="CC199" s="79">
        <v>100</v>
      </c>
      <c r="CD199" s="79">
        <f t="shared" si="63"/>
        <v>0</v>
      </c>
      <c r="CE199" s="79">
        <f t="shared" si="64"/>
        <v>0</v>
      </c>
      <c r="CF199" s="79">
        <f t="shared" si="65"/>
        <v>0</v>
      </c>
      <c r="CG199" s="79">
        <f t="shared" si="90"/>
        <v>0</v>
      </c>
      <c r="CH199" s="80">
        <f t="shared" si="66"/>
        <v>0</v>
      </c>
      <c r="CI199" s="84">
        <f t="shared" si="67"/>
        <v>0</v>
      </c>
      <c r="CJ199" s="80">
        <f t="shared" si="78"/>
        <v>0</v>
      </c>
      <c r="CN199" s="21" t="str">
        <f t="shared" si="68"/>
        <v/>
      </c>
      <c r="CO199" s="21" t="str">
        <f t="shared" si="69"/>
        <v/>
      </c>
      <c r="CP199" s="22" t="str">
        <f t="shared" si="79"/>
        <v/>
      </c>
      <c r="CQ199" s="22" t="str">
        <f t="shared" si="80"/>
        <v/>
      </c>
      <c r="CR199" s="22" t="str">
        <f t="shared" si="81"/>
        <v/>
      </c>
      <c r="CS199" s="22" t="str">
        <f t="shared" si="82"/>
        <v/>
      </c>
      <c r="CT199" s="22" t="str">
        <f t="shared" si="83"/>
        <v/>
      </c>
      <c r="CU199" s="173" t="str">
        <f t="shared" si="70"/>
        <v/>
      </c>
      <c r="CV199" s="173" t="str">
        <f t="shared" si="71"/>
        <v/>
      </c>
      <c r="CW199" s="22" t="str">
        <f t="shared" si="84"/>
        <v/>
      </c>
      <c r="CX199" s="22" t="str">
        <f t="shared" si="85"/>
        <v/>
      </c>
      <c r="CY199" s="23" t="str">
        <f t="shared" si="86"/>
        <v/>
      </c>
      <c r="CZ199" s="23" t="str">
        <f t="shared" si="87"/>
        <v/>
      </c>
      <c r="DA199" s="207" t="str">
        <f t="shared" si="91"/>
        <v/>
      </c>
      <c r="DB199" s="23">
        <f t="shared" si="72"/>
        <v>0</v>
      </c>
      <c r="DC199" s="16"/>
      <c r="DE199" s="192">
        <f t="shared" si="73"/>
        <v>0</v>
      </c>
      <c r="DF199" s="192">
        <f t="shared" si="74"/>
        <v>0</v>
      </c>
      <c r="DH199" s="192">
        <f t="shared" si="75"/>
        <v>0</v>
      </c>
      <c r="DI199" s="192">
        <f t="shared" si="76"/>
        <v>0</v>
      </c>
      <c r="DK199" s="203">
        <f>IF(Taula436[[#This Row],[Codi del contracte]]&lt;&gt;"",IF(Taula436[[#This Row],[Codi del contracte]]&gt;199,IF(Taula436[[#This Row],[Codi del contracte]]&lt;300,1,0),0),0)</f>
        <v>0</v>
      </c>
      <c r="DL199" s="203">
        <f>IF(Taula436[[#This Row],[Codi del contracte]]&lt;&gt;"",IF(Taula436[[#This Row],[Codi del contracte]]&gt;499,IF(Taula436[[#This Row],[Codi del contracte]]&lt;600,1,0),0),0)</f>
        <v>0</v>
      </c>
      <c r="DM199" s="203">
        <f t="shared" si="88"/>
        <v>0</v>
      </c>
      <c r="DN199" s="203">
        <f>IF(Taula436[[#This Row],[% Jornada (no posar símbol %)]]=100,IF(DM199=1,2,0),0)</f>
        <v>0</v>
      </c>
      <c r="DO199" s="203" t="str">
        <f t="shared" si="92"/>
        <v/>
      </c>
    </row>
    <row r="200" spans="1:119" ht="14.25" customHeight="1">
      <c r="A200" s="260"/>
      <c r="B200" s="83">
        <v>193</v>
      </c>
      <c r="C200" s="210"/>
      <c r="D200" s="226"/>
      <c r="E200" s="210"/>
      <c r="F200" s="224"/>
      <c r="G200" s="224"/>
      <c r="H200" s="210"/>
      <c r="I200" s="225"/>
      <c r="J200" s="210"/>
      <c r="K200" s="155"/>
      <c r="L200" s="156">
        <f t="shared" si="77"/>
        <v>0</v>
      </c>
      <c r="M200" s="340"/>
      <c r="N200" s="182" t="str">
        <f t="shared" si="89"/>
        <v/>
      </c>
      <c r="O200" s="127"/>
      <c r="P200" s="64"/>
      <c r="Q200" s="64"/>
      <c r="R200" s="64"/>
      <c r="CB200" s="78" t="str">
        <f t="shared" ref="CB200:CB263" si="93">IF(H200="F - Física",1,IF(H200="A - Sensorial Auditiva",1,IF(H200="V - Sensorial Visual",1,IF(H200="","",IF(H200="M - M. Mental",0,IF(H200="P - Psíquica",0,IF(H200="PC - Paràlisi Cerebral",0)))))))</f>
        <v/>
      </c>
      <c r="CC200" s="79">
        <v>100</v>
      </c>
      <c r="CD200" s="79">
        <f t="shared" ref="CD200:CD263" si="94">ROUND((K200*CC200)/100,2)</f>
        <v>0</v>
      </c>
      <c r="CE200" s="79">
        <f t="shared" ref="CE200:CE263" si="95">IF(CB200=0,IF(I200&lt;33,0,CD200),0)</f>
        <v>0</v>
      </c>
      <c r="CF200" s="79">
        <f t="shared" ref="CF200:CF263" si="96">IF(CB200=1,IF(I200&lt;65,0,CD200),0)</f>
        <v>0</v>
      </c>
      <c r="CG200" s="79">
        <f t="shared" si="90"/>
        <v>0</v>
      </c>
      <c r="CH200" s="80">
        <f t="shared" ref="CH200:CH263" si="97">IF(L200&gt;0,1,0)</f>
        <v>0</v>
      </c>
      <c r="CI200" s="84">
        <f t="shared" ref="CI200:CI263" si="98">IF(M200&lt;&gt;"",M200,L200)</f>
        <v>0</v>
      </c>
      <c r="CJ200" s="80">
        <f t="shared" si="78"/>
        <v>0</v>
      </c>
      <c r="CN200" s="21" t="str">
        <f t="shared" ref="CN200:CN263" si="99">IF(H200="","",IF(H200="M - M. Mental","",IF(H200="F - Física","",IF(H200="P - Psíquica","",IF(H200="PC - Paràlisi Cerebral","",IF(H200="A - Sensorial Auditiva","",IF(H200="V - Sensorial Visual","","1) Tipus de discapacitat: Fer servir llista desplegable")))))))</f>
        <v/>
      </c>
      <c r="CO200" s="21" t="str">
        <f t="shared" ref="CO200:CO263" si="100">IF(I200="","",IF(I200&gt;0,IF(H200="M - M. Mental","",IF(H200="F - Física","",IF(H200="P - Psíquica","",IF(H200="PC - Paràlisi Cerebral","",IF(H200="A - Sensorial Auditiva","",IF(H200="V - Sensorial Visual","",IF(H200="","2) Tipus de discapacitat: Manca seleccionar","")))))))))</f>
        <v/>
      </c>
      <c r="CP200" s="22" t="str">
        <f t="shared" si="79"/>
        <v/>
      </c>
      <c r="CQ200" s="22" t="str">
        <f t="shared" si="80"/>
        <v/>
      </c>
      <c r="CR200" s="22" t="str">
        <f t="shared" si="81"/>
        <v/>
      </c>
      <c r="CS200" s="22" t="str">
        <f t="shared" si="82"/>
        <v/>
      </c>
      <c r="CT200" s="22" t="str">
        <f t="shared" si="83"/>
        <v/>
      </c>
      <c r="CU200" s="173" t="str">
        <f t="shared" ref="CU200:CU263" si="101">IF(CB200=0,IF(I200&lt;33,IF(I200&lt;&gt;"","4) M.Mental, Psíquica ó P. Cerebral &lt; 33% (No subvencionable)",""),""),"")</f>
        <v/>
      </c>
      <c r="CV200" s="173" t="str">
        <f t="shared" ref="CV200:CV263" si="102">IF(CB200=1,IF(I200&lt;65,IF(I200&lt;&gt;"","3) Físic ó Sensorial &lt; 65% (No és subvencionable)",""),""),"")</f>
        <v/>
      </c>
      <c r="CW200" s="22" t="str">
        <f t="shared" si="84"/>
        <v/>
      </c>
      <c r="CX200" s="22" t="str">
        <f t="shared" si="85"/>
        <v/>
      </c>
      <c r="CY200" s="23" t="str">
        <f t="shared" si="86"/>
        <v/>
      </c>
      <c r="CZ200" s="23" t="str">
        <f t="shared" si="87"/>
        <v/>
      </c>
      <c r="DA200" s="207" t="str">
        <f t="shared" si="91"/>
        <v/>
      </c>
      <c r="DB200" s="23">
        <f t="shared" ref="DB200:DB263" si="103">IF(N200&lt;&gt;"",1,0)</f>
        <v>0</v>
      </c>
      <c r="DC200" s="16"/>
      <c r="DE200" s="192">
        <f t="shared" ref="DE200:DE263" si="104">IF(CH200=1,IF(E200="Home",1,IF(E200="Dona",0,"")),0)</f>
        <v>0</v>
      </c>
      <c r="DF200" s="192">
        <f t="shared" ref="DF200:DF263" si="105">IF(CH200=1,IF(E200="Dona",1,IF(E200="Home",0,"")),0)</f>
        <v>0</v>
      </c>
      <c r="DH200" s="192">
        <f t="shared" ref="DH200:DH263" si="106">IF(CJ200=1,IF(E200="Home",1,IF(E200="Dona",0,"")),0)</f>
        <v>0</v>
      </c>
      <c r="DI200" s="192">
        <f t="shared" ref="DI200:DI263" si="107">IF(CJ200=1,IF(E200="Dona",1,IF(E200="Home",0,"")),0)</f>
        <v>0</v>
      </c>
      <c r="DK200" s="203">
        <f>IF(Taula436[[#This Row],[Codi del contracte]]&lt;&gt;"",IF(Taula436[[#This Row],[Codi del contracte]]&gt;199,IF(Taula436[[#This Row],[Codi del contracte]]&lt;300,1,0),0),0)</f>
        <v>0</v>
      </c>
      <c r="DL200" s="203">
        <f>IF(Taula436[[#This Row],[Codi del contracte]]&lt;&gt;"",IF(Taula436[[#This Row],[Codi del contracte]]&gt;499,IF(Taula436[[#This Row],[Codi del contracte]]&lt;600,1,0),0),0)</f>
        <v>0</v>
      </c>
      <c r="DM200" s="203">
        <f t="shared" si="88"/>
        <v>0</v>
      </c>
      <c r="DN200" s="203">
        <f>IF(Taula436[[#This Row],[% Jornada (no posar símbol %)]]=100,IF(DM200=1,2,0),0)</f>
        <v>0</v>
      </c>
      <c r="DO200" s="203" t="str">
        <f t="shared" si="92"/>
        <v/>
      </c>
    </row>
    <row r="201" spans="1:119" ht="14.25" customHeight="1">
      <c r="A201" s="260"/>
      <c r="B201" s="83">
        <v>194</v>
      </c>
      <c r="C201" s="210"/>
      <c r="D201" s="226"/>
      <c r="E201" s="210"/>
      <c r="F201" s="224"/>
      <c r="G201" s="224"/>
      <c r="H201" s="210"/>
      <c r="I201" s="225"/>
      <c r="J201" s="210"/>
      <c r="K201" s="155"/>
      <c r="L201" s="156">
        <f t="shared" ref="L201:L264" si="108">CG201</f>
        <v>0</v>
      </c>
      <c r="M201" s="340"/>
      <c r="N201" s="182" t="str">
        <f t="shared" si="89"/>
        <v/>
      </c>
      <c r="O201" s="127"/>
      <c r="P201" s="64"/>
      <c r="Q201" s="64"/>
      <c r="R201" s="64"/>
      <c r="CB201" s="78" t="str">
        <f t="shared" si="93"/>
        <v/>
      </c>
      <c r="CC201" s="79">
        <v>100</v>
      </c>
      <c r="CD201" s="79">
        <f t="shared" si="94"/>
        <v>0</v>
      </c>
      <c r="CE201" s="79">
        <f t="shared" si="95"/>
        <v>0</v>
      </c>
      <c r="CF201" s="79">
        <f t="shared" si="96"/>
        <v>0</v>
      </c>
      <c r="CG201" s="79">
        <f t="shared" si="90"/>
        <v>0</v>
      </c>
      <c r="CH201" s="80">
        <f t="shared" si="97"/>
        <v>0</v>
      </c>
      <c r="CI201" s="84">
        <f t="shared" si="98"/>
        <v>0</v>
      </c>
      <c r="CJ201" s="80">
        <f t="shared" ref="CJ201:CJ264" si="109">IF(CI201&gt;0,1,0)</f>
        <v>0</v>
      </c>
      <c r="CN201" s="21" t="str">
        <f t="shared" si="99"/>
        <v/>
      </c>
      <c r="CO201" s="21" t="str">
        <f t="shared" si="100"/>
        <v/>
      </c>
      <c r="CP201" s="22" t="str">
        <f t="shared" ref="CP201:CP264" si="110">IF(K201="","",IF(K201="*%","Error % jornada",IF(K201&lt;1,"5) % Jornada: No fer servir número en percentatge","")))</f>
        <v/>
      </c>
      <c r="CQ201" s="22" t="str">
        <f t="shared" ref="CQ201:CQ264" si="111">IF(CN201&lt;&gt;"",IF(CP201&lt;&gt;"","1) Tipus de Discapacitat: Triar de desplegable  -  5) % Jornada",CN201),"")</f>
        <v/>
      </c>
      <c r="CR201" s="22" t="str">
        <f t="shared" ref="CR201:CR264" si="112">IF(CO201&lt;&gt;"",IF(CP201&lt;&gt;"","2) Tipus de discapacitat: Manca seleccionar  -  5) % Jornada",CO201),"")</f>
        <v/>
      </c>
      <c r="CS201" s="22" t="str">
        <f t="shared" ref="CS201:CS264" si="113">IF(CQ201&lt;&gt;"",CQ201,CR201)</f>
        <v/>
      </c>
      <c r="CT201" s="22" t="str">
        <f t="shared" ref="CT201:CT264" si="114">IF(CS201&lt;&gt;"",CS201,IF(CP201&lt;&gt;"",CP201,""))</f>
        <v/>
      </c>
      <c r="CU201" s="173" t="str">
        <f t="shared" si="101"/>
        <v/>
      </c>
      <c r="CV201" s="173" t="str">
        <f t="shared" si="102"/>
        <v/>
      </c>
      <c r="CW201" s="22" t="str">
        <f t="shared" ref="CW201:CW264" si="115">IF(CU201&lt;&gt;"",IF(CP201&lt;&gt;"","4) M.Mental, Psíquica ó Paràlisi Cerebral &lt; 33%  -  5)  % Jornada",CU201),"")</f>
        <v/>
      </c>
      <c r="CX201" s="22" t="str">
        <f t="shared" ref="CX201:CX264" si="116">IF(CV201&lt;&gt;"",IF(CP201&lt;&gt;"","3) Físic ó Sensorial &lt; 65%  -  5) % Jornada",CV201),"")</f>
        <v/>
      </c>
      <c r="CY201" s="23" t="str">
        <f t="shared" ref="CY201:CY264" si="117">IF(CX201&lt;&gt;"",CX201,IF(CW201&lt;&gt;"",CW201,""))</f>
        <v/>
      </c>
      <c r="CZ201" s="23" t="str">
        <f t="shared" ref="CZ201:CZ264" si="118">IF(CY201&lt;&gt;"",CY201,IF(CT201&lt;&gt;"",CT201,""))</f>
        <v/>
      </c>
      <c r="DA201" s="207" t="str">
        <f t="shared" si="91"/>
        <v/>
      </c>
      <c r="DB201" s="23">
        <f t="shared" si="103"/>
        <v>0</v>
      </c>
      <c r="DC201" s="16"/>
      <c r="DE201" s="192">
        <f t="shared" si="104"/>
        <v>0</v>
      </c>
      <c r="DF201" s="192">
        <f t="shared" si="105"/>
        <v>0</v>
      </c>
      <c r="DH201" s="192">
        <f t="shared" si="106"/>
        <v>0</v>
      </c>
      <c r="DI201" s="192">
        <f t="shared" si="107"/>
        <v>0</v>
      </c>
      <c r="DK201" s="203">
        <f>IF(Taula436[[#This Row],[Codi del contracte]]&lt;&gt;"",IF(Taula436[[#This Row],[Codi del contracte]]&gt;199,IF(Taula436[[#This Row],[Codi del contracte]]&lt;300,1,0),0),0)</f>
        <v>0</v>
      </c>
      <c r="DL201" s="203">
        <f>IF(Taula436[[#This Row],[Codi del contracte]]&lt;&gt;"",IF(Taula436[[#This Row],[Codi del contracte]]&gt;499,IF(Taula436[[#This Row],[Codi del contracte]]&lt;600,1,0),0),0)</f>
        <v>0</v>
      </c>
      <c r="DM201" s="203">
        <f t="shared" ref="DM201:DM264" si="119">DK201+DL201</f>
        <v>0</v>
      </c>
      <c r="DN201" s="203">
        <f>IF(Taula436[[#This Row],[% Jornada (no posar símbol %)]]=100,IF(DM201=1,2,0),0)</f>
        <v>0</v>
      </c>
      <c r="DO201" s="203" t="str">
        <f t="shared" si="92"/>
        <v/>
      </c>
    </row>
    <row r="202" spans="1:119" ht="14.25" customHeight="1">
      <c r="A202" s="260"/>
      <c r="B202" s="83">
        <v>195</v>
      </c>
      <c r="C202" s="210"/>
      <c r="D202" s="226"/>
      <c r="E202" s="210"/>
      <c r="F202" s="224"/>
      <c r="G202" s="224"/>
      <c r="H202" s="210"/>
      <c r="I202" s="225"/>
      <c r="J202" s="210"/>
      <c r="K202" s="155"/>
      <c r="L202" s="156">
        <f t="shared" si="108"/>
        <v>0</v>
      </c>
      <c r="M202" s="340"/>
      <c r="N202" s="182" t="str">
        <f t="shared" ref="N202:N265" si="120">IFERROR(DA202,"ERROR! NO RETALLAR I ENGANXAR DINS DEL FORMULARI")</f>
        <v/>
      </c>
      <c r="O202" s="127"/>
      <c r="P202" s="64"/>
      <c r="Q202" s="64"/>
      <c r="R202" s="64"/>
      <c r="CB202" s="78" t="str">
        <f t="shared" si="93"/>
        <v/>
      </c>
      <c r="CC202" s="79">
        <v>100</v>
      </c>
      <c r="CD202" s="79">
        <f t="shared" si="94"/>
        <v>0</v>
      </c>
      <c r="CE202" s="79">
        <f t="shared" si="95"/>
        <v>0</v>
      </c>
      <c r="CF202" s="79">
        <f t="shared" si="96"/>
        <v>0</v>
      </c>
      <c r="CG202" s="79">
        <f t="shared" ref="CG202:CG265" si="121">IFERROR(ROUND((CE202+CF202),2),0)</f>
        <v>0</v>
      </c>
      <c r="CH202" s="80">
        <f t="shared" si="97"/>
        <v>0</v>
      </c>
      <c r="CI202" s="84">
        <f t="shared" si="98"/>
        <v>0</v>
      </c>
      <c r="CJ202" s="80">
        <f t="shared" si="109"/>
        <v>0</v>
      </c>
      <c r="CN202" s="21" t="str">
        <f t="shared" si="99"/>
        <v/>
      </c>
      <c r="CO202" s="21" t="str">
        <f t="shared" si="100"/>
        <v/>
      </c>
      <c r="CP202" s="22" t="str">
        <f t="shared" si="110"/>
        <v/>
      </c>
      <c r="CQ202" s="22" t="str">
        <f t="shared" si="111"/>
        <v/>
      </c>
      <c r="CR202" s="22" t="str">
        <f t="shared" si="112"/>
        <v/>
      </c>
      <c r="CS202" s="22" t="str">
        <f t="shared" si="113"/>
        <v/>
      </c>
      <c r="CT202" s="22" t="str">
        <f t="shared" si="114"/>
        <v/>
      </c>
      <c r="CU202" s="173" t="str">
        <f t="shared" si="101"/>
        <v/>
      </c>
      <c r="CV202" s="173" t="str">
        <f t="shared" si="102"/>
        <v/>
      </c>
      <c r="CW202" s="22" t="str">
        <f t="shared" si="115"/>
        <v/>
      </c>
      <c r="CX202" s="22" t="str">
        <f t="shared" si="116"/>
        <v/>
      </c>
      <c r="CY202" s="23" t="str">
        <f t="shared" si="117"/>
        <v/>
      </c>
      <c r="CZ202" s="23" t="str">
        <f t="shared" si="118"/>
        <v/>
      </c>
      <c r="DA202" s="207" t="str">
        <f t="shared" ref="DA202:DA265" si="122">IF(CZ202&lt;&gt;"",CZ202,IF(DO202&lt;&gt;"",DO202,""))</f>
        <v/>
      </c>
      <c r="DB202" s="23">
        <f t="shared" si="103"/>
        <v>0</v>
      </c>
      <c r="DC202" s="16"/>
      <c r="DE202" s="192">
        <f t="shared" si="104"/>
        <v>0</v>
      </c>
      <c r="DF202" s="192">
        <f t="shared" si="105"/>
        <v>0</v>
      </c>
      <c r="DH202" s="192">
        <f t="shared" si="106"/>
        <v>0</v>
      </c>
      <c r="DI202" s="192">
        <f t="shared" si="107"/>
        <v>0</v>
      </c>
      <c r="DK202" s="203">
        <f>IF(Taula436[[#This Row],[Codi del contracte]]&lt;&gt;"",IF(Taula436[[#This Row],[Codi del contracte]]&gt;199,IF(Taula436[[#This Row],[Codi del contracte]]&lt;300,1,0),0),0)</f>
        <v>0</v>
      </c>
      <c r="DL202" s="203">
        <f>IF(Taula436[[#This Row],[Codi del contracte]]&lt;&gt;"",IF(Taula436[[#This Row],[Codi del contracte]]&gt;499,IF(Taula436[[#This Row],[Codi del contracte]]&lt;600,1,0),0),0)</f>
        <v>0</v>
      </c>
      <c r="DM202" s="203">
        <f t="shared" si="119"/>
        <v>0</v>
      </c>
      <c r="DN202" s="203">
        <f>IF(Taula436[[#This Row],[% Jornada (no posar símbol %)]]=100,IF(DM202=1,2,0),0)</f>
        <v>0</v>
      </c>
      <c r="DO202" s="203" t="str">
        <f t="shared" ref="DO202:DO265" si="123">IF(DN202=2,"6) Contracte a Temps Parcial no compatible amb 100% Jornada","")</f>
        <v/>
      </c>
    </row>
    <row r="203" spans="1:119" ht="14.25" customHeight="1">
      <c r="A203" s="260"/>
      <c r="B203" s="83">
        <v>196</v>
      </c>
      <c r="C203" s="210"/>
      <c r="D203" s="226"/>
      <c r="E203" s="210"/>
      <c r="F203" s="224"/>
      <c r="G203" s="224"/>
      <c r="H203" s="210"/>
      <c r="I203" s="225"/>
      <c r="J203" s="210"/>
      <c r="K203" s="155"/>
      <c r="L203" s="156">
        <f t="shared" si="108"/>
        <v>0</v>
      </c>
      <c r="M203" s="340"/>
      <c r="N203" s="182" t="str">
        <f t="shared" si="120"/>
        <v/>
      </c>
      <c r="O203" s="127"/>
      <c r="P203" s="64"/>
      <c r="Q203" s="64"/>
      <c r="R203" s="64"/>
      <c r="CB203" s="78" t="str">
        <f t="shared" si="93"/>
        <v/>
      </c>
      <c r="CC203" s="79">
        <v>100</v>
      </c>
      <c r="CD203" s="79">
        <f t="shared" si="94"/>
        <v>0</v>
      </c>
      <c r="CE203" s="79">
        <f t="shared" si="95"/>
        <v>0</v>
      </c>
      <c r="CF203" s="79">
        <f t="shared" si="96"/>
        <v>0</v>
      </c>
      <c r="CG203" s="79">
        <f t="shared" si="121"/>
        <v>0</v>
      </c>
      <c r="CH203" s="80">
        <f t="shared" si="97"/>
        <v>0</v>
      </c>
      <c r="CI203" s="84">
        <f t="shared" si="98"/>
        <v>0</v>
      </c>
      <c r="CJ203" s="80">
        <f t="shared" si="109"/>
        <v>0</v>
      </c>
      <c r="CN203" s="21" t="str">
        <f t="shared" si="99"/>
        <v/>
      </c>
      <c r="CO203" s="21" t="str">
        <f t="shared" si="100"/>
        <v/>
      </c>
      <c r="CP203" s="22" t="str">
        <f t="shared" si="110"/>
        <v/>
      </c>
      <c r="CQ203" s="22" t="str">
        <f t="shared" si="111"/>
        <v/>
      </c>
      <c r="CR203" s="22" t="str">
        <f t="shared" si="112"/>
        <v/>
      </c>
      <c r="CS203" s="22" t="str">
        <f t="shared" si="113"/>
        <v/>
      </c>
      <c r="CT203" s="22" t="str">
        <f t="shared" si="114"/>
        <v/>
      </c>
      <c r="CU203" s="173" t="str">
        <f t="shared" si="101"/>
        <v/>
      </c>
      <c r="CV203" s="173" t="str">
        <f t="shared" si="102"/>
        <v/>
      </c>
      <c r="CW203" s="22" t="str">
        <f t="shared" si="115"/>
        <v/>
      </c>
      <c r="CX203" s="22" t="str">
        <f t="shared" si="116"/>
        <v/>
      </c>
      <c r="CY203" s="23" t="str">
        <f t="shared" si="117"/>
        <v/>
      </c>
      <c r="CZ203" s="23" t="str">
        <f t="shared" si="118"/>
        <v/>
      </c>
      <c r="DA203" s="207" t="str">
        <f t="shared" si="122"/>
        <v/>
      </c>
      <c r="DB203" s="23">
        <f t="shared" si="103"/>
        <v>0</v>
      </c>
      <c r="DC203" s="16"/>
      <c r="DE203" s="192">
        <f t="shared" si="104"/>
        <v>0</v>
      </c>
      <c r="DF203" s="192">
        <f t="shared" si="105"/>
        <v>0</v>
      </c>
      <c r="DH203" s="192">
        <f t="shared" si="106"/>
        <v>0</v>
      </c>
      <c r="DI203" s="192">
        <f t="shared" si="107"/>
        <v>0</v>
      </c>
      <c r="DK203" s="203">
        <f>IF(Taula436[[#This Row],[Codi del contracte]]&lt;&gt;"",IF(Taula436[[#This Row],[Codi del contracte]]&gt;199,IF(Taula436[[#This Row],[Codi del contracte]]&lt;300,1,0),0),0)</f>
        <v>0</v>
      </c>
      <c r="DL203" s="203">
        <f>IF(Taula436[[#This Row],[Codi del contracte]]&lt;&gt;"",IF(Taula436[[#This Row],[Codi del contracte]]&gt;499,IF(Taula436[[#This Row],[Codi del contracte]]&lt;600,1,0),0),0)</f>
        <v>0</v>
      </c>
      <c r="DM203" s="203">
        <f t="shared" si="119"/>
        <v>0</v>
      </c>
      <c r="DN203" s="203">
        <f>IF(Taula436[[#This Row],[% Jornada (no posar símbol %)]]=100,IF(DM203=1,2,0),0)</f>
        <v>0</v>
      </c>
      <c r="DO203" s="203" t="str">
        <f t="shared" si="123"/>
        <v/>
      </c>
    </row>
    <row r="204" spans="1:119" ht="14.25" customHeight="1">
      <c r="A204" s="260"/>
      <c r="B204" s="83">
        <v>197</v>
      </c>
      <c r="C204" s="210"/>
      <c r="D204" s="226"/>
      <c r="E204" s="210"/>
      <c r="F204" s="224"/>
      <c r="G204" s="224"/>
      <c r="H204" s="210"/>
      <c r="I204" s="225"/>
      <c r="J204" s="210"/>
      <c r="K204" s="155"/>
      <c r="L204" s="156">
        <f t="shared" si="108"/>
        <v>0</v>
      </c>
      <c r="M204" s="340"/>
      <c r="N204" s="182" t="str">
        <f t="shared" si="120"/>
        <v/>
      </c>
      <c r="O204" s="127"/>
      <c r="P204" s="64"/>
      <c r="Q204" s="64"/>
      <c r="R204" s="64"/>
      <c r="CB204" s="78" t="str">
        <f t="shared" si="93"/>
        <v/>
      </c>
      <c r="CC204" s="79">
        <v>100</v>
      </c>
      <c r="CD204" s="79">
        <f t="shared" si="94"/>
        <v>0</v>
      </c>
      <c r="CE204" s="79">
        <f t="shared" si="95"/>
        <v>0</v>
      </c>
      <c r="CF204" s="79">
        <f t="shared" si="96"/>
        <v>0</v>
      </c>
      <c r="CG204" s="79">
        <f t="shared" si="121"/>
        <v>0</v>
      </c>
      <c r="CH204" s="80">
        <f t="shared" si="97"/>
        <v>0</v>
      </c>
      <c r="CI204" s="84">
        <f t="shared" si="98"/>
        <v>0</v>
      </c>
      <c r="CJ204" s="80">
        <f t="shared" si="109"/>
        <v>0</v>
      </c>
      <c r="CN204" s="21" t="str">
        <f t="shared" si="99"/>
        <v/>
      </c>
      <c r="CO204" s="21" t="str">
        <f t="shared" si="100"/>
        <v/>
      </c>
      <c r="CP204" s="22" t="str">
        <f t="shared" si="110"/>
        <v/>
      </c>
      <c r="CQ204" s="22" t="str">
        <f t="shared" si="111"/>
        <v/>
      </c>
      <c r="CR204" s="22" t="str">
        <f t="shared" si="112"/>
        <v/>
      </c>
      <c r="CS204" s="22" t="str">
        <f t="shared" si="113"/>
        <v/>
      </c>
      <c r="CT204" s="22" t="str">
        <f t="shared" si="114"/>
        <v/>
      </c>
      <c r="CU204" s="173" t="str">
        <f t="shared" si="101"/>
        <v/>
      </c>
      <c r="CV204" s="173" t="str">
        <f t="shared" si="102"/>
        <v/>
      </c>
      <c r="CW204" s="22" t="str">
        <f t="shared" si="115"/>
        <v/>
      </c>
      <c r="CX204" s="22" t="str">
        <f t="shared" si="116"/>
        <v/>
      </c>
      <c r="CY204" s="23" t="str">
        <f t="shared" si="117"/>
        <v/>
      </c>
      <c r="CZ204" s="23" t="str">
        <f t="shared" si="118"/>
        <v/>
      </c>
      <c r="DA204" s="207" t="str">
        <f t="shared" si="122"/>
        <v/>
      </c>
      <c r="DB204" s="23">
        <f t="shared" si="103"/>
        <v>0</v>
      </c>
      <c r="DC204" s="16"/>
      <c r="DE204" s="192">
        <f t="shared" si="104"/>
        <v>0</v>
      </c>
      <c r="DF204" s="192">
        <f t="shared" si="105"/>
        <v>0</v>
      </c>
      <c r="DH204" s="192">
        <f t="shared" si="106"/>
        <v>0</v>
      </c>
      <c r="DI204" s="192">
        <f t="shared" si="107"/>
        <v>0</v>
      </c>
      <c r="DK204" s="203">
        <f>IF(Taula436[[#This Row],[Codi del contracte]]&lt;&gt;"",IF(Taula436[[#This Row],[Codi del contracte]]&gt;199,IF(Taula436[[#This Row],[Codi del contracte]]&lt;300,1,0),0),0)</f>
        <v>0</v>
      </c>
      <c r="DL204" s="203">
        <f>IF(Taula436[[#This Row],[Codi del contracte]]&lt;&gt;"",IF(Taula436[[#This Row],[Codi del contracte]]&gt;499,IF(Taula436[[#This Row],[Codi del contracte]]&lt;600,1,0),0),0)</f>
        <v>0</v>
      </c>
      <c r="DM204" s="203">
        <f t="shared" si="119"/>
        <v>0</v>
      </c>
      <c r="DN204" s="203">
        <f>IF(Taula436[[#This Row],[% Jornada (no posar símbol %)]]=100,IF(DM204=1,2,0),0)</f>
        <v>0</v>
      </c>
      <c r="DO204" s="203" t="str">
        <f t="shared" si="123"/>
        <v/>
      </c>
    </row>
    <row r="205" spans="1:119" ht="14.25" customHeight="1">
      <c r="A205" s="260"/>
      <c r="B205" s="83">
        <v>198</v>
      </c>
      <c r="C205" s="210"/>
      <c r="D205" s="226"/>
      <c r="E205" s="210"/>
      <c r="F205" s="224"/>
      <c r="G205" s="224"/>
      <c r="H205" s="210"/>
      <c r="I205" s="225"/>
      <c r="J205" s="210"/>
      <c r="K205" s="155"/>
      <c r="L205" s="156">
        <f t="shared" si="108"/>
        <v>0</v>
      </c>
      <c r="M205" s="340"/>
      <c r="N205" s="182" t="str">
        <f t="shared" si="120"/>
        <v/>
      </c>
      <c r="O205" s="127"/>
      <c r="P205" s="64"/>
      <c r="Q205" s="64"/>
      <c r="R205" s="64"/>
      <c r="CB205" s="78" t="str">
        <f t="shared" si="93"/>
        <v/>
      </c>
      <c r="CC205" s="79">
        <v>100</v>
      </c>
      <c r="CD205" s="79">
        <f t="shared" si="94"/>
        <v>0</v>
      </c>
      <c r="CE205" s="79">
        <f t="shared" si="95"/>
        <v>0</v>
      </c>
      <c r="CF205" s="79">
        <f t="shared" si="96"/>
        <v>0</v>
      </c>
      <c r="CG205" s="79">
        <f t="shared" si="121"/>
        <v>0</v>
      </c>
      <c r="CH205" s="80">
        <f t="shared" si="97"/>
        <v>0</v>
      </c>
      <c r="CI205" s="84">
        <f t="shared" si="98"/>
        <v>0</v>
      </c>
      <c r="CJ205" s="80">
        <f t="shared" si="109"/>
        <v>0</v>
      </c>
      <c r="CN205" s="21" t="str">
        <f t="shared" si="99"/>
        <v/>
      </c>
      <c r="CO205" s="21" t="str">
        <f t="shared" si="100"/>
        <v/>
      </c>
      <c r="CP205" s="22" t="str">
        <f t="shared" si="110"/>
        <v/>
      </c>
      <c r="CQ205" s="22" t="str">
        <f t="shared" si="111"/>
        <v/>
      </c>
      <c r="CR205" s="22" t="str">
        <f t="shared" si="112"/>
        <v/>
      </c>
      <c r="CS205" s="22" t="str">
        <f t="shared" si="113"/>
        <v/>
      </c>
      <c r="CT205" s="22" t="str">
        <f t="shared" si="114"/>
        <v/>
      </c>
      <c r="CU205" s="173" t="str">
        <f t="shared" si="101"/>
        <v/>
      </c>
      <c r="CV205" s="173" t="str">
        <f t="shared" si="102"/>
        <v/>
      </c>
      <c r="CW205" s="22" t="str">
        <f t="shared" si="115"/>
        <v/>
      </c>
      <c r="CX205" s="22" t="str">
        <f t="shared" si="116"/>
        <v/>
      </c>
      <c r="CY205" s="23" t="str">
        <f t="shared" si="117"/>
        <v/>
      </c>
      <c r="CZ205" s="23" t="str">
        <f t="shared" si="118"/>
        <v/>
      </c>
      <c r="DA205" s="207" t="str">
        <f t="shared" si="122"/>
        <v/>
      </c>
      <c r="DB205" s="23">
        <f t="shared" si="103"/>
        <v>0</v>
      </c>
      <c r="DC205" s="16"/>
      <c r="DE205" s="192">
        <f t="shared" si="104"/>
        <v>0</v>
      </c>
      <c r="DF205" s="192">
        <f t="shared" si="105"/>
        <v>0</v>
      </c>
      <c r="DH205" s="192">
        <f t="shared" si="106"/>
        <v>0</v>
      </c>
      <c r="DI205" s="192">
        <f t="shared" si="107"/>
        <v>0</v>
      </c>
      <c r="DK205" s="203">
        <f>IF(Taula436[[#This Row],[Codi del contracte]]&lt;&gt;"",IF(Taula436[[#This Row],[Codi del contracte]]&gt;199,IF(Taula436[[#This Row],[Codi del contracte]]&lt;300,1,0),0),0)</f>
        <v>0</v>
      </c>
      <c r="DL205" s="203">
        <f>IF(Taula436[[#This Row],[Codi del contracte]]&lt;&gt;"",IF(Taula436[[#This Row],[Codi del contracte]]&gt;499,IF(Taula436[[#This Row],[Codi del contracte]]&lt;600,1,0),0),0)</f>
        <v>0</v>
      </c>
      <c r="DM205" s="203">
        <f t="shared" si="119"/>
        <v>0</v>
      </c>
      <c r="DN205" s="203">
        <f>IF(Taula436[[#This Row],[% Jornada (no posar símbol %)]]=100,IF(DM205=1,2,0),0)</f>
        <v>0</v>
      </c>
      <c r="DO205" s="203" t="str">
        <f t="shared" si="123"/>
        <v/>
      </c>
    </row>
    <row r="206" spans="1:119" ht="14.25" customHeight="1">
      <c r="A206" s="260"/>
      <c r="B206" s="83">
        <v>199</v>
      </c>
      <c r="C206" s="210"/>
      <c r="D206" s="226"/>
      <c r="E206" s="210"/>
      <c r="F206" s="224"/>
      <c r="G206" s="224"/>
      <c r="H206" s="210"/>
      <c r="I206" s="225"/>
      <c r="J206" s="210"/>
      <c r="K206" s="155"/>
      <c r="L206" s="156">
        <f t="shared" si="108"/>
        <v>0</v>
      </c>
      <c r="M206" s="340"/>
      <c r="N206" s="182" t="str">
        <f t="shared" si="120"/>
        <v/>
      </c>
      <c r="O206" s="127"/>
      <c r="P206" s="64"/>
      <c r="Q206" s="64"/>
      <c r="R206" s="64"/>
      <c r="CB206" s="78" t="str">
        <f t="shared" si="93"/>
        <v/>
      </c>
      <c r="CC206" s="79">
        <v>100</v>
      </c>
      <c r="CD206" s="79">
        <f t="shared" si="94"/>
        <v>0</v>
      </c>
      <c r="CE206" s="79">
        <f t="shared" si="95"/>
        <v>0</v>
      </c>
      <c r="CF206" s="79">
        <f t="shared" si="96"/>
        <v>0</v>
      </c>
      <c r="CG206" s="79">
        <f t="shared" si="121"/>
        <v>0</v>
      </c>
      <c r="CH206" s="80">
        <f t="shared" si="97"/>
        <v>0</v>
      </c>
      <c r="CI206" s="84">
        <f t="shared" si="98"/>
        <v>0</v>
      </c>
      <c r="CJ206" s="80">
        <f t="shared" si="109"/>
        <v>0</v>
      </c>
      <c r="CN206" s="21" t="str">
        <f t="shared" si="99"/>
        <v/>
      </c>
      <c r="CO206" s="21" t="str">
        <f t="shared" si="100"/>
        <v/>
      </c>
      <c r="CP206" s="22" t="str">
        <f t="shared" si="110"/>
        <v/>
      </c>
      <c r="CQ206" s="22" t="str">
        <f t="shared" si="111"/>
        <v/>
      </c>
      <c r="CR206" s="22" t="str">
        <f t="shared" si="112"/>
        <v/>
      </c>
      <c r="CS206" s="22" t="str">
        <f t="shared" si="113"/>
        <v/>
      </c>
      <c r="CT206" s="22" t="str">
        <f t="shared" si="114"/>
        <v/>
      </c>
      <c r="CU206" s="173" t="str">
        <f t="shared" si="101"/>
        <v/>
      </c>
      <c r="CV206" s="173" t="str">
        <f t="shared" si="102"/>
        <v/>
      </c>
      <c r="CW206" s="22" t="str">
        <f t="shared" si="115"/>
        <v/>
      </c>
      <c r="CX206" s="22" t="str">
        <f t="shared" si="116"/>
        <v/>
      </c>
      <c r="CY206" s="23" t="str">
        <f t="shared" si="117"/>
        <v/>
      </c>
      <c r="CZ206" s="23" t="str">
        <f t="shared" si="118"/>
        <v/>
      </c>
      <c r="DA206" s="207" t="str">
        <f t="shared" si="122"/>
        <v/>
      </c>
      <c r="DB206" s="23">
        <f t="shared" si="103"/>
        <v>0</v>
      </c>
      <c r="DC206" s="16"/>
      <c r="DE206" s="192">
        <f t="shared" si="104"/>
        <v>0</v>
      </c>
      <c r="DF206" s="192">
        <f t="shared" si="105"/>
        <v>0</v>
      </c>
      <c r="DH206" s="192">
        <f t="shared" si="106"/>
        <v>0</v>
      </c>
      <c r="DI206" s="192">
        <f t="shared" si="107"/>
        <v>0</v>
      </c>
      <c r="DK206" s="203">
        <f>IF(Taula436[[#This Row],[Codi del contracte]]&lt;&gt;"",IF(Taula436[[#This Row],[Codi del contracte]]&gt;199,IF(Taula436[[#This Row],[Codi del contracte]]&lt;300,1,0),0),0)</f>
        <v>0</v>
      </c>
      <c r="DL206" s="203">
        <f>IF(Taula436[[#This Row],[Codi del contracte]]&lt;&gt;"",IF(Taula436[[#This Row],[Codi del contracte]]&gt;499,IF(Taula436[[#This Row],[Codi del contracte]]&lt;600,1,0),0),0)</f>
        <v>0</v>
      </c>
      <c r="DM206" s="203">
        <f t="shared" si="119"/>
        <v>0</v>
      </c>
      <c r="DN206" s="203">
        <f>IF(Taula436[[#This Row],[% Jornada (no posar símbol %)]]=100,IF(DM206=1,2,0),0)</f>
        <v>0</v>
      </c>
      <c r="DO206" s="203" t="str">
        <f t="shared" si="123"/>
        <v/>
      </c>
    </row>
    <row r="207" spans="1:119" ht="14.25" customHeight="1">
      <c r="A207" s="260"/>
      <c r="B207" s="83">
        <v>200</v>
      </c>
      <c r="C207" s="210"/>
      <c r="D207" s="226"/>
      <c r="E207" s="210"/>
      <c r="F207" s="224"/>
      <c r="G207" s="224"/>
      <c r="H207" s="210"/>
      <c r="I207" s="225"/>
      <c r="J207" s="210"/>
      <c r="K207" s="155"/>
      <c r="L207" s="156">
        <f t="shared" si="108"/>
        <v>0</v>
      </c>
      <c r="M207" s="340"/>
      <c r="N207" s="182" t="str">
        <f t="shared" si="120"/>
        <v/>
      </c>
      <c r="O207" s="127"/>
      <c r="P207" s="64"/>
      <c r="Q207" s="64"/>
      <c r="R207" s="64"/>
      <c r="CB207" s="78" t="str">
        <f t="shared" si="93"/>
        <v/>
      </c>
      <c r="CC207" s="79">
        <v>100</v>
      </c>
      <c r="CD207" s="79">
        <f t="shared" si="94"/>
        <v>0</v>
      </c>
      <c r="CE207" s="79">
        <f t="shared" si="95"/>
        <v>0</v>
      </c>
      <c r="CF207" s="79">
        <f t="shared" si="96"/>
        <v>0</v>
      </c>
      <c r="CG207" s="79">
        <f t="shared" si="121"/>
        <v>0</v>
      </c>
      <c r="CH207" s="80">
        <f t="shared" si="97"/>
        <v>0</v>
      </c>
      <c r="CI207" s="84">
        <f t="shared" si="98"/>
        <v>0</v>
      </c>
      <c r="CJ207" s="80">
        <f t="shared" si="109"/>
        <v>0</v>
      </c>
      <c r="CN207" s="21" t="str">
        <f t="shared" si="99"/>
        <v/>
      </c>
      <c r="CO207" s="21" t="str">
        <f t="shared" si="100"/>
        <v/>
      </c>
      <c r="CP207" s="22" t="str">
        <f t="shared" si="110"/>
        <v/>
      </c>
      <c r="CQ207" s="22" t="str">
        <f t="shared" si="111"/>
        <v/>
      </c>
      <c r="CR207" s="22" t="str">
        <f t="shared" si="112"/>
        <v/>
      </c>
      <c r="CS207" s="22" t="str">
        <f t="shared" si="113"/>
        <v/>
      </c>
      <c r="CT207" s="22" t="str">
        <f t="shared" si="114"/>
        <v/>
      </c>
      <c r="CU207" s="173" t="str">
        <f t="shared" si="101"/>
        <v/>
      </c>
      <c r="CV207" s="173" t="str">
        <f t="shared" si="102"/>
        <v/>
      </c>
      <c r="CW207" s="22" t="str">
        <f t="shared" si="115"/>
        <v/>
      </c>
      <c r="CX207" s="22" t="str">
        <f t="shared" si="116"/>
        <v/>
      </c>
      <c r="CY207" s="23" t="str">
        <f t="shared" si="117"/>
        <v/>
      </c>
      <c r="CZ207" s="23" t="str">
        <f t="shared" si="118"/>
        <v/>
      </c>
      <c r="DA207" s="207" t="str">
        <f t="shared" si="122"/>
        <v/>
      </c>
      <c r="DB207" s="23">
        <f t="shared" si="103"/>
        <v>0</v>
      </c>
      <c r="DC207" s="16"/>
      <c r="DE207" s="192">
        <f t="shared" si="104"/>
        <v>0</v>
      </c>
      <c r="DF207" s="192">
        <f t="shared" si="105"/>
        <v>0</v>
      </c>
      <c r="DH207" s="192">
        <f t="shared" si="106"/>
        <v>0</v>
      </c>
      <c r="DI207" s="192">
        <f t="shared" si="107"/>
        <v>0</v>
      </c>
      <c r="DK207" s="203">
        <f>IF(Taula436[[#This Row],[Codi del contracte]]&lt;&gt;"",IF(Taula436[[#This Row],[Codi del contracte]]&gt;199,IF(Taula436[[#This Row],[Codi del contracte]]&lt;300,1,0),0),0)</f>
        <v>0</v>
      </c>
      <c r="DL207" s="203">
        <f>IF(Taula436[[#This Row],[Codi del contracte]]&lt;&gt;"",IF(Taula436[[#This Row],[Codi del contracte]]&gt;499,IF(Taula436[[#This Row],[Codi del contracte]]&lt;600,1,0),0),0)</f>
        <v>0</v>
      </c>
      <c r="DM207" s="203">
        <f t="shared" si="119"/>
        <v>0</v>
      </c>
      <c r="DN207" s="203">
        <f>IF(Taula436[[#This Row],[% Jornada (no posar símbol %)]]=100,IF(DM207=1,2,0),0)</f>
        <v>0</v>
      </c>
      <c r="DO207" s="203" t="str">
        <f t="shared" si="123"/>
        <v/>
      </c>
    </row>
    <row r="208" spans="1:119" ht="14.25" customHeight="1">
      <c r="A208" s="260"/>
      <c r="B208" s="83">
        <v>201</v>
      </c>
      <c r="C208" s="2"/>
      <c r="D208" s="158"/>
      <c r="E208" s="194"/>
      <c r="F208" s="153"/>
      <c r="G208" s="153"/>
      <c r="H208" s="2"/>
      <c r="I208" s="154"/>
      <c r="J208" s="210"/>
      <c r="K208" s="155"/>
      <c r="L208" s="156">
        <f t="shared" si="108"/>
        <v>0</v>
      </c>
      <c r="M208" s="340"/>
      <c r="N208" s="182" t="str">
        <f t="shared" si="120"/>
        <v/>
      </c>
      <c r="O208" s="127"/>
      <c r="P208" s="64"/>
      <c r="Q208" s="64"/>
      <c r="R208" s="64"/>
      <c r="CB208" s="78" t="str">
        <f t="shared" si="93"/>
        <v/>
      </c>
      <c r="CC208" s="79">
        <v>100</v>
      </c>
      <c r="CD208" s="79">
        <f t="shared" si="94"/>
        <v>0</v>
      </c>
      <c r="CE208" s="79">
        <f t="shared" si="95"/>
        <v>0</v>
      </c>
      <c r="CF208" s="79">
        <f t="shared" si="96"/>
        <v>0</v>
      </c>
      <c r="CG208" s="79">
        <f t="shared" si="121"/>
        <v>0</v>
      </c>
      <c r="CH208" s="80">
        <f t="shared" si="97"/>
        <v>0</v>
      </c>
      <c r="CI208" s="84">
        <f t="shared" si="98"/>
        <v>0</v>
      </c>
      <c r="CJ208" s="80">
        <f t="shared" si="109"/>
        <v>0</v>
      </c>
      <c r="CN208" s="21" t="str">
        <f t="shared" si="99"/>
        <v/>
      </c>
      <c r="CO208" s="21" t="str">
        <f t="shared" si="100"/>
        <v/>
      </c>
      <c r="CP208" s="22" t="str">
        <f t="shared" si="110"/>
        <v/>
      </c>
      <c r="CQ208" s="22" t="str">
        <f t="shared" si="111"/>
        <v/>
      </c>
      <c r="CR208" s="22" t="str">
        <f t="shared" si="112"/>
        <v/>
      </c>
      <c r="CS208" s="22" t="str">
        <f t="shared" si="113"/>
        <v/>
      </c>
      <c r="CT208" s="22" t="str">
        <f t="shared" si="114"/>
        <v/>
      </c>
      <c r="CU208" s="173" t="str">
        <f t="shared" si="101"/>
        <v/>
      </c>
      <c r="CV208" s="173" t="str">
        <f t="shared" si="102"/>
        <v/>
      </c>
      <c r="CW208" s="22" t="str">
        <f t="shared" si="115"/>
        <v/>
      </c>
      <c r="CX208" s="22" t="str">
        <f t="shared" si="116"/>
        <v/>
      </c>
      <c r="CY208" s="23" t="str">
        <f t="shared" si="117"/>
        <v/>
      </c>
      <c r="CZ208" s="23" t="str">
        <f t="shared" si="118"/>
        <v/>
      </c>
      <c r="DA208" s="207" t="str">
        <f t="shared" si="122"/>
        <v/>
      </c>
      <c r="DB208" s="23">
        <f t="shared" si="103"/>
        <v>0</v>
      </c>
      <c r="DC208" s="16"/>
      <c r="DE208" s="192">
        <f t="shared" si="104"/>
        <v>0</v>
      </c>
      <c r="DF208" s="192">
        <f t="shared" si="105"/>
        <v>0</v>
      </c>
      <c r="DH208" s="192">
        <f t="shared" si="106"/>
        <v>0</v>
      </c>
      <c r="DI208" s="192">
        <f t="shared" si="107"/>
        <v>0</v>
      </c>
      <c r="DK208" s="203">
        <f>IF(Taula436[[#This Row],[Codi del contracte]]&lt;&gt;"",IF(Taula436[[#This Row],[Codi del contracte]]&gt;199,IF(Taula436[[#This Row],[Codi del contracte]]&lt;300,1,0),0),0)</f>
        <v>0</v>
      </c>
      <c r="DL208" s="203">
        <f>IF(Taula436[[#This Row],[Codi del contracte]]&lt;&gt;"",IF(Taula436[[#This Row],[Codi del contracte]]&gt;499,IF(Taula436[[#This Row],[Codi del contracte]]&lt;600,1,0),0),0)</f>
        <v>0</v>
      </c>
      <c r="DM208" s="203">
        <f t="shared" si="119"/>
        <v>0</v>
      </c>
      <c r="DN208" s="203">
        <f>IF(Taula436[[#This Row],[% Jornada (no posar símbol %)]]=100,IF(DM208=1,2,0),0)</f>
        <v>0</v>
      </c>
      <c r="DO208" s="203" t="str">
        <f t="shared" si="123"/>
        <v/>
      </c>
    </row>
    <row r="209" spans="1:119" ht="14.25" customHeight="1">
      <c r="A209" s="260"/>
      <c r="B209" s="83">
        <v>202</v>
      </c>
      <c r="C209" s="2"/>
      <c r="D209" s="158"/>
      <c r="E209" s="194"/>
      <c r="F209" s="153"/>
      <c r="G209" s="153"/>
      <c r="H209" s="2"/>
      <c r="I209" s="154"/>
      <c r="J209" s="210"/>
      <c r="K209" s="155"/>
      <c r="L209" s="156">
        <f t="shared" si="108"/>
        <v>0</v>
      </c>
      <c r="M209" s="340"/>
      <c r="N209" s="182" t="str">
        <f t="shared" si="120"/>
        <v/>
      </c>
      <c r="O209" s="127"/>
      <c r="P209" s="64"/>
      <c r="Q209" s="64"/>
      <c r="R209" s="64"/>
      <c r="CB209" s="78" t="str">
        <f t="shared" si="93"/>
        <v/>
      </c>
      <c r="CC209" s="79">
        <v>100</v>
      </c>
      <c r="CD209" s="79">
        <f t="shared" si="94"/>
        <v>0</v>
      </c>
      <c r="CE209" s="79">
        <f t="shared" si="95"/>
        <v>0</v>
      </c>
      <c r="CF209" s="79">
        <f t="shared" si="96"/>
        <v>0</v>
      </c>
      <c r="CG209" s="79">
        <f t="shared" si="121"/>
        <v>0</v>
      </c>
      <c r="CH209" s="80">
        <f t="shared" si="97"/>
        <v>0</v>
      </c>
      <c r="CI209" s="84">
        <f t="shared" si="98"/>
        <v>0</v>
      </c>
      <c r="CJ209" s="80">
        <f t="shared" si="109"/>
        <v>0</v>
      </c>
      <c r="CN209" s="21" t="str">
        <f t="shared" si="99"/>
        <v/>
      </c>
      <c r="CO209" s="21" t="str">
        <f t="shared" si="100"/>
        <v/>
      </c>
      <c r="CP209" s="22" t="str">
        <f t="shared" si="110"/>
        <v/>
      </c>
      <c r="CQ209" s="22" t="str">
        <f t="shared" si="111"/>
        <v/>
      </c>
      <c r="CR209" s="22" t="str">
        <f t="shared" si="112"/>
        <v/>
      </c>
      <c r="CS209" s="22" t="str">
        <f t="shared" si="113"/>
        <v/>
      </c>
      <c r="CT209" s="22" t="str">
        <f t="shared" si="114"/>
        <v/>
      </c>
      <c r="CU209" s="173" t="str">
        <f t="shared" si="101"/>
        <v/>
      </c>
      <c r="CV209" s="173" t="str">
        <f t="shared" si="102"/>
        <v/>
      </c>
      <c r="CW209" s="22" t="str">
        <f t="shared" si="115"/>
        <v/>
      </c>
      <c r="CX209" s="22" t="str">
        <f t="shared" si="116"/>
        <v/>
      </c>
      <c r="CY209" s="23" t="str">
        <f t="shared" si="117"/>
        <v/>
      </c>
      <c r="CZ209" s="23" t="str">
        <f t="shared" si="118"/>
        <v/>
      </c>
      <c r="DA209" s="207" t="str">
        <f t="shared" si="122"/>
        <v/>
      </c>
      <c r="DB209" s="23">
        <f t="shared" si="103"/>
        <v>0</v>
      </c>
      <c r="DC209" s="16"/>
      <c r="DE209" s="192">
        <f t="shared" si="104"/>
        <v>0</v>
      </c>
      <c r="DF209" s="192">
        <f t="shared" si="105"/>
        <v>0</v>
      </c>
      <c r="DH209" s="192">
        <f t="shared" si="106"/>
        <v>0</v>
      </c>
      <c r="DI209" s="192">
        <f t="shared" si="107"/>
        <v>0</v>
      </c>
      <c r="DK209" s="203">
        <f>IF(Taula436[[#This Row],[Codi del contracte]]&lt;&gt;"",IF(Taula436[[#This Row],[Codi del contracte]]&gt;199,IF(Taula436[[#This Row],[Codi del contracte]]&lt;300,1,0),0),0)</f>
        <v>0</v>
      </c>
      <c r="DL209" s="203">
        <f>IF(Taula436[[#This Row],[Codi del contracte]]&lt;&gt;"",IF(Taula436[[#This Row],[Codi del contracte]]&gt;499,IF(Taula436[[#This Row],[Codi del contracte]]&lt;600,1,0),0),0)</f>
        <v>0</v>
      </c>
      <c r="DM209" s="203">
        <f t="shared" si="119"/>
        <v>0</v>
      </c>
      <c r="DN209" s="203">
        <f>IF(Taula436[[#This Row],[% Jornada (no posar símbol %)]]=100,IF(DM209=1,2,0),0)</f>
        <v>0</v>
      </c>
      <c r="DO209" s="203" t="str">
        <f t="shared" si="123"/>
        <v/>
      </c>
    </row>
    <row r="210" spans="1:119" ht="14.25" customHeight="1">
      <c r="A210" s="260"/>
      <c r="B210" s="83">
        <v>203</v>
      </c>
      <c r="C210" s="2"/>
      <c r="D210" s="158"/>
      <c r="E210" s="194"/>
      <c r="F210" s="153"/>
      <c r="G210" s="153"/>
      <c r="H210" s="2"/>
      <c r="I210" s="154"/>
      <c r="J210" s="210"/>
      <c r="K210" s="155"/>
      <c r="L210" s="156">
        <f t="shared" si="108"/>
        <v>0</v>
      </c>
      <c r="M210" s="340"/>
      <c r="N210" s="182" t="str">
        <f t="shared" si="120"/>
        <v/>
      </c>
      <c r="O210" s="127"/>
      <c r="P210" s="64"/>
      <c r="Q210" s="64"/>
      <c r="R210" s="64"/>
      <c r="CB210" s="78" t="str">
        <f t="shared" si="93"/>
        <v/>
      </c>
      <c r="CC210" s="79">
        <v>100</v>
      </c>
      <c r="CD210" s="79">
        <f t="shared" si="94"/>
        <v>0</v>
      </c>
      <c r="CE210" s="79">
        <f t="shared" si="95"/>
        <v>0</v>
      </c>
      <c r="CF210" s="79">
        <f t="shared" si="96"/>
        <v>0</v>
      </c>
      <c r="CG210" s="79">
        <f t="shared" si="121"/>
        <v>0</v>
      </c>
      <c r="CH210" s="80">
        <f t="shared" si="97"/>
        <v>0</v>
      </c>
      <c r="CI210" s="84">
        <f t="shared" si="98"/>
        <v>0</v>
      </c>
      <c r="CJ210" s="80">
        <f t="shared" si="109"/>
        <v>0</v>
      </c>
      <c r="CN210" s="21" t="str">
        <f t="shared" si="99"/>
        <v/>
      </c>
      <c r="CO210" s="21" t="str">
        <f t="shared" si="100"/>
        <v/>
      </c>
      <c r="CP210" s="22" t="str">
        <f t="shared" si="110"/>
        <v/>
      </c>
      <c r="CQ210" s="22" t="str">
        <f t="shared" si="111"/>
        <v/>
      </c>
      <c r="CR210" s="22" t="str">
        <f t="shared" si="112"/>
        <v/>
      </c>
      <c r="CS210" s="22" t="str">
        <f t="shared" si="113"/>
        <v/>
      </c>
      <c r="CT210" s="22" t="str">
        <f t="shared" si="114"/>
        <v/>
      </c>
      <c r="CU210" s="173" t="str">
        <f t="shared" si="101"/>
        <v/>
      </c>
      <c r="CV210" s="173" t="str">
        <f t="shared" si="102"/>
        <v/>
      </c>
      <c r="CW210" s="22" t="str">
        <f t="shared" si="115"/>
        <v/>
      </c>
      <c r="CX210" s="22" t="str">
        <f t="shared" si="116"/>
        <v/>
      </c>
      <c r="CY210" s="23" t="str">
        <f t="shared" si="117"/>
        <v/>
      </c>
      <c r="CZ210" s="23" t="str">
        <f t="shared" si="118"/>
        <v/>
      </c>
      <c r="DA210" s="207" t="str">
        <f t="shared" si="122"/>
        <v/>
      </c>
      <c r="DB210" s="23">
        <f t="shared" si="103"/>
        <v>0</v>
      </c>
      <c r="DC210" s="16"/>
      <c r="DE210" s="192">
        <f t="shared" si="104"/>
        <v>0</v>
      </c>
      <c r="DF210" s="192">
        <f t="shared" si="105"/>
        <v>0</v>
      </c>
      <c r="DH210" s="192">
        <f t="shared" si="106"/>
        <v>0</v>
      </c>
      <c r="DI210" s="192">
        <f t="shared" si="107"/>
        <v>0</v>
      </c>
      <c r="DK210" s="203">
        <f>IF(Taula436[[#This Row],[Codi del contracte]]&lt;&gt;"",IF(Taula436[[#This Row],[Codi del contracte]]&gt;199,IF(Taula436[[#This Row],[Codi del contracte]]&lt;300,1,0),0),0)</f>
        <v>0</v>
      </c>
      <c r="DL210" s="203">
        <f>IF(Taula436[[#This Row],[Codi del contracte]]&lt;&gt;"",IF(Taula436[[#This Row],[Codi del contracte]]&gt;499,IF(Taula436[[#This Row],[Codi del contracte]]&lt;600,1,0),0),0)</f>
        <v>0</v>
      </c>
      <c r="DM210" s="203">
        <f t="shared" si="119"/>
        <v>0</v>
      </c>
      <c r="DN210" s="203">
        <f>IF(Taula436[[#This Row],[% Jornada (no posar símbol %)]]=100,IF(DM210=1,2,0),0)</f>
        <v>0</v>
      </c>
      <c r="DO210" s="203" t="str">
        <f t="shared" si="123"/>
        <v/>
      </c>
    </row>
    <row r="211" spans="1:119" ht="14.25" customHeight="1">
      <c r="A211" s="260"/>
      <c r="B211" s="83">
        <v>204</v>
      </c>
      <c r="C211" s="2"/>
      <c r="D211" s="158"/>
      <c r="E211" s="194"/>
      <c r="F211" s="153"/>
      <c r="G211" s="153"/>
      <c r="H211" s="2"/>
      <c r="I211" s="154"/>
      <c r="J211" s="210"/>
      <c r="K211" s="155"/>
      <c r="L211" s="156">
        <f t="shared" si="108"/>
        <v>0</v>
      </c>
      <c r="M211" s="340"/>
      <c r="N211" s="182" t="str">
        <f t="shared" si="120"/>
        <v/>
      </c>
      <c r="O211" s="127"/>
      <c r="P211" s="64"/>
      <c r="Q211" s="64"/>
      <c r="R211" s="64"/>
      <c r="CB211" s="78" t="str">
        <f t="shared" si="93"/>
        <v/>
      </c>
      <c r="CC211" s="79">
        <v>100</v>
      </c>
      <c r="CD211" s="79">
        <f t="shared" si="94"/>
        <v>0</v>
      </c>
      <c r="CE211" s="79">
        <f t="shared" si="95"/>
        <v>0</v>
      </c>
      <c r="CF211" s="79">
        <f t="shared" si="96"/>
        <v>0</v>
      </c>
      <c r="CG211" s="79">
        <f t="shared" si="121"/>
        <v>0</v>
      </c>
      <c r="CH211" s="80">
        <f t="shared" si="97"/>
        <v>0</v>
      </c>
      <c r="CI211" s="84">
        <f t="shared" si="98"/>
        <v>0</v>
      </c>
      <c r="CJ211" s="80">
        <f t="shared" si="109"/>
        <v>0</v>
      </c>
      <c r="CN211" s="21" t="str">
        <f t="shared" si="99"/>
        <v/>
      </c>
      <c r="CO211" s="21" t="str">
        <f t="shared" si="100"/>
        <v/>
      </c>
      <c r="CP211" s="22" t="str">
        <f t="shared" si="110"/>
        <v/>
      </c>
      <c r="CQ211" s="22" t="str">
        <f t="shared" si="111"/>
        <v/>
      </c>
      <c r="CR211" s="22" t="str">
        <f t="shared" si="112"/>
        <v/>
      </c>
      <c r="CS211" s="22" t="str">
        <f t="shared" si="113"/>
        <v/>
      </c>
      <c r="CT211" s="22" t="str">
        <f t="shared" si="114"/>
        <v/>
      </c>
      <c r="CU211" s="173" t="str">
        <f t="shared" si="101"/>
        <v/>
      </c>
      <c r="CV211" s="173" t="str">
        <f t="shared" si="102"/>
        <v/>
      </c>
      <c r="CW211" s="22" t="str">
        <f t="shared" si="115"/>
        <v/>
      </c>
      <c r="CX211" s="22" t="str">
        <f t="shared" si="116"/>
        <v/>
      </c>
      <c r="CY211" s="23" t="str">
        <f t="shared" si="117"/>
        <v/>
      </c>
      <c r="CZ211" s="23" t="str">
        <f t="shared" si="118"/>
        <v/>
      </c>
      <c r="DA211" s="207" t="str">
        <f t="shared" si="122"/>
        <v/>
      </c>
      <c r="DB211" s="23">
        <f t="shared" si="103"/>
        <v>0</v>
      </c>
      <c r="DC211" s="16"/>
      <c r="DE211" s="192">
        <f t="shared" si="104"/>
        <v>0</v>
      </c>
      <c r="DF211" s="192">
        <f t="shared" si="105"/>
        <v>0</v>
      </c>
      <c r="DH211" s="192">
        <f t="shared" si="106"/>
        <v>0</v>
      </c>
      <c r="DI211" s="192">
        <f t="shared" si="107"/>
        <v>0</v>
      </c>
      <c r="DK211" s="203">
        <f>IF(Taula436[[#This Row],[Codi del contracte]]&lt;&gt;"",IF(Taula436[[#This Row],[Codi del contracte]]&gt;199,IF(Taula436[[#This Row],[Codi del contracte]]&lt;300,1,0),0),0)</f>
        <v>0</v>
      </c>
      <c r="DL211" s="203">
        <f>IF(Taula436[[#This Row],[Codi del contracte]]&lt;&gt;"",IF(Taula436[[#This Row],[Codi del contracte]]&gt;499,IF(Taula436[[#This Row],[Codi del contracte]]&lt;600,1,0),0),0)</f>
        <v>0</v>
      </c>
      <c r="DM211" s="203">
        <f t="shared" si="119"/>
        <v>0</v>
      </c>
      <c r="DN211" s="203">
        <f>IF(Taula436[[#This Row],[% Jornada (no posar símbol %)]]=100,IF(DM211=1,2,0),0)</f>
        <v>0</v>
      </c>
      <c r="DO211" s="203" t="str">
        <f t="shared" si="123"/>
        <v/>
      </c>
    </row>
    <row r="212" spans="1:119" ht="14.25" customHeight="1">
      <c r="A212" s="260"/>
      <c r="B212" s="83">
        <v>205</v>
      </c>
      <c r="C212" s="2"/>
      <c r="D212" s="158"/>
      <c r="E212" s="194"/>
      <c r="F212" s="153"/>
      <c r="G212" s="153"/>
      <c r="H212" s="2"/>
      <c r="I212" s="154"/>
      <c r="J212" s="210"/>
      <c r="K212" s="155"/>
      <c r="L212" s="156">
        <f t="shared" si="108"/>
        <v>0</v>
      </c>
      <c r="M212" s="340"/>
      <c r="N212" s="182" t="str">
        <f t="shared" si="120"/>
        <v/>
      </c>
      <c r="O212" s="127"/>
      <c r="P212" s="64"/>
      <c r="Q212" s="64"/>
      <c r="R212" s="64"/>
      <c r="CB212" s="78" t="str">
        <f t="shared" si="93"/>
        <v/>
      </c>
      <c r="CC212" s="79">
        <v>100</v>
      </c>
      <c r="CD212" s="79">
        <f t="shared" si="94"/>
        <v>0</v>
      </c>
      <c r="CE212" s="79">
        <f t="shared" si="95"/>
        <v>0</v>
      </c>
      <c r="CF212" s="79">
        <f t="shared" si="96"/>
        <v>0</v>
      </c>
      <c r="CG212" s="79">
        <f t="shared" si="121"/>
        <v>0</v>
      </c>
      <c r="CH212" s="80">
        <f t="shared" si="97"/>
        <v>0</v>
      </c>
      <c r="CI212" s="84">
        <f t="shared" si="98"/>
        <v>0</v>
      </c>
      <c r="CJ212" s="80">
        <f t="shared" si="109"/>
        <v>0</v>
      </c>
      <c r="CN212" s="21" t="str">
        <f t="shared" si="99"/>
        <v/>
      </c>
      <c r="CO212" s="21" t="str">
        <f t="shared" si="100"/>
        <v/>
      </c>
      <c r="CP212" s="22" t="str">
        <f t="shared" si="110"/>
        <v/>
      </c>
      <c r="CQ212" s="22" t="str">
        <f t="shared" si="111"/>
        <v/>
      </c>
      <c r="CR212" s="22" t="str">
        <f t="shared" si="112"/>
        <v/>
      </c>
      <c r="CS212" s="22" t="str">
        <f t="shared" si="113"/>
        <v/>
      </c>
      <c r="CT212" s="22" t="str">
        <f t="shared" si="114"/>
        <v/>
      </c>
      <c r="CU212" s="173" t="str">
        <f t="shared" si="101"/>
        <v/>
      </c>
      <c r="CV212" s="173" t="str">
        <f t="shared" si="102"/>
        <v/>
      </c>
      <c r="CW212" s="22" t="str">
        <f t="shared" si="115"/>
        <v/>
      </c>
      <c r="CX212" s="22" t="str">
        <f t="shared" si="116"/>
        <v/>
      </c>
      <c r="CY212" s="23" t="str">
        <f t="shared" si="117"/>
        <v/>
      </c>
      <c r="CZ212" s="23" t="str">
        <f t="shared" si="118"/>
        <v/>
      </c>
      <c r="DA212" s="207" t="str">
        <f t="shared" si="122"/>
        <v/>
      </c>
      <c r="DB212" s="23">
        <f t="shared" si="103"/>
        <v>0</v>
      </c>
      <c r="DC212" s="16"/>
      <c r="DE212" s="192">
        <f t="shared" si="104"/>
        <v>0</v>
      </c>
      <c r="DF212" s="192">
        <f t="shared" si="105"/>
        <v>0</v>
      </c>
      <c r="DH212" s="192">
        <f t="shared" si="106"/>
        <v>0</v>
      </c>
      <c r="DI212" s="192">
        <f t="shared" si="107"/>
        <v>0</v>
      </c>
      <c r="DK212" s="203">
        <f>IF(Taula436[[#This Row],[Codi del contracte]]&lt;&gt;"",IF(Taula436[[#This Row],[Codi del contracte]]&gt;199,IF(Taula436[[#This Row],[Codi del contracte]]&lt;300,1,0),0),0)</f>
        <v>0</v>
      </c>
      <c r="DL212" s="203">
        <f>IF(Taula436[[#This Row],[Codi del contracte]]&lt;&gt;"",IF(Taula436[[#This Row],[Codi del contracte]]&gt;499,IF(Taula436[[#This Row],[Codi del contracte]]&lt;600,1,0),0),0)</f>
        <v>0</v>
      </c>
      <c r="DM212" s="203">
        <f t="shared" si="119"/>
        <v>0</v>
      </c>
      <c r="DN212" s="203">
        <f>IF(Taula436[[#This Row],[% Jornada (no posar símbol %)]]=100,IF(DM212=1,2,0),0)</f>
        <v>0</v>
      </c>
      <c r="DO212" s="203" t="str">
        <f t="shared" si="123"/>
        <v/>
      </c>
    </row>
    <row r="213" spans="1:119" ht="14.25" customHeight="1">
      <c r="A213" s="260"/>
      <c r="B213" s="83">
        <v>206</v>
      </c>
      <c r="C213" s="2"/>
      <c r="D213" s="158"/>
      <c r="E213" s="194"/>
      <c r="F213" s="153"/>
      <c r="G213" s="153"/>
      <c r="H213" s="2"/>
      <c r="I213" s="154"/>
      <c r="J213" s="210"/>
      <c r="K213" s="155"/>
      <c r="L213" s="156">
        <f t="shared" si="108"/>
        <v>0</v>
      </c>
      <c r="M213" s="340"/>
      <c r="N213" s="182" t="str">
        <f t="shared" si="120"/>
        <v/>
      </c>
      <c r="O213" s="127"/>
      <c r="P213" s="64"/>
      <c r="Q213" s="64"/>
      <c r="R213" s="64"/>
      <c r="CB213" s="78" t="str">
        <f t="shared" si="93"/>
        <v/>
      </c>
      <c r="CC213" s="79">
        <v>100</v>
      </c>
      <c r="CD213" s="79">
        <f t="shared" si="94"/>
        <v>0</v>
      </c>
      <c r="CE213" s="79">
        <f t="shared" si="95"/>
        <v>0</v>
      </c>
      <c r="CF213" s="79">
        <f t="shared" si="96"/>
        <v>0</v>
      </c>
      <c r="CG213" s="79">
        <f t="shared" si="121"/>
        <v>0</v>
      </c>
      <c r="CH213" s="80">
        <f t="shared" si="97"/>
        <v>0</v>
      </c>
      <c r="CI213" s="84">
        <f t="shared" si="98"/>
        <v>0</v>
      </c>
      <c r="CJ213" s="80">
        <f t="shared" si="109"/>
        <v>0</v>
      </c>
      <c r="CN213" s="21" t="str">
        <f t="shared" si="99"/>
        <v/>
      </c>
      <c r="CO213" s="21" t="str">
        <f t="shared" si="100"/>
        <v/>
      </c>
      <c r="CP213" s="22" t="str">
        <f t="shared" si="110"/>
        <v/>
      </c>
      <c r="CQ213" s="22" t="str">
        <f t="shared" si="111"/>
        <v/>
      </c>
      <c r="CR213" s="22" t="str">
        <f t="shared" si="112"/>
        <v/>
      </c>
      <c r="CS213" s="22" t="str">
        <f t="shared" si="113"/>
        <v/>
      </c>
      <c r="CT213" s="22" t="str">
        <f t="shared" si="114"/>
        <v/>
      </c>
      <c r="CU213" s="173" t="str">
        <f t="shared" si="101"/>
        <v/>
      </c>
      <c r="CV213" s="173" t="str">
        <f t="shared" si="102"/>
        <v/>
      </c>
      <c r="CW213" s="22" t="str">
        <f t="shared" si="115"/>
        <v/>
      </c>
      <c r="CX213" s="22" t="str">
        <f t="shared" si="116"/>
        <v/>
      </c>
      <c r="CY213" s="23" t="str">
        <f t="shared" si="117"/>
        <v/>
      </c>
      <c r="CZ213" s="23" t="str">
        <f t="shared" si="118"/>
        <v/>
      </c>
      <c r="DA213" s="207" t="str">
        <f t="shared" si="122"/>
        <v/>
      </c>
      <c r="DB213" s="23">
        <f t="shared" si="103"/>
        <v>0</v>
      </c>
      <c r="DC213" s="16"/>
      <c r="DE213" s="192">
        <f t="shared" si="104"/>
        <v>0</v>
      </c>
      <c r="DF213" s="192">
        <f t="shared" si="105"/>
        <v>0</v>
      </c>
      <c r="DH213" s="192">
        <f t="shared" si="106"/>
        <v>0</v>
      </c>
      <c r="DI213" s="192">
        <f t="shared" si="107"/>
        <v>0</v>
      </c>
      <c r="DK213" s="203">
        <f>IF(Taula436[[#This Row],[Codi del contracte]]&lt;&gt;"",IF(Taula436[[#This Row],[Codi del contracte]]&gt;199,IF(Taula436[[#This Row],[Codi del contracte]]&lt;300,1,0),0),0)</f>
        <v>0</v>
      </c>
      <c r="DL213" s="203">
        <f>IF(Taula436[[#This Row],[Codi del contracte]]&lt;&gt;"",IF(Taula436[[#This Row],[Codi del contracte]]&gt;499,IF(Taula436[[#This Row],[Codi del contracte]]&lt;600,1,0),0),0)</f>
        <v>0</v>
      </c>
      <c r="DM213" s="203">
        <f t="shared" si="119"/>
        <v>0</v>
      </c>
      <c r="DN213" s="203">
        <f>IF(Taula436[[#This Row],[% Jornada (no posar símbol %)]]=100,IF(DM213=1,2,0),0)</f>
        <v>0</v>
      </c>
      <c r="DO213" s="203" t="str">
        <f t="shared" si="123"/>
        <v/>
      </c>
    </row>
    <row r="214" spans="1:119" ht="14.25" customHeight="1">
      <c r="A214" s="260"/>
      <c r="B214" s="83">
        <v>207</v>
      </c>
      <c r="C214" s="2"/>
      <c r="D214" s="158"/>
      <c r="E214" s="194"/>
      <c r="F214" s="153"/>
      <c r="G214" s="153"/>
      <c r="H214" s="2"/>
      <c r="I214" s="154"/>
      <c r="J214" s="210"/>
      <c r="K214" s="155"/>
      <c r="L214" s="156">
        <f t="shared" si="108"/>
        <v>0</v>
      </c>
      <c r="M214" s="340"/>
      <c r="N214" s="182" t="str">
        <f t="shared" si="120"/>
        <v/>
      </c>
      <c r="O214" s="127"/>
      <c r="P214" s="64"/>
      <c r="Q214" s="64"/>
      <c r="R214" s="64"/>
      <c r="CB214" s="78" t="str">
        <f t="shared" si="93"/>
        <v/>
      </c>
      <c r="CC214" s="79">
        <v>100</v>
      </c>
      <c r="CD214" s="79">
        <f t="shared" si="94"/>
        <v>0</v>
      </c>
      <c r="CE214" s="79">
        <f t="shared" si="95"/>
        <v>0</v>
      </c>
      <c r="CF214" s="79">
        <f t="shared" si="96"/>
        <v>0</v>
      </c>
      <c r="CG214" s="79">
        <f t="shared" si="121"/>
        <v>0</v>
      </c>
      <c r="CH214" s="80">
        <f t="shared" si="97"/>
        <v>0</v>
      </c>
      <c r="CI214" s="84">
        <f t="shared" si="98"/>
        <v>0</v>
      </c>
      <c r="CJ214" s="80">
        <f t="shared" si="109"/>
        <v>0</v>
      </c>
      <c r="CN214" s="21" t="str">
        <f t="shared" si="99"/>
        <v/>
      </c>
      <c r="CO214" s="21" t="str">
        <f t="shared" si="100"/>
        <v/>
      </c>
      <c r="CP214" s="22" t="str">
        <f t="shared" si="110"/>
        <v/>
      </c>
      <c r="CQ214" s="22" t="str">
        <f t="shared" si="111"/>
        <v/>
      </c>
      <c r="CR214" s="22" t="str">
        <f t="shared" si="112"/>
        <v/>
      </c>
      <c r="CS214" s="22" t="str">
        <f t="shared" si="113"/>
        <v/>
      </c>
      <c r="CT214" s="22" t="str">
        <f t="shared" si="114"/>
        <v/>
      </c>
      <c r="CU214" s="173" t="str">
        <f t="shared" si="101"/>
        <v/>
      </c>
      <c r="CV214" s="173" t="str">
        <f t="shared" si="102"/>
        <v/>
      </c>
      <c r="CW214" s="22" t="str">
        <f t="shared" si="115"/>
        <v/>
      </c>
      <c r="CX214" s="22" t="str">
        <f t="shared" si="116"/>
        <v/>
      </c>
      <c r="CY214" s="23" t="str">
        <f t="shared" si="117"/>
        <v/>
      </c>
      <c r="CZ214" s="23" t="str">
        <f t="shared" si="118"/>
        <v/>
      </c>
      <c r="DA214" s="207" t="str">
        <f t="shared" si="122"/>
        <v/>
      </c>
      <c r="DB214" s="23">
        <f t="shared" si="103"/>
        <v>0</v>
      </c>
      <c r="DC214" s="16"/>
      <c r="DE214" s="192">
        <f t="shared" si="104"/>
        <v>0</v>
      </c>
      <c r="DF214" s="192">
        <f t="shared" si="105"/>
        <v>0</v>
      </c>
      <c r="DH214" s="192">
        <f t="shared" si="106"/>
        <v>0</v>
      </c>
      <c r="DI214" s="192">
        <f t="shared" si="107"/>
        <v>0</v>
      </c>
      <c r="DK214" s="203">
        <f>IF(Taula436[[#This Row],[Codi del contracte]]&lt;&gt;"",IF(Taula436[[#This Row],[Codi del contracte]]&gt;199,IF(Taula436[[#This Row],[Codi del contracte]]&lt;300,1,0),0),0)</f>
        <v>0</v>
      </c>
      <c r="DL214" s="203">
        <f>IF(Taula436[[#This Row],[Codi del contracte]]&lt;&gt;"",IF(Taula436[[#This Row],[Codi del contracte]]&gt;499,IF(Taula436[[#This Row],[Codi del contracte]]&lt;600,1,0),0),0)</f>
        <v>0</v>
      </c>
      <c r="DM214" s="203">
        <f t="shared" si="119"/>
        <v>0</v>
      </c>
      <c r="DN214" s="203">
        <f>IF(Taula436[[#This Row],[% Jornada (no posar símbol %)]]=100,IF(DM214=1,2,0),0)</f>
        <v>0</v>
      </c>
      <c r="DO214" s="203" t="str">
        <f t="shared" si="123"/>
        <v/>
      </c>
    </row>
    <row r="215" spans="1:119" ht="14.25" customHeight="1">
      <c r="A215" s="260"/>
      <c r="B215" s="83">
        <v>208</v>
      </c>
      <c r="C215" s="2"/>
      <c r="D215" s="158"/>
      <c r="E215" s="194"/>
      <c r="F215" s="153"/>
      <c r="G215" s="153"/>
      <c r="H215" s="2"/>
      <c r="I215" s="154"/>
      <c r="J215" s="210"/>
      <c r="K215" s="155"/>
      <c r="L215" s="156">
        <f t="shared" si="108"/>
        <v>0</v>
      </c>
      <c r="M215" s="340"/>
      <c r="N215" s="182" t="str">
        <f t="shared" si="120"/>
        <v/>
      </c>
      <c r="O215" s="127"/>
      <c r="P215" s="64"/>
      <c r="Q215" s="64"/>
      <c r="R215" s="64"/>
      <c r="CB215" s="78" t="str">
        <f t="shared" si="93"/>
        <v/>
      </c>
      <c r="CC215" s="79">
        <v>100</v>
      </c>
      <c r="CD215" s="79">
        <f t="shared" si="94"/>
        <v>0</v>
      </c>
      <c r="CE215" s="79">
        <f t="shared" si="95"/>
        <v>0</v>
      </c>
      <c r="CF215" s="79">
        <f t="shared" si="96"/>
        <v>0</v>
      </c>
      <c r="CG215" s="79">
        <f t="shared" si="121"/>
        <v>0</v>
      </c>
      <c r="CH215" s="80">
        <f t="shared" si="97"/>
        <v>0</v>
      </c>
      <c r="CI215" s="84">
        <f t="shared" si="98"/>
        <v>0</v>
      </c>
      <c r="CJ215" s="80">
        <f t="shared" si="109"/>
        <v>0</v>
      </c>
      <c r="CN215" s="21" t="str">
        <f t="shared" si="99"/>
        <v/>
      </c>
      <c r="CO215" s="21" t="str">
        <f t="shared" si="100"/>
        <v/>
      </c>
      <c r="CP215" s="22" t="str">
        <f t="shared" si="110"/>
        <v/>
      </c>
      <c r="CQ215" s="22" t="str">
        <f t="shared" si="111"/>
        <v/>
      </c>
      <c r="CR215" s="22" t="str">
        <f t="shared" si="112"/>
        <v/>
      </c>
      <c r="CS215" s="22" t="str">
        <f t="shared" si="113"/>
        <v/>
      </c>
      <c r="CT215" s="22" t="str">
        <f t="shared" si="114"/>
        <v/>
      </c>
      <c r="CU215" s="173" t="str">
        <f t="shared" si="101"/>
        <v/>
      </c>
      <c r="CV215" s="173" t="str">
        <f t="shared" si="102"/>
        <v/>
      </c>
      <c r="CW215" s="22" t="str">
        <f t="shared" si="115"/>
        <v/>
      </c>
      <c r="CX215" s="22" t="str">
        <f t="shared" si="116"/>
        <v/>
      </c>
      <c r="CY215" s="23" t="str">
        <f t="shared" si="117"/>
        <v/>
      </c>
      <c r="CZ215" s="23" t="str">
        <f t="shared" si="118"/>
        <v/>
      </c>
      <c r="DA215" s="207" t="str">
        <f t="shared" si="122"/>
        <v/>
      </c>
      <c r="DB215" s="23">
        <f t="shared" si="103"/>
        <v>0</v>
      </c>
      <c r="DC215" s="16"/>
      <c r="DE215" s="192">
        <f t="shared" si="104"/>
        <v>0</v>
      </c>
      <c r="DF215" s="192">
        <f t="shared" si="105"/>
        <v>0</v>
      </c>
      <c r="DH215" s="192">
        <f t="shared" si="106"/>
        <v>0</v>
      </c>
      <c r="DI215" s="192">
        <f t="shared" si="107"/>
        <v>0</v>
      </c>
      <c r="DK215" s="203">
        <f>IF(Taula436[[#This Row],[Codi del contracte]]&lt;&gt;"",IF(Taula436[[#This Row],[Codi del contracte]]&gt;199,IF(Taula436[[#This Row],[Codi del contracte]]&lt;300,1,0),0),0)</f>
        <v>0</v>
      </c>
      <c r="DL215" s="203">
        <f>IF(Taula436[[#This Row],[Codi del contracte]]&lt;&gt;"",IF(Taula436[[#This Row],[Codi del contracte]]&gt;499,IF(Taula436[[#This Row],[Codi del contracte]]&lt;600,1,0),0),0)</f>
        <v>0</v>
      </c>
      <c r="DM215" s="203">
        <f t="shared" si="119"/>
        <v>0</v>
      </c>
      <c r="DN215" s="203">
        <f>IF(Taula436[[#This Row],[% Jornada (no posar símbol %)]]=100,IF(DM215=1,2,0),0)</f>
        <v>0</v>
      </c>
      <c r="DO215" s="203" t="str">
        <f t="shared" si="123"/>
        <v/>
      </c>
    </row>
    <row r="216" spans="1:119" ht="14.25" customHeight="1">
      <c r="A216" s="260"/>
      <c r="B216" s="83">
        <v>209</v>
      </c>
      <c r="C216" s="2"/>
      <c r="D216" s="158"/>
      <c r="E216" s="194"/>
      <c r="F216" s="153"/>
      <c r="G216" s="153"/>
      <c r="H216" s="2"/>
      <c r="I216" s="154"/>
      <c r="J216" s="210"/>
      <c r="K216" s="155"/>
      <c r="L216" s="156">
        <f t="shared" si="108"/>
        <v>0</v>
      </c>
      <c r="M216" s="340"/>
      <c r="N216" s="182" t="str">
        <f t="shared" si="120"/>
        <v/>
      </c>
      <c r="O216" s="127"/>
      <c r="P216" s="64"/>
      <c r="Q216" s="64"/>
      <c r="R216" s="64"/>
      <c r="CB216" s="78" t="str">
        <f t="shared" si="93"/>
        <v/>
      </c>
      <c r="CC216" s="79">
        <v>100</v>
      </c>
      <c r="CD216" s="79">
        <f t="shared" si="94"/>
        <v>0</v>
      </c>
      <c r="CE216" s="79">
        <f t="shared" si="95"/>
        <v>0</v>
      </c>
      <c r="CF216" s="79">
        <f t="shared" si="96"/>
        <v>0</v>
      </c>
      <c r="CG216" s="79">
        <f t="shared" si="121"/>
        <v>0</v>
      </c>
      <c r="CH216" s="80">
        <f t="shared" si="97"/>
        <v>0</v>
      </c>
      <c r="CI216" s="84">
        <f t="shared" si="98"/>
        <v>0</v>
      </c>
      <c r="CJ216" s="80">
        <f t="shared" si="109"/>
        <v>0</v>
      </c>
      <c r="CN216" s="21" t="str">
        <f t="shared" si="99"/>
        <v/>
      </c>
      <c r="CO216" s="21" t="str">
        <f t="shared" si="100"/>
        <v/>
      </c>
      <c r="CP216" s="22" t="str">
        <f t="shared" si="110"/>
        <v/>
      </c>
      <c r="CQ216" s="22" t="str">
        <f t="shared" si="111"/>
        <v/>
      </c>
      <c r="CR216" s="22" t="str">
        <f t="shared" si="112"/>
        <v/>
      </c>
      <c r="CS216" s="22" t="str">
        <f t="shared" si="113"/>
        <v/>
      </c>
      <c r="CT216" s="22" t="str">
        <f t="shared" si="114"/>
        <v/>
      </c>
      <c r="CU216" s="173" t="str">
        <f t="shared" si="101"/>
        <v/>
      </c>
      <c r="CV216" s="173" t="str">
        <f t="shared" si="102"/>
        <v/>
      </c>
      <c r="CW216" s="22" t="str">
        <f t="shared" si="115"/>
        <v/>
      </c>
      <c r="CX216" s="22" t="str">
        <f t="shared" si="116"/>
        <v/>
      </c>
      <c r="CY216" s="23" t="str">
        <f t="shared" si="117"/>
        <v/>
      </c>
      <c r="CZ216" s="23" t="str">
        <f t="shared" si="118"/>
        <v/>
      </c>
      <c r="DA216" s="207" t="str">
        <f t="shared" si="122"/>
        <v/>
      </c>
      <c r="DB216" s="23">
        <f t="shared" si="103"/>
        <v>0</v>
      </c>
      <c r="DC216" s="16"/>
      <c r="DE216" s="192">
        <f t="shared" si="104"/>
        <v>0</v>
      </c>
      <c r="DF216" s="192">
        <f t="shared" si="105"/>
        <v>0</v>
      </c>
      <c r="DH216" s="192">
        <f t="shared" si="106"/>
        <v>0</v>
      </c>
      <c r="DI216" s="192">
        <f t="shared" si="107"/>
        <v>0</v>
      </c>
      <c r="DK216" s="203">
        <f>IF(Taula436[[#This Row],[Codi del contracte]]&lt;&gt;"",IF(Taula436[[#This Row],[Codi del contracte]]&gt;199,IF(Taula436[[#This Row],[Codi del contracte]]&lt;300,1,0),0),0)</f>
        <v>0</v>
      </c>
      <c r="DL216" s="203">
        <f>IF(Taula436[[#This Row],[Codi del contracte]]&lt;&gt;"",IF(Taula436[[#This Row],[Codi del contracte]]&gt;499,IF(Taula436[[#This Row],[Codi del contracte]]&lt;600,1,0),0),0)</f>
        <v>0</v>
      </c>
      <c r="DM216" s="203">
        <f t="shared" si="119"/>
        <v>0</v>
      </c>
      <c r="DN216" s="203">
        <f>IF(Taula436[[#This Row],[% Jornada (no posar símbol %)]]=100,IF(DM216=1,2,0),0)</f>
        <v>0</v>
      </c>
      <c r="DO216" s="203" t="str">
        <f t="shared" si="123"/>
        <v/>
      </c>
    </row>
    <row r="217" spans="1:119" ht="14.25" customHeight="1">
      <c r="A217" s="260"/>
      <c r="B217" s="83">
        <v>210</v>
      </c>
      <c r="C217" s="2"/>
      <c r="D217" s="158"/>
      <c r="E217" s="194"/>
      <c r="F217" s="153"/>
      <c r="G217" s="153"/>
      <c r="H217" s="2"/>
      <c r="I217" s="154"/>
      <c r="J217" s="210"/>
      <c r="K217" s="155"/>
      <c r="L217" s="156">
        <f t="shared" si="108"/>
        <v>0</v>
      </c>
      <c r="M217" s="340"/>
      <c r="N217" s="182" t="str">
        <f t="shared" si="120"/>
        <v/>
      </c>
      <c r="O217" s="127"/>
      <c r="P217" s="64"/>
      <c r="Q217" s="64"/>
      <c r="R217" s="64"/>
      <c r="CB217" s="78" t="str">
        <f t="shared" si="93"/>
        <v/>
      </c>
      <c r="CC217" s="79">
        <v>100</v>
      </c>
      <c r="CD217" s="79">
        <f t="shared" si="94"/>
        <v>0</v>
      </c>
      <c r="CE217" s="79">
        <f t="shared" si="95"/>
        <v>0</v>
      </c>
      <c r="CF217" s="79">
        <f t="shared" si="96"/>
        <v>0</v>
      </c>
      <c r="CG217" s="79">
        <f t="shared" si="121"/>
        <v>0</v>
      </c>
      <c r="CH217" s="80">
        <f t="shared" si="97"/>
        <v>0</v>
      </c>
      <c r="CI217" s="84">
        <f t="shared" si="98"/>
        <v>0</v>
      </c>
      <c r="CJ217" s="80">
        <f t="shared" si="109"/>
        <v>0</v>
      </c>
      <c r="CN217" s="21" t="str">
        <f t="shared" si="99"/>
        <v/>
      </c>
      <c r="CO217" s="21" t="str">
        <f t="shared" si="100"/>
        <v/>
      </c>
      <c r="CP217" s="22" t="str">
        <f t="shared" si="110"/>
        <v/>
      </c>
      <c r="CQ217" s="22" t="str">
        <f t="shared" si="111"/>
        <v/>
      </c>
      <c r="CR217" s="22" t="str">
        <f t="shared" si="112"/>
        <v/>
      </c>
      <c r="CS217" s="22" t="str">
        <f t="shared" si="113"/>
        <v/>
      </c>
      <c r="CT217" s="22" t="str">
        <f t="shared" si="114"/>
        <v/>
      </c>
      <c r="CU217" s="173" t="str">
        <f t="shared" si="101"/>
        <v/>
      </c>
      <c r="CV217" s="173" t="str">
        <f t="shared" si="102"/>
        <v/>
      </c>
      <c r="CW217" s="22" t="str">
        <f t="shared" si="115"/>
        <v/>
      </c>
      <c r="CX217" s="22" t="str">
        <f t="shared" si="116"/>
        <v/>
      </c>
      <c r="CY217" s="23" t="str">
        <f t="shared" si="117"/>
        <v/>
      </c>
      <c r="CZ217" s="23" t="str">
        <f t="shared" si="118"/>
        <v/>
      </c>
      <c r="DA217" s="207" t="str">
        <f t="shared" si="122"/>
        <v/>
      </c>
      <c r="DB217" s="23">
        <f t="shared" si="103"/>
        <v>0</v>
      </c>
      <c r="DC217" s="16"/>
      <c r="DE217" s="192">
        <f t="shared" si="104"/>
        <v>0</v>
      </c>
      <c r="DF217" s="192">
        <f t="shared" si="105"/>
        <v>0</v>
      </c>
      <c r="DH217" s="192">
        <f t="shared" si="106"/>
        <v>0</v>
      </c>
      <c r="DI217" s="192">
        <f t="shared" si="107"/>
        <v>0</v>
      </c>
      <c r="DK217" s="203">
        <f>IF(Taula436[[#This Row],[Codi del contracte]]&lt;&gt;"",IF(Taula436[[#This Row],[Codi del contracte]]&gt;199,IF(Taula436[[#This Row],[Codi del contracte]]&lt;300,1,0),0),0)</f>
        <v>0</v>
      </c>
      <c r="DL217" s="203">
        <f>IF(Taula436[[#This Row],[Codi del contracte]]&lt;&gt;"",IF(Taula436[[#This Row],[Codi del contracte]]&gt;499,IF(Taula436[[#This Row],[Codi del contracte]]&lt;600,1,0),0),0)</f>
        <v>0</v>
      </c>
      <c r="DM217" s="203">
        <f t="shared" si="119"/>
        <v>0</v>
      </c>
      <c r="DN217" s="203">
        <f>IF(Taula436[[#This Row],[% Jornada (no posar símbol %)]]=100,IF(DM217=1,2,0),0)</f>
        <v>0</v>
      </c>
      <c r="DO217" s="203" t="str">
        <f t="shared" si="123"/>
        <v/>
      </c>
    </row>
    <row r="218" spans="1:119" ht="14.25" customHeight="1">
      <c r="A218" s="260"/>
      <c r="B218" s="83">
        <v>211</v>
      </c>
      <c r="C218" s="2"/>
      <c r="D218" s="158"/>
      <c r="E218" s="194"/>
      <c r="F218" s="153"/>
      <c r="G218" s="153"/>
      <c r="H218" s="2"/>
      <c r="I218" s="154"/>
      <c r="J218" s="210"/>
      <c r="K218" s="155"/>
      <c r="L218" s="156">
        <f t="shared" si="108"/>
        <v>0</v>
      </c>
      <c r="M218" s="340"/>
      <c r="N218" s="182" t="str">
        <f t="shared" si="120"/>
        <v/>
      </c>
      <c r="O218" s="127"/>
      <c r="P218" s="64"/>
      <c r="Q218" s="64"/>
      <c r="R218" s="64"/>
      <c r="CB218" s="78" t="str">
        <f t="shared" si="93"/>
        <v/>
      </c>
      <c r="CC218" s="79">
        <v>100</v>
      </c>
      <c r="CD218" s="79">
        <f t="shared" si="94"/>
        <v>0</v>
      </c>
      <c r="CE218" s="79">
        <f t="shared" si="95"/>
        <v>0</v>
      </c>
      <c r="CF218" s="79">
        <f t="shared" si="96"/>
        <v>0</v>
      </c>
      <c r="CG218" s="79">
        <f t="shared" si="121"/>
        <v>0</v>
      </c>
      <c r="CH218" s="80">
        <f t="shared" si="97"/>
        <v>0</v>
      </c>
      <c r="CI218" s="84">
        <f t="shared" si="98"/>
        <v>0</v>
      </c>
      <c r="CJ218" s="80">
        <f t="shared" si="109"/>
        <v>0</v>
      </c>
      <c r="CN218" s="21" t="str">
        <f t="shared" si="99"/>
        <v/>
      </c>
      <c r="CO218" s="21" t="str">
        <f t="shared" si="100"/>
        <v/>
      </c>
      <c r="CP218" s="22" t="str">
        <f t="shared" si="110"/>
        <v/>
      </c>
      <c r="CQ218" s="22" t="str">
        <f t="shared" si="111"/>
        <v/>
      </c>
      <c r="CR218" s="22" t="str">
        <f t="shared" si="112"/>
        <v/>
      </c>
      <c r="CS218" s="22" t="str">
        <f t="shared" si="113"/>
        <v/>
      </c>
      <c r="CT218" s="22" t="str">
        <f t="shared" si="114"/>
        <v/>
      </c>
      <c r="CU218" s="173" t="str">
        <f t="shared" si="101"/>
        <v/>
      </c>
      <c r="CV218" s="173" t="str">
        <f t="shared" si="102"/>
        <v/>
      </c>
      <c r="CW218" s="22" t="str">
        <f t="shared" si="115"/>
        <v/>
      </c>
      <c r="CX218" s="22" t="str">
        <f t="shared" si="116"/>
        <v/>
      </c>
      <c r="CY218" s="23" t="str">
        <f t="shared" si="117"/>
        <v/>
      </c>
      <c r="CZ218" s="23" t="str">
        <f t="shared" si="118"/>
        <v/>
      </c>
      <c r="DA218" s="207" t="str">
        <f t="shared" si="122"/>
        <v/>
      </c>
      <c r="DB218" s="23">
        <f t="shared" si="103"/>
        <v>0</v>
      </c>
      <c r="DC218" s="16"/>
      <c r="DE218" s="192">
        <f t="shared" si="104"/>
        <v>0</v>
      </c>
      <c r="DF218" s="192">
        <f t="shared" si="105"/>
        <v>0</v>
      </c>
      <c r="DH218" s="192">
        <f t="shared" si="106"/>
        <v>0</v>
      </c>
      <c r="DI218" s="192">
        <f t="shared" si="107"/>
        <v>0</v>
      </c>
      <c r="DK218" s="203">
        <f>IF(Taula436[[#This Row],[Codi del contracte]]&lt;&gt;"",IF(Taula436[[#This Row],[Codi del contracte]]&gt;199,IF(Taula436[[#This Row],[Codi del contracte]]&lt;300,1,0),0),0)</f>
        <v>0</v>
      </c>
      <c r="DL218" s="203">
        <f>IF(Taula436[[#This Row],[Codi del contracte]]&lt;&gt;"",IF(Taula436[[#This Row],[Codi del contracte]]&gt;499,IF(Taula436[[#This Row],[Codi del contracte]]&lt;600,1,0),0),0)</f>
        <v>0</v>
      </c>
      <c r="DM218" s="203">
        <f t="shared" si="119"/>
        <v>0</v>
      </c>
      <c r="DN218" s="203">
        <f>IF(Taula436[[#This Row],[% Jornada (no posar símbol %)]]=100,IF(DM218=1,2,0),0)</f>
        <v>0</v>
      </c>
      <c r="DO218" s="203" t="str">
        <f t="shared" si="123"/>
        <v/>
      </c>
    </row>
    <row r="219" spans="1:119" ht="14.25" customHeight="1">
      <c r="A219" s="260"/>
      <c r="B219" s="83">
        <v>212</v>
      </c>
      <c r="C219" s="2"/>
      <c r="D219" s="158"/>
      <c r="E219" s="194"/>
      <c r="F219" s="153"/>
      <c r="G219" s="153"/>
      <c r="H219" s="2"/>
      <c r="I219" s="154"/>
      <c r="J219" s="210"/>
      <c r="K219" s="155"/>
      <c r="L219" s="156">
        <f t="shared" si="108"/>
        <v>0</v>
      </c>
      <c r="M219" s="340"/>
      <c r="N219" s="182" t="str">
        <f t="shared" si="120"/>
        <v/>
      </c>
      <c r="O219" s="127"/>
      <c r="P219" s="64"/>
      <c r="Q219" s="64"/>
      <c r="R219" s="64"/>
      <c r="CB219" s="78" t="str">
        <f t="shared" si="93"/>
        <v/>
      </c>
      <c r="CC219" s="79">
        <v>100</v>
      </c>
      <c r="CD219" s="79">
        <f t="shared" si="94"/>
        <v>0</v>
      </c>
      <c r="CE219" s="79">
        <f t="shared" si="95"/>
        <v>0</v>
      </c>
      <c r="CF219" s="79">
        <f t="shared" si="96"/>
        <v>0</v>
      </c>
      <c r="CG219" s="79">
        <f t="shared" si="121"/>
        <v>0</v>
      </c>
      <c r="CH219" s="80">
        <f t="shared" si="97"/>
        <v>0</v>
      </c>
      <c r="CI219" s="84">
        <f t="shared" si="98"/>
        <v>0</v>
      </c>
      <c r="CJ219" s="80">
        <f t="shared" si="109"/>
        <v>0</v>
      </c>
      <c r="CN219" s="21" t="str">
        <f t="shared" si="99"/>
        <v/>
      </c>
      <c r="CO219" s="21" t="str">
        <f t="shared" si="100"/>
        <v/>
      </c>
      <c r="CP219" s="22" t="str">
        <f t="shared" si="110"/>
        <v/>
      </c>
      <c r="CQ219" s="22" t="str">
        <f t="shared" si="111"/>
        <v/>
      </c>
      <c r="CR219" s="22" t="str">
        <f t="shared" si="112"/>
        <v/>
      </c>
      <c r="CS219" s="22" t="str">
        <f t="shared" si="113"/>
        <v/>
      </c>
      <c r="CT219" s="22" t="str">
        <f t="shared" si="114"/>
        <v/>
      </c>
      <c r="CU219" s="173" t="str">
        <f t="shared" si="101"/>
        <v/>
      </c>
      <c r="CV219" s="173" t="str">
        <f t="shared" si="102"/>
        <v/>
      </c>
      <c r="CW219" s="22" t="str">
        <f t="shared" si="115"/>
        <v/>
      </c>
      <c r="CX219" s="22" t="str">
        <f t="shared" si="116"/>
        <v/>
      </c>
      <c r="CY219" s="23" t="str">
        <f t="shared" si="117"/>
        <v/>
      </c>
      <c r="CZ219" s="23" t="str">
        <f t="shared" si="118"/>
        <v/>
      </c>
      <c r="DA219" s="207" t="str">
        <f t="shared" si="122"/>
        <v/>
      </c>
      <c r="DB219" s="23">
        <f t="shared" si="103"/>
        <v>0</v>
      </c>
      <c r="DC219" s="16"/>
      <c r="DE219" s="192">
        <f t="shared" si="104"/>
        <v>0</v>
      </c>
      <c r="DF219" s="192">
        <f t="shared" si="105"/>
        <v>0</v>
      </c>
      <c r="DH219" s="192">
        <f t="shared" si="106"/>
        <v>0</v>
      </c>
      <c r="DI219" s="192">
        <f t="shared" si="107"/>
        <v>0</v>
      </c>
      <c r="DK219" s="203">
        <f>IF(Taula436[[#This Row],[Codi del contracte]]&lt;&gt;"",IF(Taula436[[#This Row],[Codi del contracte]]&gt;199,IF(Taula436[[#This Row],[Codi del contracte]]&lt;300,1,0),0),0)</f>
        <v>0</v>
      </c>
      <c r="DL219" s="203">
        <f>IF(Taula436[[#This Row],[Codi del contracte]]&lt;&gt;"",IF(Taula436[[#This Row],[Codi del contracte]]&gt;499,IF(Taula436[[#This Row],[Codi del contracte]]&lt;600,1,0),0),0)</f>
        <v>0</v>
      </c>
      <c r="DM219" s="203">
        <f t="shared" si="119"/>
        <v>0</v>
      </c>
      <c r="DN219" s="203">
        <f>IF(Taula436[[#This Row],[% Jornada (no posar símbol %)]]=100,IF(DM219=1,2,0),0)</f>
        <v>0</v>
      </c>
      <c r="DO219" s="203" t="str">
        <f t="shared" si="123"/>
        <v/>
      </c>
    </row>
    <row r="220" spans="1:119" ht="14.25" customHeight="1">
      <c r="A220" s="260"/>
      <c r="B220" s="83">
        <v>213</v>
      </c>
      <c r="C220" s="2"/>
      <c r="D220" s="158"/>
      <c r="E220" s="194"/>
      <c r="F220" s="153"/>
      <c r="G220" s="153"/>
      <c r="H220" s="2"/>
      <c r="I220" s="154"/>
      <c r="J220" s="210"/>
      <c r="K220" s="155"/>
      <c r="L220" s="156">
        <f t="shared" si="108"/>
        <v>0</v>
      </c>
      <c r="M220" s="340"/>
      <c r="N220" s="182" t="str">
        <f t="shared" si="120"/>
        <v/>
      </c>
      <c r="O220" s="127"/>
      <c r="P220" s="64"/>
      <c r="Q220" s="64"/>
      <c r="R220" s="64"/>
      <c r="CB220" s="78" t="str">
        <f t="shared" si="93"/>
        <v/>
      </c>
      <c r="CC220" s="79">
        <v>100</v>
      </c>
      <c r="CD220" s="79">
        <f t="shared" si="94"/>
        <v>0</v>
      </c>
      <c r="CE220" s="79">
        <f t="shared" si="95"/>
        <v>0</v>
      </c>
      <c r="CF220" s="79">
        <f t="shared" si="96"/>
        <v>0</v>
      </c>
      <c r="CG220" s="79">
        <f t="shared" si="121"/>
        <v>0</v>
      </c>
      <c r="CH220" s="80">
        <f t="shared" si="97"/>
        <v>0</v>
      </c>
      <c r="CI220" s="84">
        <f t="shared" si="98"/>
        <v>0</v>
      </c>
      <c r="CJ220" s="80">
        <f t="shared" si="109"/>
        <v>0</v>
      </c>
      <c r="CN220" s="21" t="str">
        <f t="shared" si="99"/>
        <v/>
      </c>
      <c r="CO220" s="21" t="str">
        <f t="shared" si="100"/>
        <v/>
      </c>
      <c r="CP220" s="22" t="str">
        <f t="shared" si="110"/>
        <v/>
      </c>
      <c r="CQ220" s="22" t="str">
        <f t="shared" si="111"/>
        <v/>
      </c>
      <c r="CR220" s="22" t="str">
        <f t="shared" si="112"/>
        <v/>
      </c>
      <c r="CS220" s="22" t="str">
        <f t="shared" si="113"/>
        <v/>
      </c>
      <c r="CT220" s="22" t="str">
        <f t="shared" si="114"/>
        <v/>
      </c>
      <c r="CU220" s="173" t="str">
        <f t="shared" si="101"/>
        <v/>
      </c>
      <c r="CV220" s="173" t="str">
        <f t="shared" si="102"/>
        <v/>
      </c>
      <c r="CW220" s="22" t="str">
        <f t="shared" si="115"/>
        <v/>
      </c>
      <c r="CX220" s="22" t="str">
        <f t="shared" si="116"/>
        <v/>
      </c>
      <c r="CY220" s="23" t="str">
        <f t="shared" si="117"/>
        <v/>
      </c>
      <c r="CZ220" s="23" t="str">
        <f t="shared" si="118"/>
        <v/>
      </c>
      <c r="DA220" s="207" t="str">
        <f t="shared" si="122"/>
        <v/>
      </c>
      <c r="DB220" s="23">
        <f t="shared" si="103"/>
        <v>0</v>
      </c>
      <c r="DC220" s="16"/>
      <c r="DE220" s="192">
        <f t="shared" si="104"/>
        <v>0</v>
      </c>
      <c r="DF220" s="192">
        <f t="shared" si="105"/>
        <v>0</v>
      </c>
      <c r="DH220" s="192">
        <f t="shared" si="106"/>
        <v>0</v>
      </c>
      <c r="DI220" s="192">
        <f t="shared" si="107"/>
        <v>0</v>
      </c>
      <c r="DK220" s="203">
        <f>IF(Taula436[[#This Row],[Codi del contracte]]&lt;&gt;"",IF(Taula436[[#This Row],[Codi del contracte]]&gt;199,IF(Taula436[[#This Row],[Codi del contracte]]&lt;300,1,0),0),0)</f>
        <v>0</v>
      </c>
      <c r="DL220" s="203">
        <f>IF(Taula436[[#This Row],[Codi del contracte]]&lt;&gt;"",IF(Taula436[[#This Row],[Codi del contracte]]&gt;499,IF(Taula436[[#This Row],[Codi del contracte]]&lt;600,1,0),0),0)</f>
        <v>0</v>
      </c>
      <c r="DM220" s="203">
        <f t="shared" si="119"/>
        <v>0</v>
      </c>
      <c r="DN220" s="203">
        <f>IF(Taula436[[#This Row],[% Jornada (no posar símbol %)]]=100,IF(DM220=1,2,0),0)</f>
        <v>0</v>
      </c>
      <c r="DO220" s="203" t="str">
        <f t="shared" si="123"/>
        <v/>
      </c>
    </row>
    <row r="221" spans="1:119" ht="14.25" customHeight="1">
      <c r="A221" s="260"/>
      <c r="B221" s="83">
        <v>214</v>
      </c>
      <c r="C221" s="2"/>
      <c r="D221" s="158"/>
      <c r="E221" s="194"/>
      <c r="F221" s="153"/>
      <c r="G221" s="153"/>
      <c r="H221" s="2"/>
      <c r="I221" s="154"/>
      <c r="J221" s="210"/>
      <c r="K221" s="155"/>
      <c r="L221" s="156">
        <f t="shared" si="108"/>
        <v>0</v>
      </c>
      <c r="M221" s="340"/>
      <c r="N221" s="182" t="str">
        <f t="shared" si="120"/>
        <v/>
      </c>
      <c r="O221" s="127"/>
      <c r="P221" s="64"/>
      <c r="Q221" s="64"/>
      <c r="R221" s="64"/>
      <c r="CB221" s="78" t="str">
        <f t="shared" si="93"/>
        <v/>
      </c>
      <c r="CC221" s="79">
        <v>100</v>
      </c>
      <c r="CD221" s="79">
        <f t="shared" si="94"/>
        <v>0</v>
      </c>
      <c r="CE221" s="79">
        <f t="shared" si="95"/>
        <v>0</v>
      </c>
      <c r="CF221" s="79">
        <f t="shared" si="96"/>
        <v>0</v>
      </c>
      <c r="CG221" s="79">
        <f t="shared" si="121"/>
        <v>0</v>
      </c>
      <c r="CH221" s="80">
        <f t="shared" si="97"/>
        <v>0</v>
      </c>
      <c r="CI221" s="84">
        <f t="shared" si="98"/>
        <v>0</v>
      </c>
      <c r="CJ221" s="80">
        <f t="shared" si="109"/>
        <v>0</v>
      </c>
      <c r="CN221" s="21" t="str">
        <f t="shared" si="99"/>
        <v/>
      </c>
      <c r="CO221" s="21" t="str">
        <f t="shared" si="100"/>
        <v/>
      </c>
      <c r="CP221" s="22" t="str">
        <f t="shared" si="110"/>
        <v/>
      </c>
      <c r="CQ221" s="22" t="str">
        <f t="shared" si="111"/>
        <v/>
      </c>
      <c r="CR221" s="22" t="str">
        <f t="shared" si="112"/>
        <v/>
      </c>
      <c r="CS221" s="22" t="str">
        <f t="shared" si="113"/>
        <v/>
      </c>
      <c r="CT221" s="22" t="str">
        <f t="shared" si="114"/>
        <v/>
      </c>
      <c r="CU221" s="173" t="str">
        <f t="shared" si="101"/>
        <v/>
      </c>
      <c r="CV221" s="173" t="str">
        <f t="shared" si="102"/>
        <v/>
      </c>
      <c r="CW221" s="22" t="str">
        <f t="shared" si="115"/>
        <v/>
      </c>
      <c r="CX221" s="22" t="str">
        <f t="shared" si="116"/>
        <v/>
      </c>
      <c r="CY221" s="23" t="str">
        <f t="shared" si="117"/>
        <v/>
      </c>
      <c r="CZ221" s="23" t="str">
        <f t="shared" si="118"/>
        <v/>
      </c>
      <c r="DA221" s="207" t="str">
        <f t="shared" si="122"/>
        <v/>
      </c>
      <c r="DB221" s="23">
        <f t="shared" si="103"/>
        <v>0</v>
      </c>
      <c r="DC221" s="16"/>
      <c r="DE221" s="192">
        <f t="shared" si="104"/>
        <v>0</v>
      </c>
      <c r="DF221" s="192">
        <f t="shared" si="105"/>
        <v>0</v>
      </c>
      <c r="DH221" s="192">
        <f t="shared" si="106"/>
        <v>0</v>
      </c>
      <c r="DI221" s="192">
        <f t="shared" si="107"/>
        <v>0</v>
      </c>
      <c r="DK221" s="203">
        <f>IF(Taula436[[#This Row],[Codi del contracte]]&lt;&gt;"",IF(Taula436[[#This Row],[Codi del contracte]]&gt;199,IF(Taula436[[#This Row],[Codi del contracte]]&lt;300,1,0),0),0)</f>
        <v>0</v>
      </c>
      <c r="DL221" s="203">
        <f>IF(Taula436[[#This Row],[Codi del contracte]]&lt;&gt;"",IF(Taula436[[#This Row],[Codi del contracte]]&gt;499,IF(Taula436[[#This Row],[Codi del contracte]]&lt;600,1,0),0),0)</f>
        <v>0</v>
      </c>
      <c r="DM221" s="203">
        <f t="shared" si="119"/>
        <v>0</v>
      </c>
      <c r="DN221" s="203">
        <f>IF(Taula436[[#This Row],[% Jornada (no posar símbol %)]]=100,IF(DM221=1,2,0),0)</f>
        <v>0</v>
      </c>
      <c r="DO221" s="203" t="str">
        <f t="shared" si="123"/>
        <v/>
      </c>
    </row>
    <row r="222" spans="1:119" ht="14.25" customHeight="1">
      <c r="A222" s="260"/>
      <c r="B222" s="83">
        <v>215</v>
      </c>
      <c r="C222" s="2"/>
      <c r="D222" s="158"/>
      <c r="E222" s="194"/>
      <c r="F222" s="153"/>
      <c r="G222" s="153"/>
      <c r="H222" s="2"/>
      <c r="I222" s="154"/>
      <c r="J222" s="210"/>
      <c r="K222" s="155"/>
      <c r="L222" s="156">
        <f t="shared" si="108"/>
        <v>0</v>
      </c>
      <c r="M222" s="340"/>
      <c r="N222" s="182" t="str">
        <f t="shared" si="120"/>
        <v/>
      </c>
      <c r="O222" s="127"/>
      <c r="P222" s="64"/>
      <c r="Q222" s="64"/>
      <c r="R222" s="64"/>
      <c r="CB222" s="78" t="str">
        <f t="shared" si="93"/>
        <v/>
      </c>
      <c r="CC222" s="79">
        <v>100</v>
      </c>
      <c r="CD222" s="79">
        <f t="shared" si="94"/>
        <v>0</v>
      </c>
      <c r="CE222" s="79">
        <f t="shared" si="95"/>
        <v>0</v>
      </c>
      <c r="CF222" s="79">
        <f t="shared" si="96"/>
        <v>0</v>
      </c>
      <c r="CG222" s="79">
        <f t="shared" si="121"/>
        <v>0</v>
      </c>
      <c r="CH222" s="80">
        <f t="shared" si="97"/>
        <v>0</v>
      </c>
      <c r="CI222" s="84">
        <f t="shared" si="98"/>
        <v>0</v>
      </c>
      <c r="CJ222" s="80">
        <f t="shared" si="109"/>
        <v>0</v>
      </c>
      <c r="CN222" s="21" t="str">
        <f t="shared" si="99"/>
        <v/>
      </c>
      <c r="CO222" s="21" t="str">
        <f t="shared" si="100"/>
        <v/>
      </c>
      <c r="CP222" s="22" t="str">
        <f t="shared" si="110"/>
        <v/>
      </c>
      <c r="CQ222" s="22" t="str">
        <f t="shared" si="111"/>
        <v/>
      </c>
      <c r="CR222" s="22" t="str">
        <f t="shared" si="112"/>
        <v/>
      </c>
      <c r="CS222" s="22" t="str">
        <f t="shared" si="113"/>
        <v/>
      </c>
      <c r="CT222" s="22" t="str">
        <f t="shared" si="114"/>
        <v/>
      </c>
      <c r="CU222" s="173" t="str">
        <f t="shared" si="101"/>
        <v/>
      </c>
      <c r="CV222" s="173" t="str">
        <f t="shared" si="102"/>
        <v/>
      </c>
      <c r="CW222" s="22" t="str">
        <f t="shared" si="115"/>
        <v/>
      </c>
      <c r="CX222" s="22" t="str">
        <f t="shared" si="116"/>
        <v/>
      </c>
      <c r="CY222" s="23" t="str">
        <f t="shared" si="117"/>
        <v/>
      </c>
      <c r="CZ222" s="23" t="str">
        <f t="shared" si="118"/>
        <v/>
      </c>
      <c r="DA222" s="207" t="str">
        <f t="shared" si="122"/>
        <v/>
      </c>
      <c r="DB222" s="23">
        <f t="shared" si="103"/>
        <v>0</v>
      </c>
      <c r="DC222" s="16"/>
      <c r="DE222" s="192">
        <f t="shared" si="104"/>
        <v>0</v>
      </c>
      <c r="DF222" s="192">
        <f t="shared" si="105"/>
        <v>0</v>
      </c>
      <c r="DH222" s="192">
        <f t="shared" si="106"/>
        <v>0</v>
      </c>
      <c r="DI222" s="192">
        <f t="shared" si="107"/>
        <v>0</v>
      </c>
      <c r="DK222" s="203">
        <f>IF(Taula436[[#This Row],[Codi del contracte]]&lt;&gt;"",IF(Taula436[[#This Row],[Codi del contracte]]&gt;199,IF(Taula436[[#This Row],[Codi del contracte]]&lt;300,1,0),0),0)</f>
        <v>0</v>
      </c>
      <c r="DL222" s="203">
        <f>IF(Taula436[[#This Row],[Codi del contracte]]&lt;&gt;"",IF(Taula436[[#This Row],[Codi del contracte]]&gt;499,IF(Taula436[[#This Row],[Codi del contracte]]&lt;600,1,0),0),0)</f>
        <v>0</v>
      </c>
      <c r="DM222" s="203">
        <f t="shared" si="119"/>
        <v>0</v>
      </c>
      <c r="DN222" s="203">
        <f>IF(Taula436[[#This Row],[% Jornada (no posar símbol %)]]=100,IF(DM222=1,2,0),0)</f>
        <v>0</v>
      </c>
      <c r="DO222" s="203" t="str">
        <f t="shared" si="123"/>
        <v/>
      </c>
    </row>
    <row r="223" spans="1:119" ht="14.25" customHeight="1">
      <c r="A223" s="260"/>
      <c r="B223" s="83">
        <v>216</v>
      </c>
      <c r="C223" s="2"/>
      <c r="D223" s="158"/>
      <c r="E223" s="194"/>
      <c r="F223" s="153"/>
      <c r="G223" s="153"/>
      <c r="H223" s="2"/>
      <c r="I223" s="154"/>
      <c r="J223" s="210"/>
      <c r="K223" s="155"/>
      <c r="L223" s="156">
        <f t="shared" si="108"/>
        <v>0</v>
      </c>
      <c r="M223" s="340"/>
      <c r="N223" s="182" t="str">
        <f t="shared" si="120"/>
        <v/>
      </c>
      <c r="O223" s="127"/>
      <c r="P223" s="64"/>
      <c r="Q223" s="64"/>
      <c r="R223" s="64"/>
      <c r="CB223" s="78" t="str">
        <f t="shared" si="93"/>
        <v/>
      </c>
      <c r="CC223" s="79">
        <v>100</v>
      </c>
      <c r="CD223" s="79">
        <f t="shared" si="94"/>
        <v>0</v>
      </c>
      <c r="CE223" s="79">
        <f t="shared" si="95"/>
        <v>0</v>
      </c>
      <c r="CF223" s="79">
        <f t="shared" si="96"/>
        <v>0</v>
      </c>
      <c r="CG223" s="79">
        <f t="shared" si="121"/>
        <v>0</v>
      </c>
      <c r="CH223" s="80">
        <f t="shared" si="97"/>
        <v>0</v>
      </c>
      <c r="CI223" s="84">
        <f t="shared" si="98"/>
        <v>0</v>
      </c>
      <c r="CJ223" s="80">
        <f t="shared" si="109"/>
        <v>0</v>
      </c>
      <c r="CN223" s="21" t="str">
        <f t="shared" si="99"/>
        <v/>
      </c>
      <c r="CO223" s="21" t="str">
        <f t="shared" si="100"/>
        <v/>
      </c>
      <c r="CP223" s="22" t="str">
        <f t="shared" si="110"/>
        <v/>
      </c>
      <c r="CQ223" s="22" t="str">
        <f t="shared" si="111"/>
        <v/>
      </c>
      <c r="CR223" s="22" t="str">
        <f t="shared" si="112"/>
        <v/>
      </c>
      <c r="CS223" s="22" t="str">
        <f t="shared" si="113"/>
        <v/>
      </c>
      <c r="CT223" s="22" t="str">
        <f t="shared" si="114"/>
        <v/>
      </c>
      <c r="CU223" s="173" t="str">
        <f t="shared" si="101"/>
        <v/>
      </c>
      <c r="CV223" s="173" t="str">
        <f t="shared" si="102"/>
        <v/>
      </c>
      <c r="CW223" s="22" t="str">
        <f t="shared" si="115"/>
        <v/>
      </c>
      <c r="CX223" s="22" t="str">
        <f t="shared" si="116"/>
        <v/>
      </c>
      <c r="CY223" s="23" t="str">
        <f t="shared" si="117"/>
        <v/>
      </c>
      <c r="CZ223" s="23" t="str">
        <f t="shared" si="118"/>
        <v/>
      </c>
      <c r="DA223" s="207" t="str">
        <f t="shared" si="122"/>
        <v/>
      </c>
      <c r="DB223" s="23">
        <f t="shared" si="103"/>
        <v>0</v>
      </c>
      <c r="DC223" s="16"/>
      <c r="DE223" s="192">
        <f t="shared" si="104"/>
        <v>0</v>
      </c>
      <c r="DF223" s="192">
        <f t="shared" si="105"/>
        <v>0</v>
      </c>
      <c r="DH223" s="192">
        <f t="shared" si="106"/>
        <v>0</v>
      </c>
      <c r="DI223" s="192">
        <f t="shared" si="107"/>
        <v>0</v>
      </c>
      <c r="DK223" s="203">
        <f>IF(Taula436[[#This Row],[Codi del contracte]]&lt;&gt;"",IF(Taula436[[#This Row],[Codi del contracte]]&gt;199,IF(Taula436[[#This Row],[Codi del contracte]]&lt;300,1,0),0),0)</f>
        <v>0</v>
      </c>
      <c r="DL223" s="203">
        <f>IF(Taula436[[#This Row],[Codi del contracte]]&lt;&gt;"",IF(Taula436[[#This Row],[Codi del contracte]]&gt;499,IF(Taula436[[#This Row],[Codi del contracte]]&lt;600,1,0),0),0)</f>
        <v>0</v>
      </c>
      <c r="DM223" s="203">
        <f t="shared" si="119"/>
        <v>0</v>
      </c>
      <c r="DN223" s="203">
        <f>IF(Taula436[[#This Row],[% Jornada (no posar símbol %)]]=100,IF(DM223=1,2,0),0)</f>
        <v>0</v>
      </c>
      <c r="DO223" s="203" t="str">
        <f t="shared" si="123"/>
        <v/>
      </c>
    </row>
    <row r="224" spans="1:119" ht="14.25" customHeight="1">
      <c r="A224" s="260"/>
      <c r="B224" s="83">
        <v>217</v>
      </c>
      <c r="C224" s="2"/>
      <c r="D224" s="158"/>
      <c r="E224" s="194"/>
      <c r="F224" s="153"/>
      <c r="G224" s="153"/>
      <c r="H224" s="2"/>
      <c r="I224" s="154"/>
      <c r="J224" s="210"/>
      <c r="K224" s="155"/>
      <c r="L224" s="156">
        <f t="shared" si="108"/>
        <v>0</v>
      </c>
      <c r="M224" s="340"/>
      <c r="N224" s="182" t="str">
        <f t="shared" si="120"/>
        <v/>
      </c>
      <c r="O224" s="127"/>
      <c r="P224" s="64"/>
      <c r="Q224" s="64"/>
      <c r="R224" s="64"/>
      <c r="CB224" s="78" t="str">
        <f t="shared" si="93"/>
        <v/>
      </c>
      <c r="CC224" s="79">
        <v>100</v>
      </c>
      <c r="CD224" s="79">
        <f t="shared" si="94"/>
        <v>0</v>
      </c>
      <c r="CE224" s="79">
        <f t="shared" si="95"/>
        <v>0</v>
      </c>
      <c r="CF224" s="79">
        <f t="shared" si="96"/>
        <v>0</v>
      </c>
      <c r="CG224" s="79">
        <f t="shared" si="121"/>
        <v>0</v>
      </c>
      <c r="CH224" s="80">
        <f t="shared" si="97"/>
        <v>0</v>
      </c>
      <c r="CI224" s="84">
        <f t="shared" si="98"/>
        <v>0</v>
      </c>
      <c r="CJ224" s="80">
        <f t="shared" si="109"/>
        <v>0</v>
      </c>
      <c r="CN224" s="21" t="str">
        <f t="shared" si="99"/>
        <v/>
      </c>
      <c r="CO224" s="21" t="str">
        <f t="shared" si="100"/>
        <v/>
      </c>
      <c r="CP224" s="22" t="str">
        <f t="shared" si="110"/>
        <v/>
      </c>
      <c r="CQ224" s="22" t="str">
        <f t="shared" si="111"/>
        <v/>
      </c>
      <c r="CR224" s="22" t="str">
        <f t="shared" si="112"/>
        <v/>
      </c>
      <c r="CS224" s="22" t="str">
        <f t="shared" si="113"/>
        <v/>
      </c>
      <c r="CT224" s="22" t="str">
        <f t="shared" si="114"/>
        <v/>
      </c>
      <c r="CU224" s="173" t="str">
        <f t="shared" si="101"/>
        <v/>
      </c>
      <c r="CV224" s="173" t="str">
        <f t="shared" si="102"/>
        <v/>
      </c>
      <c r="CW224" s="22" t="str">
        <f t="shared" si="115"/>
        <v/>
      </c>
      <c r="CX224" s="22" t="str">
        <f t="shared" si="116"/>
        <v/>
      </c>
      <c r="CY224" s="23" t="str">
        <f t="shared" si="117"/>
        <v/>
      </c>
      <c r="CZ224" s="23" t="str">
        <f t="shared" si="118"/>
        <v/>
      </c>
      <c r="DA224" s="207" t="str">
        <f t="shared" si="122"/>
        <v/>
      </c>
      <c r="DB224" s="23">
        <f t="shared" si="103"/>
        <v>0</v>
      </c>
      <c r="DC224" s="16"/>
      <c r="DE224" s="192">
        <f t="shared" si="104"/>
        <v>0</v>
      </c>
      <c r="DF224" s="192">
        <f t="shared" si="105"/>
        <v>0</v>
      </c>
      <c r="DH224" s="192">
        <f t="shared" si="106"/>
        <v>0</v>
      </c>
      <c r="DI224" s="192">
        <f t="shared" si="107"/>
        <v>0</v>
      </c>
      <c r="DK224" s="203">
        <f>IF(Taula436[[#This Row],[Codi del contracte]]&lt;&gt;"",IF(Taula436[[#This Row],[Codi del contracte]]&gt;199,IF(Taula436[[#This Row],[Codi del contracte]]&lt;300,1,0),0),0)</f>
        <v>0</v>
      </c>
      <c r="DL224" s="203">
        <f>IF(Taula436[[#This Row],[Codi del contracte]]&lt;&gt;"",IF(Taula436[[#This Row],[Codi del contracte]]&gt;499,IF(Taula436[[#This Row],[Codi del contracte]]&lt;600,1,0),0),0)</f>
        <v>0</v>
      </c>
      <c r="DM224" s="203">
        <f t="shared" si="119"/>
        <v>0</v>
      </c>
      <c r="DN224" s="203">
        <f>IF(Taula436[[#This Row],[% Jornada (no posar símbol %)]]=100,IF(DM224=1,2,0),0)</f>
        <v>0</v>
      </c>
      <c r="DO224" s="203" t="str">
        <f t="shared" si="123"/>
        <v/>
      </c>
    </row>
    <row r="225" spans="1:119" ht="14.25" customHeight="1">
      <c r="A225" s="260"/>
      <c r="B225" s="83">
        <v>218</v>
      </c>
      <c r="C225" s="2"/>
      <c r="D225" s="158"/>
      <c r="E225" s="194"/>
      <c r="F225" s="153"/>
      <c r="G225" s="153"/>
      <c r="H225" s="2"/>
      <c r="I225" s="154"/>
      <c r="J225" s="210"/>
      <c r="K225" s="155"/>
      <c r="L225" s="156">
        <f t="shared" si="108"/>
        <v>0</v>
      </c>
      <c r="M225" s="340"/>
      <c r="N225" s="182" t="str">
        <f t="shared" si="120"/>
        <v/>
      </c>
      <c r="O225" s="127"/>
      <c r="P225" s="64"/>
      <c r="Q225" s="64"/>
      <c r="R225" s="64"/>
      <c r="CB225" s="78" t="str">
        <f t="shared" si="93"/>
        <v/>
      </c>
      <c r="CC225" s="79">
        <v>100</v>
      </c>
      <c r="CD225" s="79">
        <f t="shared" si="94"/>
        <v>0</v>
      </c>
      <c r="CE225" s="79">
        <f t="shared" si="95"/>
        <v>0</v>
      </c>
      <c r="CF225" s="79">
        <f t="shared" si="96"/>
        <v>0</v>
      </c>
      <c r="CG225" s="79">
        <f t="shared" si="121"/>
        <v>0</v>
      </c>
      <c r="CH225" s="80">
        <f t="shared" si="97"/>
        <v>0</v>
      </c>
      <c r="CI225" s="84">
        <f t="shared" si="98"/>
        <v>0</v>
      </c>
      <c r="CJ225" s="80">
        <f t="shared" si="109"/>
        <v>0</v>
      </c>
      <c r="CN225" s="21" t="str">
        <f t="shared" si="99"/>
        <v/>
      </c>
      <c r="CO225" s="21" t="str">
        <f t="shared" si="100"/>
        <v/>
      </c>
      <c r="CP225" s="22" t="str">
        <f t="shared" si="110"/>
        <v/>
      </c>
      <c r="CQ225" s="22" t="str">
        <f t="shared" si="111"/>
        <v/>
      </c>
      <c r="CR225" s="22" t="str">
        <f t="shared" si="112"/>
        <v/>
      </c>
      <c r="CS225" s="22" t="str">
        <f t="shared" si="113"/>
        <v/>
      </c>
      <c r="CT225" s="22" t="str">
        <f t="shared" si="114"/>
        <v/>
      </c>
      <c r="CU225" s="173" t="str">
        <f t="shared" si="101"/>
        <v/>
      </c>
      <c r="CV225" s="173" t="str">
        <f t="shared" si="102"/>
        <v/>
      </c>
      <c r="CW225" s="22" t="str">
        <f t="shared" si="115"/>
        <v/>
      </c>
      <c r="CX225" s="22" t="str">
        <f t="shared" si="116"/>
        <v/>
      </c>
      <c r="CY225" s="23" t="str">
        <f t="shared" si="117"/>
        <v/>
      </c>
      <c r="CZ225" s="23" t="str">
        <f t="shared" si="118"/>
        <v/>
      </c>
      <c r="DA225" s="207" t="str">
        <f t="shared" si="122"/>
        <v/>
      </c>
      <c r="DB225" s="23">
        <f t="shared" si="103"/>
        <v>0</v>
      </c>
      <c r="DC225" s="16"/>
      <c r="DE225" s="192">
        <f t="shared" si="104"/>
        <v>0</v>
      </c>
      <c r="DF225" s="192">
        <f t="shared" si="105"/>
        <v>0</v>
      </c>
      <c r="DH225" s="192">
        <f t="shared" si="106"/>
        <v>0</v>
      </c>
      <c r="DI225" s="192">
        <f t="shared" si="107"/>
        <v>0</v>
      </c>
      <c r="DK225" s="203">
        <f>IF(Taula436[[#This Row],[Codi del contracte]]&lt;&gt;"",IF(Taula436[[#This Row],[Codi del contracte]]&gt;199,IF(Taula436[[#This Row],[Codi del contracte]]&lt;300,1,0),0),0)</f>
        <v>0</v>
      </c>
      <c r="DL225" s="203">
        <f>IF(Taula436[[#This Row],[Codi del contracte]]&lt;&gt;"",IF(Taula436[[#This Row],[Codi del contracte]]&gt;499,IF(Taula436[[#This Row],[Codi del contracte]]&lt;600,1,0),0),0)</f>
        <v>0</v>
      </c>
      <c r="DM225" s="203">
        <f t="shared" si="119"/>
        <v>0</v>
      </c>
      <c r="DN225" s="203">
        <f>IF(Taula436[[#This Row],[% Jornada (no posar símbol %)]]=100,IF(DM225=1,2,0),0)</f>
        <v>0</v>
      </c>
      <c r="DO225" s="203" t="str">
        <f t="shared" si="123"/>
        <v/>
      </c>
    </row>
    <row r="226" spans="1:119" ht="14.25" customHeight="1">
      <c r="A226" s="260"/>
      <c r="B226" s="83">
        <v>219</v>
      </c>
      <c r="C226" s="2"/>
      <c r="D226" s="158"/>
      <c r="E226" s="194"/>
      <c r="F226" s="153"/>
      <c r="G226" s="153"/>
      <c r="H226" s="2"/>
      <c r="I226" s="154"/>
      <c r="J226" s="210"/>
      <c r="K226" s="155"/>
      <c r="L226" s="156">
        <f t="shared" si="108"/>
        <v>0</v>
      </c>
      <c r="M226" s="340"/>
      <c r="N226" s="182" t="str">
        <f t="shared" si="120"/>
        <v/>
      </c>
      <c r="O226" s="127"/>
      <c r="P226" s="64"/>
      <c r="Q226" s="64"/>
      <c r="R226" s="64"/>
      <c r="CB226" s="78" t="str">
        <f t="shared" si="93"/>
        <v/>
      </c>
      <c r="CC226" s="79">
        <v>100</v>
      </c>
      <c r="CD226" s="79">
        <f t="shared" si="94"/>
        <v>0</v>
      </c>
      <c r="CE226" s="79">
        <f t="shared" si="95"/>
        <v>0</v>
      </c>
      <c r="CF226" s="79">
        <f t="shared" si="96"/>
        <v>0</v>
      </c>
      <c r="CG226" s="79">
        <f t="shared" si="121"/>
        <v>0</v>
      </c>
      <c r="CH226" s="80">
        <f t="shared" si="97"/>
        <v>0</v>
      </c>
      <c r="CI226" s="84">
        <f t="shared" si="98"/>
        <v>0</v>
      </c>
      <c r="CJ226" s="80">
        <f t="shared" si="109"/>
        <v>0</v>
      </c>
      <c r="CN226" s="21" t="str">
        <f t="shared" si="99"/>
        <v/>
      </c>
      <c r="CO226" s="21" t="str">
        <f t="shared" si="100"/>
        <v/>
      </c>
      <c r="CP226" s="22" t="str">
        <f t="shared" si="110"/>
        <v/>
      </c>
      <c r="CQ226" s="22" t="str">
        <f t="shared" si="111"/>
        <v/>
      </c>
      <c r="CR226" s="22" t="str">
        <f t="shared" si="112"/>
        <v/>
      </c>
      <c r="CS226" s="22" t="str">
        <f t="shared" si="113"/>
        <v/>
      </c>
      <c r="CT226" s="22" t="str">
        <f t="shared" si="114"/>
        <v/>
      </c>
      <c r="CU226" s="173" t="str">
        <f t="shared" si="101"/>
        <v/>
      </c>
      <c r="CV226" s="173" t="str">
        <f t="shared" si="102"/>
        <v/>
      </c>
      <c r="CW226" s="22" t="str">
        <f t="shared" si="115"/>
        <v/>
      </c>
      <c r="CX226" s="22" t="str">
        <f t="shared" si="116"/>
        <v/>
      </c>
      <c r="CY226" s="23" t="str">
        <f t="shared" si="117"/>
        <v/>
      </c>
      <c r="CZ226" s="23" t="str">
        <f t="shared" si="118"/>
        <v/>
      </c>
      <c r="DA226" s="207" t="str">
        <f t="shared" si="122"/>
        <v/>
      </c>
      <c r="DB226" s="23">
        <f t="shared" si="103"/>
        <v>0</v>
      </c>
      <c r="DC226" s="16"/>
      <c r="DE226" s="192">
        <f t="shared" si="104"/>
        <v>0</v>
      </c>
      <c r="DF226" s="192">
        <f t="shared" si="105"/>
        <v>0</v>
      </c>
      <c r="DH226" s="192">
        <f t="shared" si="106"/>
        <v>0</v>
      </c>
      <c r="DI226" s="192">
        <f t="shared" si="107"/>
        <v>0</v>
      </c>
      <c r="DK226" s="203">
        <f>IF(Taula436[[#This Row],[Codi del contracte]]&lt;&gt;"",IF(Taula436[[#This Row],[Codi del contracte]]&gt;199,IF(Taula436[[#This Row],[Codi del contracte]]&lt;300,1,0),0),0)</f>
        <v>0</v>
      </c>
      <c r="DL226" s="203">
        <f>IF(Taula436[[#This Row],[Codi del contracte]]&lt;&gt;"",IF(Taula436[[#This Row],[Codi del contracte]]&gt;499,IF(Taula436[[#This Row],[Codi del contracte]]&lt;600,1,0),0),0)</f>
        <v>0</v>
      </c>
      <c r="DM226" s="203">
        <f t="shared" si="119"/>
        <v>0</v>
      </c>
      <c r="DN226" s="203">
        <f>IF(Taula436[[#This Row],[% Jornada (no posar símbol %)]]=100,IF(DM226=1,2,0),0)</f>
        <v>0</v>
      </c>
      <c r="DO226" s="203" t="str">
        <f t="shared" si="123"/>
        <v/>
      </c>
    </row>
    <row r="227" spans="1:119" ht="14.25" customHeight="1">
      <c r="A227" s="260"/>
      <c r="B227" s="83">
        <v>220</v>
      </c>
      <c r="C227" s="2"/>
      <c r="D227" s="158"/>
      <c r="E227" s="194"/>
      <c r="F227" s="153"/>
      <c r="G227" s="153"/>
      <c r="H227" s="2"/>
      <c r="I227" s="154"/>
      <c r="J227" s="210"/>
      <c r="K227" s="155"/>
      <c r="L227" s="156">
        <f t="shared" si="108"/>
        <v>0</v>
      </c>
      <c r="M227" s="340"/>
      <c r="N227" s="182" t="str">
        <f t="shared" si="120"/>
        <v/>
      </c>
      <c r="O227" s="127"/>
      <c r="P227" s="64"/>
      <c r="Q227" s="64"/>
      <c r="R227" s="64"/>
      <c r="CB227" s="78" t="str">
        <f t="shared" si="93"/>
        <v/>
      </c>
      <c r="CC227" s="79">
        <v>100</v>
      </c>
      <c r="CD227" s="79">
        <f t="shared" si="94"/>
        <v>0</v>
      </c>
      <c r="CE227" s="79">
        <f t="shared" si="95"/>
        <v>0</v>
      </c>
      <c r="CF227" s="79">
        <f t="shared" si="96"/>
        <v>0</v>
      </c>
      <c r="CG227" s="79">
        <f t="shared" si="121"/>
        <v>0</v>
      </c>
      <c r="CH227" s="80">
        <f t="shared" si="97"/>
        <v>0</v>
      </c>
      <c r="CI227" s="84">
        <f t="shared" si="98"/>
        <v>0</v>
      </c>
      <c r="CJ227" s="80">
        <f t="shared" si="109"/>
        <v>0</v>
      </c>
      <c r="CN227" s="21" t="str">
        <f t="shared" si="99"/>
        <v/>
      </c>
      <c r="CO227" s="21" t="str">
        <f t="shared" si="100"/>
        <v/>
      </c>
      <c r="CP227" s="22" t="str">
        <f t="shared" si="110"/>
        <v/>
      </c>
      <c r="CQ227" s="22" t="str">
        <f t="shared" si="111"/>
        <v/>
      </c>
      <c r="CR227" s="22" t="str">
        <f t="shared" si="112"/>
        <v/>
      </c>
      <c r="CS227" s="22" t="str">
        <f t="shared" si="113"/>
        <v/>
      </c>
      <c r="CT227" s="22" t="str">
        <f t="shared" si="114"/>
        <v/>
      </c>
      <c r="CU227" s="173" t="str">
        <f t="shared" si="101"/>
        <v/>
      </c>
      <c r="CV227" s="173" t="str">
        <f t="shared" si="102"/>
        <v/>
      </c>
      <c r="CW227" s="22" t="str">
        <f t="shared" si="115"/>
        <v/>
      </c>
      <c r="CX227" s="22" t="str">
        <f t="shared" si="116"/>
        <v/>
      </c>
      <c r="CY227" s="23" t="str">
        <f t="shared" si="117"/>
        <v/>
      </c>
      <c r="CZ227" s="23" t="str">
        <f t="shared" si="118"/>
        <v/>
      </c>
      <c r="DA227" s="207" t="str">
        <f t="shared" si="122"/>
        <v/>
      </c>
      <c r="DB227" s="23">
        <f t="shared" si="103"/>
        <v>0</v>
      </c>
      <c r="DC227" s="16"/>
      <c r="DE227" s="192">
        <f t="shared" si="104"/>
        <v>0</v>
      </c>
      <c r="DF227" s="192">
        <f t="shared" si="105"/>
        <v>0</v>
      </c>
      <c r="DH227" s="192">
        <f t="shared" si="106"/>
        <v>0</v>
      </c>
      <c r="DI227" s="192">
        <f t="shared" si="107"/>
        <v>0</v>
      </c>
      <c r="DK227" s="203">
        <f>IF(Taula436[[#This Row],[Codi del contracte]]&lt;&gt;"",IF(Taula436[[#This Row],[Codi del contracte]]&gt;199,IF(Taula436[[#This Row],[Codi del contracte]]&lt;300,1,0),0),0)</f>
        <v>0</v>
      </c>
      <c r="DL227" s="203">
        <f>IF(Taula436[[#This Row],[Codi del contracte]]&lt;&gt;"",IF(Taula436[[#This Row],[Codi del contracte]]&gt;499,IF(Taula436[[#This Row],[Codi del contracte]]&lt;600,1,0),0),0)</f>
        <v>0</v>
      </c>
      <c r="DM227" s="203">
        <f t="shared" si="119"/>
        <v>0</v>
      </c>
      <c r="DN227" s="203">
        <f>IF(Taula436[[#This Row],[% Jornada (no posar símbol %)]]=100,IF(DM227=1,2,0),0)</f>
        <v>0</v>
      </c>
      <c r="DO227" s="203" t="str">
        <f t="shared" si="123"/>
        <v/>
      </c>
    </row>
    <row r="228" spans="1:119" ht="14.25" customHeight="1">
      <c r="A228" s="260"/>
      <c r="B228" s="83">
        <v>221</v>
      </c>
      <c r="C228" s="2"/>
      <c r="D228" s="158"/>
      <c r="E228" s="194"/>
      <c r="F228" s="153"/>
      <c r="G228" s="153"/>
      <c r="H228" s="2"/>
      <c r="I228" s="154"/>
      <c r="J228" s="210"/>
      <c r="K228" s="155"/>
      <c r="L228" s="156">
        <f t="shared" si="108"/>
        <v>0</v>
      </c>
      <c r="M228" s="340"/>
      <c r="N228" s="182" t="str">
        <f t="shared" si="120"/>
        <v/>
      </c>
      <c r="O228" s="127"/>
      <c r="P228" s="64"/>
      <c r="Q228" s="64"/>
      <c r="R228" s="64"/>
      <c r="CB228" s="78" t="str">
        <f t="shared" si="93"/>
        <v/>
      </c>
      <c r="CC228" s="79">
        <v>100</v>
      </c>
      <c r="CD228" s="79">
        <f t="shared" si="94"/>
        <v>0</v>
      </c>
      <c r="CE228" s="79">
        <f t="shared" si="95"/>
        <v>0</v>
      </c>
      <c r="CF228" s="79">
        <f t="shared" si="96"/>
        <v>0</v>
      </c>
      <c r="CG228" s="79">
        <f t="shared" si="121"/>
        <v>0</v>
      </c>
      <c r="CH228" s="80">
        <f t="shared" si="97"/>
        <v>0</v>
      </c>
      <c r="CI228" s="84">
        <f t="shared" si="98"/>
        <v>0</v>
      </c>
      <c r="CJ228" s="80">
        <f t="shared" si="109"/>
        <v>0</v>
      </c>
      <c r="CN228" s="21" t="str">
        <f t="shared" si="99"/>
        <v/>
      </c>
      <c r="CO228" s="21" t="str">
        <f t="shared" si="100"/>
        <v/>
      </c>
      <c r="CP228" s="22" t="str">
        <f t="shared" si="110"/>
        <v/>
      </c>
      <c r="CQ228" s="22" t="str">
        <f t="shared" si="111"/>
        <v/>
      </c>
      <c r="CR228" s="22" t="str">
        <f t="shared" si="112"/>
        <v/>
      </c>
      <c r="CS228" s="22" t="str">
        <f t="shared" si="113"/>
        <v/>
      </c>
      <c r="CT228" s="22" t="str">
        <f t="shared" si="114"/>
        <v/>
      </c>
      <c r="CU228" s="173" t="str">
        <f t="shared" si="101"/>
        <v/>
      </c>
      <c r="CV228" s="173" t="str">
        <f t="shared" si="102"/>
        <v/>
      </c>
      <c r="CW228" s="22" t="str">
        <f t="shared" si="115"/>
        <v/>
      </c>
      <c r="CX228" s="22" t="str">
        <f t="shared" si="116"/>
        <v/>
      </c>
      <c r="CY228" s="23" t="str">
        <f t="shared" si="117"/>
        <v/>
      </c>
      <c r="CZ228" s="23" t="str">
        <f t="shared" si="118"/>
        <v/>
      </c>
      <c r="DA228" s="207" t="str">
        <f t="shared" si="122"/>
        <v/>
      </c>
      <c r="DB228" s="23">
        <f t="shared" si="103"/>
        <v>0</v>
      </c>
      <c r="DC228" s="16"/>
      <c r="DE228" s="192">
        <f t="shared" si="104"/>
        <v>0</v>
      </c>
      <c r="DF228" s="192">
        <f t="shared" si="105"/>
        <v>0</v>
      </c>
      <c r="DH228" s="192">
        <f t="shared" si="106"/>
        <v>0</v>
      </c>
      <c r="DI228" s="192">
        <f t="shared" si="107"/>
        <v>0</v>
      </c>
      <c r="DK228" s="203">
        <f>IF(Taula436[[#This Row],[Codi del contracte]]&lt;&gt;"",IF(Taula436[[#This Row],[Codi del contracte]]&gt;199,IF(Taula436[[#This Row],[Codi del contracte]]&lt;300,1,0),0),0)</f>
        <v>0</v>
      </c>
      <c r="DL228" s="203">
        <f>IF(Taula436[[#This Row],[Codi del contracte]]&lt;&gt;"",IF(Taula436[[#This Row],[Codi del contracte]]&gt;499,IF(Taula436[[#This Row],[Codi del contracte]]&lt;600,1,0),0),0)</f>
        <v>0</v>
      </c>
      <c r="DM228" s="203">
        <f t="shared" si="119"/>
        <v>0</v>
      </c>
      <c r="DN228" s="203">
        <f>IF(Taula436[[#This Row],[% Jornada (no posar símbol %)]]=100,IF(DM228=1,2,0),0)</f>
        <v>0</v>
      </c>
      <c r="DO228" s="203" t="str">
        <f t="shared" si="123"/>
        <v/>
      </c>
    </row>
    <row r="229" spans="1:119" ht="14.25" customHeight="1">
      <c r="A229" s="260"/>
      <c r="B229" s="83">
        <v>222</v>
      </c>
      <c r="C229" s="2"/>
      <c r="D229" s="158"/>
      <c r="E229" s="194"/>
      <c r="F229" s="153"/>
      <c r="G229" s="153"/>
      <c r="H229" s="2"/>
      <c r="I229" s="154"/>
      <c r="J229" s="210"/>
      <c r="K229" s="155"/>
      <c r="L229" s="156">
        <f t="shared" si="108"/>
        <v>0</v>
      </c>
      <c r="M229" s="340"/>
      <c r="N229" s="182" t="str">
        <f t="shared" si="120"/>
        <v/>
      </c>
      <c r="O229" s="127"/>
      <c r="P229" s="64"/>
      <c r="Q229" s="64"/>
      <c r="R229" s="64"/>
      <c r="CB229" s="78" t="str">
        <f t="shared" si="93"/>
        <v/>
      </c>
      <c r="CC229" s="79">
        <v>100</v>
      </c>
      <c r="CD229" s="79">
        <f t="shared" si="94"/>
        <v>0</v>
      </c>
      <c r="CE229" s="79">
        <f t="shared" si="95"/>
        <v>0</v>
      </c>
      <c r="CF229" s="79">
        <f t="shared" si="96"/>
        <v>0</v>
      </c>
      <c r="CG229" s="79">
        <f t="shared" si="121"/>
        <v>0</v>
      </c>
      <c r="CH229" s="80">
        <f t="shared" si="97"/>
        <v>0</v>
      </c>
      <c r="CI229" s="84">
        <f t="shared" si="98"/>
        <v>0</v>
      </c>
      <c r="CJ229" s="80">
        <f t="shared" si="109"/>
        <v>0</v>
      </c>
      <c r="CN229" s="21" t="str">
        <f t="shared" si="99"/>
        <v/>
      </c>
      <c r="CO229" s="21" t="str">
        <f t="shared" si="100"/>
        <v/>
      </c>
      <c r="CP229" s="22" t="str">
        <f t="shared" si="110"/>
        <v/>
      </c>
      <c r="CQ229" s="22" t="str">
        <f t="shared" si="111"/>
        <v/>
      </c>
      <c r="CR229" s="22" t="str">
        <f t="shared" si="112"/>
        <v/>
      </c>
      <c r="CS229" s="22" t="str">
        <f t="shared" si="113"/>
        <v/>
      </c>
      <c r="CT229" s="22" t="str">
        <f t="shared" si="114"/>
        <v/>
      </c>
      <c r="CU229" s="173" t="str">
        <f t="shared" si="101"/>
        <v/>
      </c>
      <c r="CV229" s="173" t="str">
        <f t="shared" si="102"/>
        <v/>
      </c>
      <c r="CW229" s="22" t="str">
        <f t="shared" si="115"/>
        <v/>
      </c>
      <c r="CX229" s="22" t="str">
        <f t="shared" si="116"/>
        <v/>
      </c>
      <c r="CY229" s="23" t="str">
        <f t="shared" si="117"/>
        <v/>
      </c>
      <c r="CZ229" s="23" t="str">
        <f t="shared" si="118"/>
        <v/>
      </c>
      <c r="DA229" s="207" t="str">
        <f t="shared" si="122"/>
        <v/>
      </c>
      <c r="DB229" s="23">
        <f t="shared" si="103"/>
        <v>0</v>
      </c>
      <c r="DC229" s="16"/>
      <c r="DE229" s="192">
        <f t="shared" si="104"/>
        <v>0</v>
      </c>
      <c r="DF229" s="192">
        <f t="shared" si="105"/>
        <v>0</v>
      </c>
      <c r="DH229" s="192">
        <f t="shared" si="106"/>
        <v>0</v>
      </c>
      <c r="DI229" s="192">
        <f t="shared" si="107"/>
        <v>0</v>
      </c>
      <c r="DK229" s="203">
        <f>IF(Taula436[[#This Row],[Codi del contracte]]&lt;&gt;"",IF(Taula436[[#This Row],[Codi del contracte]]&gt;199,IF(Taula436[[#This Row],[Codi del contracte]]&lt;300,1,0),0),0)</f>
        <v>0</v>
      </c>
      <c r="DL229" s="203">
        <f>IF(Taula436[[#This Row],[Codi del contracte]]&lt;&gt;"",IF(Taula436[[#This Row],[Codi del contracte]]&gt;499,IF(Taula436[[#This Row],[Codi del contracte]]&lt;600,1,0),0),0)</f>
        <v>0</v>
      </c>
      <c r="DM229" s="203">
        <f t="shared" si="119"/>
        <v>0</v>
      </c>
      <c r="DN229" s="203">
        <f>IF(Taula436[[#This Row],[% Jornada (no posar símbol %)]]=100,IF(DM229=1,2,0),0)</f>
        <v>0</v>
      </c>
      <c r="DO229" s="203" t="str">
        <f t="shared" si="123"/>
        <v/>
      </c>
    </row>
    <row r="230" spans="1:119" ht="14.25" customHeight="1">
      <c r="A230" s="260"/>
      <c r="B230" s="83">
        <v>223</v>
      </c>
      <c r="C230" s="2"/>
      <c r="D230" s="158"/>
      <c r="E230" s="194"/>
      <c r="F230" s="153"/>
      <c r="G230" s="153"/>
      <c r="H230" s="2"/>
      <c r="I230" s="154"/>
      <c r="J230" s="210"/>
      <c r="K230" s="155"/>
      <c r="L230" s="156">
        <f t="shared" si="108"/>
        <v>0</v>
      </c>
      <c r="M230" s="340"/>
      <c r="N230" s="182" t="str">
        <f t="shared" si="120"/>
        <v/>
      </c>
      <c r="O230" s="127"/>
      <c r="P230" s="64"/>
      <c r="Q230" s="64"/>
      <c r="R230" s="64"/>
      <c r="CB230" s="78" t="str">
        <f t="shared" si="93"/>
        <v/>
      </c>
      <c r="CC230" s="79">
        <v>100</v>
      </c>
      <c r="CD230" s="79">
        <f t="shared" si="94"/>
        <v>0</v>
      </c>
      <c r="CE230" s="79">
        <f t="shared" si="95"/>
        <v>0</v>
      </c>
      <c r="CF230" s="79">
        <f t="shared" si="96"/>
        <v>0</v>
      </c>
      <c r="CG230" s="79">
        <f t="shared" si="121"/>
        <v>0</v>
      </c>
      <c r="CH230" s="80">
        <f t="shared" si="97"/>
        <v>0</v>
      </c>
      <c r="CI230" s="84">
        <f t="shared" si="98"/>
        <v>0</v>
      </c>
      <c r="CJ230" s="80">
        <f t="shared" si="109"/>
        <v>0</v>
      </c>
      <c r="CN230" s="21" t="str">
        <f t="shared" si="99"/>
        <v/>
      </c>
      <c r="CO230" s="21" t="str">
        <f t="shared" si="100"/>
        <v/>
      </c>
      <c r="CP230" s="22" t="str">
        <f t="shared" si="110"/>
        <v/>
      </c>
      <c r="CQ230" s="22" t="str">
        <f t="shared" si="111"/>
        <v/>
      </c>
      <c r="CR230" s="22" t="str">
        <f t="shared" si="112"/>
        <v/>
      </c>
      <c r="CS230" s="22" t="str">
        <f t="shared" si="113"/>
        <v/>
      </c>
      <c r="CT230" s="22" t="str">
        <f t="shared" si="114"/>
        <v/>
      </c>
      <c r="CU230" s="173" t="str">
        <f t="shared" si="101"/>
        <v/>
      </c>
      <c r="CV230" s="173" t="str">
        <f t="shared" si="102"/>
        <v/>
      </c>
      <c r="CW230" s="22" t="str">
        <f t="shared" si="115"/>
        <v/>
      </c>
      <c r="CX230" s="22" t="str">
        <f t="shared" si="116"/>
        <v/>
      </c>
      <c r="CY230" s="23" t="str">
        <f t="shared" si="117"/>
        <v/>
      </c>
      <c r="CZ230" s="23" t="str">
        <f t="shared" si="118"/>
        <v/>
      </c>
      <c r="DA230" s="207" t="str">
        <f t="shared" si="122"/>
        <v/>
      </c>
      <c r="DB230" s="23">
        <f t="shared" si="103"/>
        <v>0</v>
      </c>
      <c r="DC230" s="16"/>
      <c r="DE230" s="192">
        <f t="shared" si="104"/>
        <v>0</v>
      </c>
      <c r="DF230" s="192">
        <f t="shared" si="105"/>
        <v>0</v>
      </c>
      <c r="DH230" s="192">
        <f t="shared" si="106"/>
        <v>0</v>
      </c>
      <c r="DI230" s="192">
        <f t="shared" si="107"/>
        <v>0</v>
      </c>
      <c r="DK230" s="203">
        <f>IF(Taula436[[#This Row],[Codi del contracte]]&lt;&gt;"",IF(Taula436[[#This Row],[Codi del contracte]]&gt;199,IF(Taula436[[#This Row],[Codi del contracte]]&lt;300,1,0),0),0)</f>
        <v>0</v>
      </c>
      <c r="DL230" s="203">
        <f>IF(Taula436[[#This Row],[Codi del contracte]]&lt;&gt;"",IF(Taula436[[#This Row],[Codi del contracte]]&gt;499,IF(Taula436[[#This Row],[Codi del contracte]]&lt;600,1,0),0),0)</f>
        <v>0</v>
      </c>
      <c r="DM230" s="203">
        <f t="shared" si="119"/>
        <v>0</v>
      </c>
      <c r="DN230" s="203">
        <f>IF(Taula436[[#This Row],[% Jornada (no posar símbol %)]]=100,IF(DM230=1,2,0),0)</f>
        <v>0</v>
      </c>
      <c r="DO230" s="203" t="str">
        <f t="shared" si="123"/>
        <v/>
      </c>
    </row>
    <row r="231" spans="1:119" ht="14.25" customHeight="1">
      <c r="A231" s="260"/>
      <c r="B231" s="83">
        <v>224</v>
      </c>
      <c r="C231" s="2"/>
      <c r="D231" s="158"/>
      <c r="E231" s="194"/>
      <c r="F231" s="153"/>
      <c r="G231" s="153"/>
      <c r="H231" s="2"/>
      <c r="I231" s="154"/>
      <c r="J231" s="210"/>
      <c r="K231" s="155"/>
      <c r="L231" s="156">
        <f t="shared" si="108"/>
        <v>0</v>
      </c>
      <c r="M231" s="340"/>
      <c r="N231" s="182" t="str">
        <f t="shared" si="120"/>
        <v/>
      </c>
      <c r="O231" s="127"/>
      <c r="P231" s="64"/>
      <c r="Q231" s="64"/>
      <c r="R231" s="64"/>
      <c r="CB231" s="78" t="str">
        <f t="shared" si="93"/>
        <v/>
      </c>
      <c r="CC231" s="79">
        <v>100</v>
      </c>
      <c r="CD231" s="79">
        <f t="shared" si="94"/>
        <v>0</v>
      </c>
      <c r="CE231" s="79">
        <f t="shared" si="95"/>
        <v>0</v>
      </c>
      <c r="CF231" s="79">
        <f t="shared" si="96"/>
        <v>0</v>
      </c>
      <c r="CG231" s="79">
        <f t="shared" si="121"/>
        <v>0</v>
      </c>
      <c r="CH231" s="80">
        <f t="shared" si="97"/>
        <v>0</v>
      </c>
      <c r="CI231" s="84">
        <f t="shared" si="98"/>
        <v>0</v>
      </c>
      <c r="CJ231" s="80">
        <f t="shared" si="109"/>
        <v>0</v>
      </c>
      <c r="CN231" s="21" t="str">
        <f t="shared" si="99"/>
        <v/>
      </c>
      <c r="CO231" s="21" t="str">
        <f t="shared" si="100"/>
        <v/>
      </c>
      <c r="CP231" s="22" t="str">
        <f t="shared" si="110"/>
        <v/>
      </c>
      <c r="CQ231" s="22" t="str">
        <f t="shared" si="111"/>
        <v/>
      </c>
      <c r="CR231" s="22" t="str">
        <f t="shared" si="112"/>
        <v/>
      </c>
      <c r="CS231" s="22" t="str">
        <f t="shared" si="113"/>
        <v/>
      </c>
      <c r="CT231" s="22" t="str">
        <f t="shared" si="114"/>
        <v/>
      </c>
      <c r="CU231" s="173" t="str">
        <f t="shared" si="101"/>
        <v/>
      </c>
      <c r="CV231" s="173" t="str">
        <f t="shared" si="102"/>
        <v/>
      </c>
      <c r="CW231" s="22" t="str">
        <f t="shared" si="115"/>
        <v/>
      </c>
      <c r="CX231" s="22" t="str">
        <f t="shared" si="116"/>
        <v/>
      </c>
      <c r="CY231" s="23" t="str">
        <f t="shared" si="117"/>
        <v/>
      </c>
      <c r="CZ231" s="23" t="str">
        <f t="shared" si="118"/>
        <v/>
      </c>
      <c r="DA231" s="207" t="str">
        <f t="shared" si="122"/>
        <v/>
      </c>
      <c r="DB231" s="23">
        <f t="shared" si="103"/>
        <v>0</v>
      </c>
      <c r="DC231" s="16"/>
      <c r="DE231" s="192">
        <f t="shared" si="104"/>
        <v>0</v>
      </c>
      <c r="DF231" s="192">
        <f t="shared" si="105"/>
        <v>0</v>
      </c>
      <c r="DH231" s="192">
        <f t="shared" si="106"/>
        <v>0</v>
      </c>
      <c r="DI231" s="192">
        <f t="shared" si="107"/>
        <v>0</v>
      </c>
      <c r="DK231" s="203">
        <f>IF(Taula436[[#This Row],[Codi del contracte]]&lt;&gt;"",IF(Taula436[[#This Row],[Codi del contracte]]&gt;199,IF(Taula436[[#This Row],[Codi del contracte]]&lt;300,1,0),0),0)</f>
        <v>0</v>
      </c>
      <c r="DL231" s="203">
        <f>IF(Taula436[[#This Row],[Codi del contracte]]&lt;&gt;"",IF(Taula436[[#This Row],[Codi del contracte]]&gt;499,IF(Taula436[[#This Row],[Codi del contracte]]&lt;600,1,0),0),0)</f>
        <v>0</v>
      </c>
      <c r="DM231" s="203">
        <f t="shared" si="119"/>
        <v>0</v>
      </c>
      <c r="DN231" s="203">
        <f>IF(Taula436[[#This Row],[% Jornada (no posar símbol %)]]=100,IF(DM231=1,2,0),0)</f>
        <v>0</v>
      </c>
      <c r="DO231" s="203" t="str">
        <f t="shared" si="123"/>
        <v/>
      </c>
    </row>
    <row r="232" spans="1:119" ht="14.25" customHeight="1">
      <c r="A232" s="260"/>
      <c r="B232" s="83">
        <v>225</v>
      </c>
      <c r="C232" s="2"/>
      <c r="D232" s="158"/>
      <c r="E232" s="194"/>
      <c r="F232" s="153"/>
      <c r="G232" s="153"/>
      <c r="H232" s="2"/>
      <c r="I232" s="154"/>
      <c r="J232" s="210"/>
      <c r="K232" s="155"/>
      <c r="L232" s="156">
        <f t="shared" si="108"/>
        <v>0</v>
      </c>
      <c r="M232" s="340"/>
      <c r="N232" s="182" t="str">
        <f t="shared" si="120"/>
        <v/>
      </c>
      <c r="O232" s="127"/>
      <c r="P232" s="64"/>
      <c r="Q232" s="64"/>
      <c r="R232" s="64"/>
      <c r="CB232" s="78" t="str">
        <f t="shared" si="93"/>
        <v/>
      </c>
      <c r="CC232" s="79">
        <v>100</v>
      </c>
      <c r="CD232" s="79">
        <f t="shared" si="94"/>
        <v>0</v>
      </c>
      <c r="CE232" s="79">
        <f t="shared" si="95"/>
        <v>0</v>
      </c>
      <c r="CF232" s="79">
        <f t="shared" si="96"/>
        <v>0</v>
      </c>
      <c r="CG232" s="79">
        <f t="shared" si="121"/>
        <v>0</v>
      </c>
      <c r="CH232" s="80">
        <f t="shared" si="97"/>
        <v>0</v>
      </c>
      <c r="CI232" s="84">
        <f t="shared" si="98"/>
        <v>0</v>
      </c>
      <c r="CJ232" s="80">
        <f t="shared" si="109"/>
        <v>0</v>
      </c>
      <c r="CN232" s="21" t="str">
        <f t="shared" si="99"/>
        <v/>
      </c>
      <c r="CO232" s="21" t="str">
        <f t="shared" si="100"/>
        <v/>
      </c>
      <c r="CP232" s="22" t="str">
        <f t="shared" si="110"/>
        <v/>
      </c>
      <c r="CQ232" s="22" t="str">
        <f t="shared" si="111"/>
        <v/>
      </c>
      <c r="CR232" s="22" t="str">
        <f t="shared" si="112"/>
        <v/>
      </c>
      <c r="CS232" s="22" t="str">
        <f t="shared" si="113"/>
        <v/>
      </c>
      <c r="CT232" s="22" t="str">
        <f t="shared" si="114"/>
        <v/>
      </c>
      <c r="CU232" s="173" t="str">
        <f t="shared" si="101"/>
        <v/>
      </c>
      <c r="CV232" s="173" t="str">
        <f t="shared" si="102"/>
        <v/>
      </c>
      <c r="CW232" s="22" t="str">
        <f t="shared" si="115"/>
        <v/>
      </c>
      <c r="CX232" s="22" t="str">
        <f t="shared" si="116"/>
        <v/>
      </c>
      <c r="CY232" s="23" t="str">
        <f t="shared" si="117"/>
        <v/>
      </c>
      <c r="CZ232" s="23" t="str">
        <f t="shared" si="118"/>
        <v/>
      </c>
      <c r="DA232" s="207" t="str">
        <f t="shared" si="122"/>
        <v/>
      </c>
      <c r="DB232" s="23">
        <f t="shared" si="103"/>
        <v>0</v>
      </c>
      <c r="DC232" s="16"/>
      <c r="DE232" s="192">
        <f t="shared" si="104"/>
        <v>0</v>
      </c>
      <c r="DF232" s="192">
        <f t="shared" si="105"/>
        <v>0</v>
      </c>
      <c r="DH232" s="192">
        <f t="shared" si="106"/>
        <v>0</v>
      </c>
      <c r="DI232" s="192">
        <f t="shared" si="107"/>
        <v>0</v>
      </c>
      <c r="DK232" s="203">
        <f>IF(Taula436[[#This Row],[Codi del contracte]]&lt;&gt;"",IF(Taula436[[#This Row],[Codi del contracte]]&gt;199,IF(Taula436[[#This Row],[Codi del contracte]]&lt;300,1,0),0),0)</f>
        <v>0</v>
      </c>
      <c r="DL232" s="203">
        <f>IF(Taula436[[#This Row],[Codi del contracte]]&lt;&gt;"",IF(Taula436[[#This Row],[Codi del contracte]]&gt;499,IF(Taula436[[#This Row],[Codi del contracte]]&lt;600,1,0),0),0)</f>
        <v>0</v>
      </c>
      <c r="DM232" s="203">
        <f t="shared" si="119"/>
        <v>0</v>
      </c>
      <c r="DN232" s="203">
        <f>IF(Taula436[[#This Row],[% Jornada (no posar símbol %)]]=100,IF(DM232=1,2,0),0)</f>
        <v>0</v>
      </c>
      <c r="DO232" s="203" t="str">
        <f t="shared" si="123"/>
        <v/>
      </c>
    </row>
    <row r="233" spans="1:119" ht="14.25" customHeight="1">
      <c r="A233" s="260"/>
      <c r="B233" s="83">
        <v>226</v>
      </c>
      <c r="C233" s="2"/>
      <c r="D233" s="158"/>
      <c r="E233" s="194"/>
      <c r="F233" s="153"/>
      <c r="G233" s="153"/>
      <c r="H233" s="2"/>
      <c r="I233" s="154"/>
      <c r="J233" s="210"/>
      <c r="K233" s="155"/>
      <c r="L233" s="156">
        <f t="shared" si="108"/>
        <v>0</v>
      </c>
      <c r="M233" s="340"/>
      <c r="N233" s="182" t="str">
        <f t="shared" si="120"/>
        <v/>
      </c>
      <c r="O233" s="127"/>
      <c r="P233" s="64"/>
      <c r="Q233" s="64"/>
      <c r="R233" s="64"/>
      <c r="CB233" s="78" t="str">
        <f t="shared" si="93"/>
        <v/>
      </c>
      <c r="CC233" s="79">
        <v>100</v>
      </c>
      <c r="CD233" s="79">
        <f t="shared" si="94"/>
        <v>0</v>
      </c>
      <c r="CE233" s="79">
        <f t="shared" si="95"/>
        <v>0</v>
      </c>
      <c r="CF233" s="79">
        <f t="shared" si="96"/>
        <v>0</v>
      </c>
      <c r="CG233" s="79">
        <f t="shared" si="121"/>
        <v>0</v>
      </c>
      <c r="CH233" s="80">
        <f t="shared" si="97"/>
        <v>0</v>
      </c>
      <c r="CI233" s="84">
        <f t="shared" si="98"/>
        <v>0</v>
      </c>
      <c r="CJ233" s="80">
        <f t="shared" si="109"/>
        <v>0</v>
      </c>
      <c r="CN233" s="21" t="str">
        <f t="shared" si="99"/>
        <v/>
      </c>
      <c r="CO233" s="21" t="str">
        <f t="shared" si="100"/>
        <v/>
      </c>
      <c r="CP233" s="22" t="str">
        <f t="shared" si="110"/>
        <v/>
      </c>
      <c r="CQ233" s="22" t="str">
        <f t="shared" si="111"/>
        <v/>
      </c>
      <c r="CR233" s="22" t="str">
        <f t="shared" si="112"/>
        <v/>
      </c>
      <c r="CS233" s="22" t="str">
        <f t="shared" si="113"/>
        <v/>
      </c>
      <c r="CT233" s="22" t="str">
        <f t="shared" si="114"/>
        <v/>
      </c>
      <c r="CU233" s="173" t="str">
        <f t="shared" si="101"/>
        <v/>
      </c>
      <c r="CV233" s="173" t="str">
        <f t="shared" si="102"/>
        <v/>
      </c>
      <c r="CW233" s="22" t="str">
        <f t="shared" si="115"/>
        <v/>
      </c>
      <c r="CX233" s="22" t="str">
        <f t="shared" si="116"/>
        <v/>
      </c>
      <c r="CY233" s="23" t="str">
        <f t="shared" si="117"/>
        <v/>
      </c>
      <c r="CZ233" s="23" t="str">
        <f t="shared" si="118"/>
        <v/>
      </c>
      <c r="DA233" s="207" t="str">
        <f t="shared" si="122"/>
        <v/>
      </c>
      <c r="DB233" s="23">
        <f t="shared" si="103"/>
        <v>0</v>
      </c>
      <c r="DC233" s="16"/>
      <c r="DE233" s="192">
        <f t="shared" si="104"/>
        <v>0</v>
      </c>
      <c r="DF233" s="192">
        <f t="shared" si="105"/>
        <v>0</v>
      </c>
      <c r="DH233" s="192">
        <f t="shared" si="106"/>
        <v>0</v>
      </c>
      <c r="DI233" s="192">
        <f t="shared" si="107"/>
        <v>0</v>
      </c>
      <c r="DK233" s="203">
        <f>IF(Taula436[[#This Row],[Codi del contracte]]&lt;&gt;"",IF(Taula436[[#This Row],[Codi del contracte]]&gt;199,IF(Taula436[[#This Row],[Codi del contracte]]&lt;300,1,0),0),0)</f>
        <v>0</v>
      </c>
      <c r="DL233" s="203">
        <f>IF(Taula436[[#This Row],[Codi del contracte]]&lt;&gt;"",IF(Taula436[[#This Row],[Codi del contracte]]&gt;499,IF(Taula436[[#This Row],[Codi del contracte]]&lt;600,1,0),0),0)</f>
        <v>0</v>
      </c>
      <c r="DM233" s="203">
        <f t="shared" si="119"/>
        <v>0</v>
      </c>
      <c r="DN233" s="203">
        <f>IF(Taula436[[#This Row],[% Jornada (no posar símbol %)]]=100,IF(DM233=1,2,0),0)</f>
        <v>0</v>
      </c>
      <c r="DO233" s="203" t="str">
        <f t="shared" si="123"/>
        <v/>
      </c>
    </row>
    <row r="234" spans="1:119" ht="14.25" customHeight="1">
      <c r="A234" s="260"/>
      <c r="B234" s="83">
        <v>227</v>
      </c>
      <c r="C234" s="2"/>
      <c r="D234" s="158"/>
      <c r="E234" s="194"/>
      <c r="F234" s="153"/>
      <c r="G234" s="153"/>
      <c r="H234" s="2"/>
      <c r="I234" s="154"/>
      <c r="J234" s="210"/>
      <c r="K234" s="155"/>
      <c r="L234" s="156">
        <f t="shared" si="108"/>
        <v>0</v>
      </c>
      <c r="M234" s="340"/>
      <c r="N234" s="182" t="str">
        <f t="shared" si="120"/>
        <v/>
      </c>
      <c r="O234" s="127"/>
      <c r="P234" s="64"/>
      <c r="Q234" s="64"/>
      <c r="R234" s="64"/>
      <c r="CB234" s="78" t="str">
        <f t="shared" si="93"/>
        <v/>
      </c>
      <c r="CC234" s="79">
        <v>100</v>
      </c>
      <c r="CD234" s="79">
        <f t="shared" si="94"/>
        <v>0</v>
      </c>
      <c r="CE234" s="79">
        <f t="shared" si="95"/>
        <v>0</v>
      </c>
      <c r="CF234" s="79">
        <f t="shared" si="96"/>
        <v>0</v>
      </c>
      <c r="CG234" s="79">
        <f t="shared" si="121"/>
        <v>0</v>
      </c>
      <c r="CH234" s="80">
        <f t="shared" si="97"/>
        <v>0</v>
      </c>
      <c r="CI234" s="84">
        <f t="shared" si="98"/>
        <v>0</v>
      </c>
      <c r="CJ234" s="80">
        <f t="shared" si="109"/>
        <v>0</v>
      </c>
      <c r="CN234" s="21" t="str">
        <f t="shared" si="99"/>
        <v/>
      </c>
      <c r="CO234" s="21" t="str">
        <f t="shared" si="100"/>
        <v/>
      </c>
      <c r="CP234" s="22" t="str">
        <f t="shared" si="110"/>
        <v/>
      </c>
      <c r="CQ234" s="22" t="str">
        <f t="shared" si="111"/>
        <v/>
      </c>
      <c r="CR234" s="22" t="str">
        <f t="shared" si="112"/>
        <v/>
      </c>
      <c r="CS234" s="22" t="str">
        <f t="shared" si="113"/>
        <v/>
      </c>
      <c r="CT234" s="22" t="str">
        <f t="shared" si="114"/>
        <v/>
      </c>
      <c r="CU234" s="173" t="str">
        <f t="shared" si="101"/>
        <v/>
      </c>
      <c r="CV234" s="173" t="str">
        <f t="shared" si="102"/>
        <v/>
      </c>
      <c r="CW234" s="22" t="str">
        <f t="shared" si="115"/>
        <v/>
      </c>
      <c r="CX234" s="22" t="str">
        <f t="shared" si="116"/>
        <v/>
      </c>
      <c r="CY234" s="23" t="str">
        <f t="shared" si="117"/>
        <v/>
      </c>
      <c r="CZ234" s="23" t="str">
        <f t="shared" si="118"/>
        <v/>
      </c>
      <c r="DA234" s="207" t="str">
        <f t="shared" si="122"/>
        <v/>
      </c>
      <c r="DB234" s="23">
        <f t="shared" si="103"/>
        <v>0</v>
      </c>
      <c r="DC234" s="16"/>
      <c r="DE234" s="192">
        <f t="shared" si="104"/>
        <v>0</v>
      </c>
      <c r="DF234" s="192">
        <f t="shared" si="105"/>
        <v>0</v>
      </c>
      <c r="DH234" s="192">
        <f t="shared" si="106"/>
        <v>0</v>
      </c>
      <c r="DI234" s="192">
        <f t="shared" si="107"/>
        <v>0</v>
      </c>
      <c r="DK234" s="203">
        <f>IF(Taula436[[#This Row],[Codi del contracte]]&lt;&gt;"",IF(Taula436[[#This Row],[Codi del contracte]]&gt;199,IF(Taula436[[#This Row],[Codi del contracte]]&lt;300,1,0),0),0)</f>
        <v>0</v>
      </c>
      <c r="DL234" s="203">
        <f>IF(Taula436[[#This Row],[Codi del contracte]]&lt;&gt;"",IF(Taula436[[#This Row],[Codi del contracte]]&gt;499,IF(Taula436[[#This Row],[Codi del contracte]]&lt;600,1,0),0),0)</f>
        <v>0</v>
      </c>
      <c r="DM234" s="203">
        <f t="shared" si="119"/>
        <v>0</v>
      </c>
      <c r="DN234" s="203">
        <f>IF(Taula436[[#This Row],[% Jornada (no posar símbol %)]]=100,IF(DM234=1,2,0),0)</f>
        <v>0</v>
      </c>
      <c r="DO234" s="203" t="str">
        <f t="shared" si="123"/>
        <v/>
      </c>
    </row>
    <row r="235" spans="1:119" ht="14.25" customHeight="1">
      <c r="A235" s="260"/>
      <c r="B235" s="83">
        <v>228</v>
      </c>
      <c r="C235" s="2"/>
      <c r="D235" s="158"/>
      <c r="E235" s="194"/>
      <c r="F235" s="153"/>
      <c r="G235" s="153"/>
      <c r="H235" s="2"/>
      <c r="I235" s="154"/>
      <c r="J235" s="210"/>
      <c r="K235" s="155"/>
      <c r="L235" s="156">
        <f t="shared" si="108"/>
        <v>0</v>
      </c>
      <c r="M235" s="340"/>
      <c r="N235" s="182" t="str">
        <f t="shared" si="120"/>
        <v/>
      </c>
      <c r="O235" s="127"/>
      <c r="P235" s="64"/>
      <c r="Q235" s="64"/>
      <c r="R235" s="64"/>
      <c r="CB235" s="78" t="str">
        <f t="shared" si="93"/>
        <v/>
      </c>
      <c r="CC235" s="79">
        <v>100</v>
      </c>
      <c r="CD235" s="79">
        <f t="shared" si="94"/>
        <v>0</v>
      </c>
      <c r="CE235" s="79">
        <f t="shared" si="95"/>
        <v>0</v>
      </c>
      <c r="CF235" s="79">
        <f t="shared" si="96"/>
        <v>0</v>
      </c>
      <c r="CG235" s="79">
        <f t="shared" si="121"/>
        <v>0</v>
      </c>
      <c r="CH235" s="80">
        <f t="shared" si="97"/>
        <v>0</v>
      </c>
      <c r="CI235" s="84">
        <f t="shared" si="98"/>
        <v>0</v>
      </c>
      <c r="CJ235" s="80">
        <f t="shared" si="109"/>
        <v>0</v>
      </c>
      <c r="CN235" s="21" t="str">
        <f t="shared" si="99"/>
        <v/>
      </c>
      <c r="CO235" s="21" t="str">
        <f t="shared" si="100"/>
        <v/>
      </c>
      <c r="CP235" s="22" t="str">
        <f t="shared" si="110"/>
        <v/>
      </c>
      <c r="CQ235" s="22" t="str">
        <f t="shared" si="111"/>
        <v/>
      </c>
      <c r="CR235" s="22" t="str">
        <f t="shared" si="112"/>
        <v/>
      </c>
      <c r="CS235" s="22" t="str">
        <f t="shared" si="113"/>
        <v/>
      </c>
      <c r="CT235" s="22" t="str">
        <f t="shared" si="114"/>
        <v/>
      </c>
      <c r="CU235" s="173" t="str">
        <f t="shared" si="101"/>
        <v/>
      </c>
      <c r="CV235" s="173" t="str">
        <f t="shared" si="102"/>
        <v/>
      </c>
      <c r="CW235" s="22" t="str">
        <f t="shared" si="115"/>
        <v/>
      </c>
      <c r="CX235" s="22" t="str">
        <f t="shared" si="116"/>
        <v/>
      </c>
      <c r="CY235" s="23" t="str">
        <f t="shared" si="117"/>
        <v/>
      </c>
      <c r="CZ235" s="23" t="str">
        <f t="shared" si="118"/>
        <v/>
      </c>
      <c r="DA235" s="207" t="str">
        <f t="shared" si="122"/>
        <v/>
      </c>
      <c r="DB235" s="23">
        <f t="shared" si="103"/>
        <v>0</v>
      </c>
      <c r="DC235" s="16"/>
      <c r="DE235" s="192">
        <f t="shared" si="104"/>
        <v>0</v>
      </c>
      <c r="DF235" s="192">
        <f t="shared" si="105"/>
        <v>0</v>
      </c>
      <c r="DH235" s="192">
        <f t="shared" si="106"/>
        <v>0</v>
      </c>
      <c r="DI235" s="192">
        <f t="shared" si="107"/>
        <v>0</v>
      </c>
      <c r="DK235" s="203">
        <f>IF(Taula436[[#This Row],[Codi del contracte]]&lt;&gt;"",IF(Taula436[[#This Row],[Codi del contracte]]&gt;199,IF(Taula436[[#This Row],[Codi del contracte]]&lt;300,1,0),0),0)</f>
        <v>0</v>
      </c>
      <c r="DL235" s="203">
        <f>IF(Taula436[[#This Row],[Codi del contracte]]&lt;&gt;"",IF(Taula436[[#This Row],[Codi del contracte]]&gt;499,IF(Taula436[[#This Row],[Codi del contracte]]&lt;600,1,0),0),0)</f>
        <v>0</v>
      </c>
      <c r="DM235" s="203">
        <f t="shared" si="119"/>
        <v>0</v>
      </c>
      <c r="DN235" s="203">
        <f>IF(Taula436[[#This Row],[% Jornada (no posar símbol %)]]=100,IF(DM235=1,2,0),0)</f>
        <v>0</v>
      </c>
      <c r="DO235" s="203" t="str">
        <f t="shared" si="123"/>
        <v/>
      </c>
    </row>
    <row r="236" spans="1:119" ht="14.25" customHeight="1">
      <c r="A236" s="260"/>
      <c r="B236" s="83">
        <v>229</v>
      </c>
      <c r="C236" s="2"/>
      <c r="D236" s="158"/>
      <c r="E236" s="194"/>
      <c r="F236" s="153"/>
      <c r="G236" s="153"/>
      <c r="H236" s="2"/>
      <c r="I236" s="154"/>
      <c r="J236" s="210"/>
      <c r="K236" s="155"/>
      <c r="L236" s="156">
        <f t="shared" si="108"/>
        <v>0</v>
      </c>
      <c r="M236" s="340"/>
      <c r="N236" s="182" t="str">
        <f t="shared" si="120"/>
        <v/>
      </c>
      <c r="O236" s="127"/>
      <c r="P236" s="64"/>
      <c r="Q236" s="64"/>
      <c r="R236" s="64"/>
      <c r="CB236" s="78" t="str">
        <f t="shared" si="93"/>
        <v/>
      </c>
      <c r="CC236" s="79">
        <v>100</v>
      </c>
      <c r="CD236" s="79">
        <f t="shared" si="94"/>
        <v>0</v>
      </c>
      <c r="CE236" s="79">
        <f t="shared" si="95"/>
        <v>0</v>
      </c>
      <c r="CF236" s="79">
        <f t="shared" si="96"/>
        <v>0</v>
      </c>
      <c r="CG236" s="79">
        <f t="shared" si="121"/>
        <v>0</v>
      </c>
      <c r="CH236" s="80">
        <f t="shared" si="97"/>
        <v>0</v>
      </c>
      <c r="CI236" s="84">
        <f t="shared" si="98"/>
        <v>0</v>
      </c>
      <c r="CJ236" s="80">
        <f t="shared" si="109"/>
        <v>0</v>
      </c>
      <c r="CN236" s="21" t="str">
        <f t="shared" si="99"/>
        <v/>
      </c>
      <c r="CO236" s="21" t="str">
        <f t="shared" si="100"/>
        <v/>
      </c>
      <c r="CP236" s="22" t="str">
        <f t="shared" si="110"/>
        <v/>
      </c>
      <c r="CQ236" s="22" t="str">
        <f t="shared" si="111"/>
        <v/>
      </c>
      <c r="CR236" s="22" t="str">
        <f t="shared" si="112"/>
        <v/>
      </c>
      <c r="CS236" s="22" t="str">
        <f t="shared" si="113"/>
        <v/>
      </c>
      <c r="CT236" s="22" t="str">
        <f t="shared" si="114"/>
        <v/>
      </c>
      <c r="CU236" s="173" t="str">
        <f t="shared" si="101"/>
        <v/>
      </c>
      <c r="CV236" s="173" t="str">
        <f t="shared" si="102"/>
        <v/>
      </c>
      <c r="CW236" s="22" t="str">
        <f t="shared" si="115"/>
        <v/>
      </c>
      <c r="CX236" s="22" t="str">
        <f t="shared" si="116"/>
        <v/>
      </c>
      <c r="CY236" s="23" t="str">
        <f t="shared" si="117"/>
        <v/>
      </c>
      <c r="CZ236" s="23" t="str">
        <f t="shared" si="118"/>
        <v/>
      </c>
      <c r="DA236" s="207" t="str">
        <f t="shared" si="122"/>
        <v/>
      </c>
      <c r="DB236" s="23">
        <f t="shared" si="103"/>
        <v>0</v>
      </c>
      <c r="DC236" s="16"/>
      <c r="DE236" s="192">
        <f t="shared" si="104"/>
        <v>0</v>
      </c>
      <c r="DF236" s="192">
        <f t="shared" si="105"/>
        <v>0</v>
      </c>
      <c r="DH236" s="192">
        <f t="shared" si="106"/>
        <v>0</v>
      </c>
      <c r="DI236" s="192">
        <f t="shared" si="107"/>
        <v>0</v>
      </c>
      <c r="DK236" s="203">
        <f>IF(Taula436[[#This Row],[Codi del contracte]]&lt;&gt;"",IF(Taula436[[#This Row],[Codi del contracte]]&gt;199,IF(Taula436[[#This Row],[Codi del contracte]]&lt;300,1,0),0),0)</f>
        <v>0</v>
      </c>
      <c r="DL236" s="203">
        <f>IF(Taula436[[#This Row],[Codi del contracte]]&lt;&gt;"",IF(Taula436[[#This Row],[Codi del contracte]]&gt;499,IF(Taula436[[#This Row],[Codi del contracte]]&lt;600,1,0),0),0)</f>
        <v>0</v>
      </c>
      <c r="DM236" s="203">
        <f t="shared" si="119"/>
        <v>0</v>
      </c>
      <c r="DN236" s="203">
        <f>IF(Taula436[[#This Row],[% Jornada (no posar símbol %)]]=100,IF(DM236=1,2,0),0)</f>
        <v>0</v>
      </c>
      <c r="DO236" s="203" t="str">
        <f t="shared" si="123"/>
        <v/>
      </c>
    </row>
    <row r="237" spans="1:119" ht="14.25" customHeight="1">
      <c r="A237" s="260"/>
      <c r="B237" s="83">
        <v>230</v>
      </c>
      <c r="C237" s="2"/>
      <c r="D237" s="158"/>
      <c r="E237" s="194"/>
      <c r="F237" s="153"/>
      <c r="G237" s="153"/>
      <c r="H237" s="2"/>
      <c r="I237" s="154"/>
      <c r="J237" s="210"/>
      <c r="K237" s="155"/>
      <c r="L237" s="156">
        <f t="shared" si="108"/>
        <v>0</v>
      </c>
      <c r="M237" s="340"/>
      <c r="N237" s="182" t="str">
        <f t="shared" si="120"/>
        <v/>
      </c>
      <c r="O237" s="127"/>
      <c r="P237" s="64"/>
      <c r="Q237" s="64"/>
      <c r="R237" s="64"/>
      <c r="CB237" s="78" t="str">
        <f t="shared" si="93"/>
        <v/>
      </c>
      <c r="CC237" s="79">
        <v>100</v>
      </c>
      <c r="CD237" s="79">
        <f t="shared" si="94"/>
        <v>0</v>
      </c>
      <c r="CE237" s="79">
        <f t="shared" si="95"/>
        <v>0</v>
      </c>
      <c r="CF237" s="79">
        <f t="shared" si="96"/>
        <v>0</v>
      </c>
      <c r="CG237" s="79">
        <f t="shared" si="121"/>
        <v>0</v>
      </c>
      <c r="CH237" s="80">
        <f t="shared" si="97"/>
        <v>0</v>
      </c>
      <c r="CI237" s="84">
        <f t="shared" si="98"/>
        <v>0</v>
      </c>
      <c r="CJ237" s="80">
        <f t="shared" si="109"/>
        <v>0</v>
      </c>
      <c r="CN237" s="21" t="str">
        <f t="shared" si="99"/>
        <v/>
      </c>
      <c r="CO237" s="21" t="str">
        <f t="shared" si="100"/>
        <v/>
      </c>
      <c r="CP237" s="22" t="str">
        <f t="shared" si="110"/>
        <v/>
      </c>
      <c r="CQ237" s="22" t="str">
        <f t="shared" si="111"/>
        <v/>
      </c>
      <c r="CR237" s="22" t="str">
        <f t="shared" si="112"/>
        <v/>
      </c>
      <c r="CS237" s="22" t="str">
        <f t="shared" si="113"/>
        <v/>
      </c>
      <c r="CT237" s="22" t="str">
        <f t="shared" si="114"/>
        <v/>
      </c>
      <c r="CU237" s="173" t="str">
        <f t="shared" si="101"/>
        <v/>
      </c>
      <c r="CV237" s="173" t="str">
        <f t="shared" si="102"/>
        <v/>
      </c>
      <c r="CW237" s="22" t="str">
        <f t="shared" si="115"/>
        <v/>
      </c>
      <c r="CX237" s="22" t="str">
        <f t="shared" si="116"/>
        <v/>
      </c>
      <c r="CY237" s="23" t="str">
        <f t="shared" si="117"/>
        <v/>
      </c>
      <c r="CZ237" s="23" t="str">
        <f t="shared" si="118"/>
        <v/>
      </c>
      <c r="DA237" s="207" t="str">
        <f t="shared" si="122"/>
        <v/>
      </c>
      <c r="DB237" s="23">
        <f t="shared" si="103"/>
        <v>0</v>
      </c>
      <c r="DC237" s="16"/>
      <c r="DE237" s="192">
        <f t="shared" si="104"/>
        <v>0</v>
      </c>
      <c r="DF237" s="192">
        <f t="shared" si="105"/>
        <v>0</v>
      </c>
      <c r="DH237" s="192">
        <f t="shared" si="106"/>
        <v>0</v>
      </c>
      <c r="DI237" s="192">
        <f t="shared" si="107"/>
        <v>0</v>
      </c>
      <c r="DK237" s="203">
        <f>IF(Taula436[[#This Row],[Codi del contracte]]&lt;&gt;"",IF(Taula436[[#This Row],[Codi del contracte]]&gt;199,IF(Taula436[[#This Row],[Codi del contracte]]&lt;300,1,0),0),0)</f>
        <v>0</v>
      </c>
      <c r="DL237" s="203">
        <f>IF(Taula436[[#This Row],[Codi del contracte]]&lt;&gt;"",IF(Taula436[[#This Row],[Codi del contracte]]&gt;499,IF(Taula436[[#This Row],[Codi del contracte]]&lt;600,1,0),0),0)</f>
        <v>0</v>
      </c>
      <c r="DM237" s="203">
        <f t="shared" si="119"/>
        <v>0</v>
      </c>
      <c r="DN237" s="203">
        <f>IF(Taula436[[#This Row],[% Jornada (no posar símbol %)]]=100,IF(DM237=1,2,0),0)</f>
        <v>0</v>
      </c>
      <c r="DO237" s="203" t="str">
        <f t="shared" si="123"/>
        <v/>
      </c>
    </row>
    <row r="238" spans="1:119" ht="14.25" customHeight="1">
      <c r="A238" s="260"/>
      <c r="B238" s="83">
        <v>231</v>
      </c>
      <c r="C238" s="2"/>
      <c r="D238" s="158"/>
      <c r="E238" s="194"/>
      <c r="F238" s="153"/>
      <c r="G238" s="153"/>
      <c r="H238" s="2"/>
      <c r="I238" s="154"/>
      <c r="J238" s="210"/>
      <c r="K238" s="155"/>
      <c r="L238" s="156">
        <f t="shared" si="108"/>
        <v>0</v>
      </c>
      <c r="M238" s="340"/>
      <c r="N238" s="182" t="str">
        <f t="shared" si="120"/>
        <v/>
      </c>
      <c r="O238" s="127"/>
      <c r="P238" s="64"/>
      <c r="Q238" s="64"/>
      <c r="R238" s="64"/>
      <c r="CB238" s="78" t="str">
        <f t="shared" si="93"/>
        <v/>
      </c>
      <c r="CC238" s="79">
        <v>100</v>
      </c>
      <c r="CD238" s="79">
        <f t="shared" si="94"/>
        <v>0</v>
      </c>
      <c r="CE238" s="79">
        <f t="shared" si="95"/>
        <v>0</v>
      </c>
      <c r="CF238" s="79">
        <f t="shared" si="96"/>
        <v>0</v>
      </c>
      <c r="CG238" s="79">
        <f t="shared" si="121"/>
        <v>0</v>
      </c>
      <c r="CH238" s="80">
        <f t="shared" si="97"/>
        <v>0</v>
      </c>
      <c r="CI238" s="84">
        <f t="shared" si="98"/>
        <v>0</v>
      </c>
      <c r="CJ238" s="80">
        <f t="shared" si="109"/>
        <v>0</v>
      </c>
      <c r="CN238" s="21" t="str">
        <f t="shared" si="99"/>
        <v/>
      </c>
      <c r="CO238" s="21" t="str">
        <f t="shared" si="100"/>
        <v/>
      </c>
      <c r="CP238" s="22" t="str">
        <f t="shared" si="110"/>
        <v/>
      </c>
      <c r="CQ238" s="22" t="str">
        <f t="shared" si="111"/>
        <v/>
      </c>
      <c r="CR238" s="22" t="str">
        <f t="shared" si="112"/>
        <v/>
      </c>
      <c r="CS238" s="22" t="str">
        <f t="shared" si="113"/>
        <v/>
      </c>
      <c r="CT238" s="22" t="str">
        <f t="shared" si="114"/>
        <v/>
      </c>
      <c r="CU238" s="173" t="str">
        <f t="shared" si="101"/>
        <v/>
      </c>
      <c r="CV238" s="173" t="str">
        <f t="shared" si="102"/>
        <v/>
      </c>
      <c r="CW238" s="22" t="str">
        <f t="shared" si="115"/>
        <v/>
      </c>
      <c r="CX238" s="22" t="str">
        <f t="shared" si="116"/>
        <v/>
      </c>
      <c r="CY238" s="23" t="str">
        <f t="shared" si="117"/>
        <v/>
      </c>
      <c r="CZ238" s="23" t="str">
        <f t="shared" si="118"/>
        <v/>
      </c>
      <c r="DA238" s="207" t="str">
        <f t="shared" si="122"/>
        <v/>
      </c>
      <c r="DB238" s="23">
        <f t="shared" si="103"/>
        <v>0</v>
      </c>
      <c r="DC238" s="16"/>
      <c r="DE238" s="192">
        <f t="shared" si="104"/>
        <v>0</v>
      </c>
      <c r="DF238" s="192">
        <f t="shared" si="105"/>
        <v>0</v>
      </c>
      <c r="DH238" s="192">
        <f t="shared" si="106"/>
        <v>0</v>
      </c>
      <c r="DI238" s="192">
        <f t="shared" si="107"/>
        <v>0</v>
      </c>
      <c r="DK238" s="203">
        <f>IF(Taula436[[#This Row],[Codi del contracte]]&lt;&gt;"",IF(Taula436[[#This Row],[Codi del contracte]]&gt;199,IF(Taula436[[#This Row],[Codi del contracte]]&lt;300,1,0),0),0)</f>
        <v>0</v>
      </c>
      <c r="DL238" s="203">
        <f>IF(Taula436[[#This Row],[Codi del contracte]]&lt;&gt;"",IF(Taula436[[#This Row],[Codi del contracte]]&gt;499,IF(Taula436[[#This Row],[Codi del contracte]]&lt;600,1,0),0),0)</f>
        <v>0</v>
      </c>
      <c r="DM238" s="203">
        <f t="shared" si="119"/>
        <v>0</v>
      </c>
      <c r="DN238" s="203">
        <f>IF(Taula436[[#This Row],[% Jornada (no posar símbol %)]]=100,IF(DM238=1,2,0),0)</f>
        <v>0</v>
      </c>
      <c r="DO238" s="203" t="str">
        <f t="shared" si="123"/>
        <v/>
      </c>
    </row>
    <row r="239" spans="1:119" ht="14.25" customHeight="1">
      <c r="A239" s="260"/>
      <c r="B239" s="83">
        <v>232</v>
      </c>
      <c r="C239" s="2"/>
      <c r="D239" s="158"/>
      <c r="E239" s="194"/>
      <c r="F239" s="153"/>
      <c r="G239" s="153"/>
      <c r="H239" s="2"/>
      <c r="I239" s="154"/>
      <c r="J239" s="210"/>
      <c r="K239" s="155"/>
      <c r="L239" s="156">
        <f t="shared" si="108"/>
        <v>0</v>
      </c>
      <c r="M239" s="340"/>
      <c r="N239" s="182" t="str">
        <f t="shared" si="120"/>
        <v/>
      </c>
      <c r="O239" s="127"/>
      <c r="P239" s="64"/>
      <c r="Q239" s="64"/>
      <c r="R239" s="64"/>
      <c r="CB239" s="78" t="str">
        <f t="shared" si="93"/>
        <v/>
      </c>
      <c r="CC239" s="79">
        <v>100</v>
      </c>
      <c r="CD239" s="79">
        <f t="shared" si="94"/>
        <v>0</v>
      </c>
      <c r="CE239" s="79">
        <f t="shared" si="95"/>
        <v>0</v>
      </c>
      <c r="CF239" s="79">
        <f t="shared" si="96"/>
        <v>0</v>
      </c>
      <c r="CG239" s="79">
        <f t="shared" si="121"/>
        <v>0</v>
      </c>
      <c r="CH239" s="80">
        <f t="shared" si="97"/>
        <v>0</v>
      </c>
      <c r="CI239" s="84">
        <f t="shared" si="98"/>
        <v>0</v>
      </c>
      <c r="CJ239" s="80">
        <f t="shared" si="109"/>
        <v>0</v>
      </c>
      <c r="CN239" s="21" t="str">
        <f t="shared" si="99"/>
        <v/>
      </c>
      <c r="CO239" s="21" t="str">
        <f t="shared" si="100"/>
        <v/>
      </c>
      <c r="CP239" s="22" t="str">
        <f t="shared" si="110"/>
        <v/>
      </c>
      <c r="CQ239" s="22" t="str">
        <f t="shared" si="111"/>
        <v/>
      </c>
      <c r="CR239" s="22" t="str">
        <f t="shared" si="112"/>
        <v/>
      </c>
      <c r="CS239" s="22" t="str">
        <f t="shared" si="113"/>
        <v/>
      </c>
      <c r="CT239" s="22" t="str">
        <f t="shared" si="114"/>
        <v/>
      </c>
      <c r="CU239" s="173" t="str">
        <f t="shared" si="101"/>
        <v/>
      </c>
      <c r="CV239" s="173" t="str">
        <f t="shared" si="102"/>
        <v/>
      </c>
      <c r="CW239" s="22" t="str">
        <f t="shared" si="115"/>
        <v/>
      </c>
      <c r="CX239" s="22" t="str">
        <f t="shared" si="116"/>
        <v/>
      </c>
      <c r="CY239" s="23" t="str">
        <f t="shared" si="117"/>
        <v/>
      </c>
      <c r="CZ239" s="23" t="str">
        <f t="shared" si="118"/>
        <v/>
      </c>
      <c r="DA239" s="207" t="str">
        <f t="shared" si="122"/>
        <v/>
      </c>
      <c r="DB239" s="23">
        <f t="shared" si="103"/>
        <v>0</v>
      </c>
      <c r="DC239" s="16"/>
      <c r="DE239" s="192">
        <f t="shared" si="104"/>
        <v>0</v>
      </c>
      <c r="DF239" s="192">
        <f t="shared" si="105"/>
        <v>0</v>
      </c>
      <c r="DH239" s="192">
        <f t="shared" si="106"/>
        <v>0</v>
      </c>
      <c r="DI239" s="192">
        <f t="shared" si="107"/>
        <v>0</v>
      </c>
      <c r="DK239" s="203">
        <f>IF(Taula436[[#This Row],[Codi del contracte]]&lt;&gt;"",IF(Taula436[[#This Row],[Codi del contracte]]&gt;199,IF(Taula436[[#This Row],[Codi del contracte]]&lt;300,1,0),0),0)</f>
        <v>0</v>
      </c>
      <c r="DL239" s="203">
        <f>IF(Taula436[[#This Row],[Codi del contracte]]&lt;&gt;"",IF(Taula436[[#This Row],[Codi del contracte]]&gt;499,IF(Taula436[[#This Row],[Codi del contracte]]&lt;600,1,0),0),0)</f>
        <v>0</v>
      </c>
      <c r="DM239" s="203">
        <f t="shared" si="119"/>
        <v>0</v>
      </c>
      <c r="DN239" s="203">
        <f>IF(Taula436[[#This Row],[% Jornada (no posar símbol %)]]=100,IF(DM239=1,2,0),0)</f>
        <v>0</v>
      </c>
      <c r="DO239" s="203" t="str">
        <f t="shared" si="123"/>
        <v/>
      </c>
    </row>
    <row r="240" spans="1:119" ht="14.25" customHeight="1">
      <c r="A240" s="260"/>
      <c r="B240" s="83">
        <v>233</v>
      </c>
      <c r="C240" s="2"/>
      <c r="D240" s="158"/>
      <c r="E240" s="194"/>
      <c r="F240" s="153"/>
      <c r="G240" s="153"/>
      <c r="H240" s="2"/>
      <c r="I240" s="154"/>
      <c r="J240" s="210"/>
      <c r="K240" s="155"/>
      <c r="L240" s="156">
        <f t="shared" si="108"/>
        <v>0</v>
      </c>
      <c r="M240" s="340"/>
      <c r="N240" s="182" t="str">
        <f t="shared" si="120"/>
        <v/>
      </c>
      <c r="O240" s="127"/>
      <c r="P240" s="64"/>
      <c r="Q240" s="64"/>
      <c r="R240" s="64"/>
      <c r="CB240" s="78" t="str">
        <f t="shared" si="93"/>
        <v/>
      </c>
      <c r="CC240" s="79">
        <v>100</v>
      </c>
      <c r="CD240" s="79">
        <f t="shared" si="94"/>
        <v>0</v>
      </c>
      <c r="CE240" s="79">
        <f t="shared" si="95"/>
        <v>0</v>
      </c>
      <c r="CF240" s="79">
        <f t="shared" si="96"/>
        <v>0</v>
      </c>
      <c r="CG240" s="79">
        <f t="shared" si="121"/>
        <v>0</v>
      </c>
      <c r="CH240" s="80">
        <f t="shared" si="97"/>
        <v>0</v>
      </c>
      <c r="CI240" s="84">
        <f t="shared" si="98"/>
        <v>0</v>
      </c>
      <c r="CJ240" s="80">
        <f t="shared" si="109"/>
        <v>0</v>
      </c>
      <c r="CN240" s="21" t="str">
        <f t="shared" si="99"/>
        <v/>
      </c>
      <c r="CO240" s="21" t="str">
        <f t="shared" si="100"/>
        <v/>
      </c>
      <c r="CP240" s="22" t="str">
        <f t="shared" si="110"/>
        <v/>
      </c>
      <c r="CQ240" s="22" t="str">
        <f t="shared" si="111"/>
        <v/>
      </c>
      <c r="CR240" s="22" t="str">
        <f t="shared" si="112"/>
        <v/>
      </c>
      <c r="CS240" s="22" t="str">
        <f t="shared" si="113"/>
        <v/>
      </c>
      <c r="CT240" s="22" t="str">
        <f t="shared" si="114"/>
        <v/>
      </c>
      <c r="CU240" s="173" t="str">
        <f t="shared" si="101"/>
        <v/>
      </c>
      <c r="CV240" s="173" t="str">
        <f t="shared" si="102"/>
        <v/>
      </c>
      <c r="CW240" s="22" t="str">
        <f t="shared" si="115"/>
        <v/>
      </c>
      <c r="CX240" s="22" t="str">
        <f t="shared" si="116"/>
        <v/>
      </c>
      <c r="CY240" s="23" t="str">
        <f t="shared" si="117"/>
        <v/>
      </c>
      <c r="CZ240" s="23" t="str">
        <f t="shared" si="118"/>
        <v/>
      </c>
      <c r="DA240" s="207" t="str">
        <f t="shared" si="122"/>
        <v/>
      </c>
      <c r="DB240" s="23">
        <f t="shared" si="103"/>
        <v>0</v>
      </c>
      <c r="DC240" s="16"/>
      <c r="DE240" s="192">
        <f t="shared" si="104"/>
        <v>0</v>
      </c>
      <c r="DF240" s="192">
        <f t="shared" si="105"/>
        <v>0</v>
      </c>
      <c r="DH240" s="192">
        <f t="shared" si="106"/>
        <v>0</v>
      </c>
      <c r="DI240" s="192">
        <f t="shared" si="107"/>
        <v>0</v>
      </c>
      <c r="DK240" s="203">
        <f>IF(Taula436[[#This Row],[Codi del contracte]]&lt;&gt;"",IF(Taula436[[#This Row],[Codi del contracte]]&gt;199,IF(Taula436[[#This Row],[Codi del contracte]]&lt;300,1,0),0),0)</f>
        <v>0</v>
      </c>
      <c r="DL240" s="203">
        <f>IF(Taula436[[#This Row],[Codi del contracte]]&lt;&gt;"",IF(Taula436[[#This Row],[Codi del contracte]]&gt;499,IF(Taula436[[#This Row],[Codi del contracte]]&lt;600,1,0),0),0)</f>
        <v>0</v>
      </c>
      <c r="DM240" s="203">
        <f t="shared" si="119"/>
        <v>0</v>
      </c>
      <c r="DN240" s="203">
        <f>IF(Taula436[[#This Row],[% Jornada (no posar símbol %)]]=100,IF(DM240=1,2,0),0)</f>
        <v>0</v>
      </c>
      <c r="DO240" s="203" t="str">
        <f t="shared" si="123"/>
        <v/>
      </c>
    </row>
    <row r="241" spans="1:119" ht="14.25" customHeight="1">
      <c r="A241" s="260"/>
      <c r="B241" s="83">
        <v>234</v>
      </c>
      <c r="C241" s="2"/>
      <c r="D241" s="158"/>
      <c r="E241" s="194"/>
      <c r="F241" s="153"/>
      <c r="G241" s="153"/>
      <c r="H241" s="2"/>
      <c r="I241" s="154"/>
      <c r="J241" s="210"/>
      <c r="K241" s="155"/>
      <c r="L241" s="156">
        <f t="shared" si="108"/>
        <v>0</v>
      </c>
      <c r="M241" s="340"/>
      <c r="N241" s="182" t="str">
        <f t="shared" si="120"/>
        <v/>
      </c>
      <c r="O241" s="127"/>
      <c r="P241" s="64"/>
      <c r="Q241" s="64"/>
      <c r="R241" s="64"/>
      <c r="CB241" s="78" t="str">
        <f t="shared" si="93"/>
        <v/>
      </c>
      <c r="CC241" s="79">
        <v>100</v>
      </c>
      <c r="CD241" s="79">
        <f t="shared" si="94"/>
        <v>0</v>
      </c>
      <c r="CE241" s="79">
        <f t="shared" si="95"/>
        <v>0</v>
      </c>
      <c r="CF241" s="79">
        <f t="shared" si="96"/>
        <v>0</v>
      </c>
      <c r="CG241" s="79">
        <f t="shared" si="121"/>
        <v>0</v>
      </c>
      <c r="CH241" s="80">
        <f t="shared" si="97"/>
        <v>0</v>
      </c>
      <c r="CI241" s="84">
        <f t="shared" si="98"/>
        <v>0</v>
      </c>
      <c r="CJ241" s="80">
        <f t="shared" si="109"/>
        <v>0</v>
      </c>
      <c r="CN241" s="21" t="str">
        <f t="shared" si="99"/>
        <v/>
      </c>
      <c r="CO241" s="21" t="str">
        <f t="shared" si="100"/>
        <v/>
      </c>
      <c r="CP241" s="22" t="str">
        <f t="shared" si="110"/>
        <v/>
      </c>
      <c r="CQ241" s="22" t="str">
        <f t="shared" si="111"/>
        <v/>
      </c>
      <c r="CR241" s="22" t="str">
        <f t="shared" si="112"/>
        <v/>
      </c>
      <c r="CS241" s="22" t="str">
        <f t="shared" si="113"/>
        <v/>
      </c>
      <c r="CT241" s="22" t="str">
        <f t="shared" si="114"/>
        <v/>
      </c>
      <c r="CU241" s="173" t="str">
        <f t="shared" si="101"/>
        <v/>
      </c>
      <c r="CV241" s="173" t="str">
        <f t="shared" si="102"/>
        <v/>
      </c>
      <c r="CW241" s="22" t="str">
        <f t="shared" si="115"/>
        <v/>
      </c>
      <c r="CX241" s="22" t="str">
        <f t="shared" si="116"/>
        <v/>
      </c>
      <c r="CY241" s="23" t="str">
        <f t="shared" si="117"/>
        <v/>
      </c>
      <c r="CZ241" s="23" t="str">
        <f t="shared" si="118"/>
        <v/>
      </c>
      <c r="DA241" s="207" t="str">
        <f t="shared" si="122"/>
        <v/>
      </c>
      <c r="DB241" s="23">
        <f t="shared" si="103"/>
        <v>0</v>
      </c>
      <c r="DC241" s="16"/>
      <c r="DE241" s="192">
        <f t="shared" si="104"/>
        <v>0</v>
      </c>
      <c r="DF241" s="192">
        <f t="shared" si="105"/>
        <v>0</v>
      </c>
      <c r="DH241" s="192">
        <f t="shared" si="106"/>
        <v>0</v>
      </c>
      <c r="DI241" s="192">
        <f t="shared" si="107"/>
        <v>0</v>
      </c>
      <c r="DK241" s="203">
        <f>IF(Taula436[[#This Row],[Codi del contracte]]&lt;&gt;"",IF(Taula436[[#This Row],[Codi del contracte]]&gt;199,IF(Taula436[[#This Row],[Codi del contracte]]&lt;300,1,0),0),0)</f>
        <v>0</v>
      </c>
      <c r="DL241" s="203">
        <f>IF(Taula436[[#This Row],[Codi del contracte]]&lt;&gt;"",IF(Taula436[[#This Row],[Codi del contracte]]&gt;499,IF(Taula436[[#This Row],[Codi del contracte]]&lt;600,1,0),0),0)</f>
        <v>0</v>
      </c>
      <c r="DM241" s="203">
        <f t="shared" si="119"/>
        <v>0</v>
      </c>
      <c r="DN241" s="203">
        <f>IF(Taula436[[#This Row],[% Jornada (no posar símbol %)]]=100,IF(DM241=1,2,0),0)</f>
        <v>0</v>
      </c>
      <c r="DO241" s="203" t="str">
        <f t="shared" si="123"/>
        <v/>
      </c>
    </row>
    <row r="242" spans="1:119" ht="14.25" customHeight="1">
      <c r="A242" s="260"/>
      <c r="B242" s="83">
        <v>235</v>
      </c>
      <c r="C242" s="2"/>
      <c r="D242" s="158"/>
      <c r="E242" s="194"/>
      <c r="F242" s="153"/>
      <c r="G242" s="153"/>
      <c r="H242" s="2"/>
      <c r="I242" s="154"/>
      <c r="J242" s="210"/>
      <c r="K242" s="155"/>
      <c r="L242" s="156">
        <f t="shared" si="108"/>
        <v>0</v>
      </c>
      <c r="M242" s="340"/>
      <c r="N242" s="182" t="str">
        <f t="shared" si="120"/>
        <v/>
      </c>
      <c r="O242" s="127"/>
      <c r="P242" s="64"/>
      <c r="Q242" s="64"/>
      <c r="R242" s="64"/>
      <c r="CB242" s="78" t="str">
        <f t="shared" si="93"/>
        <v/>
      </c>
      <c r="CC242" s="79">
        <v>100</v>
      </c>
      <c r="CD242" s="79">
        <f t="shared" si="94"/>
        <v>0</v>
      </c>
      <c r="CE242" s="79">
        <f t="shared" si="95"/>
        <v>0</v>
      </c>
      <c r="CF242" s="79">
        <f t="shared" si="96"/>
        <v>0</v>
      </c>
      <c r="CG242" s="79">
        <f t="shared" si="121"/>
        <v>0</v>
      </c>
      <c r="CH242" s="80">
        <f t="shared" si="97"/>
        <v>0</v>
      </c>
      <c r="CI242" s="84">
        <f t="shared" si="98"/>
        <v>0</v>
      </c>
      <c r="CJ242" s="80">
        <f t="shared" si="109"/>
        <v>0</v>
      </c>
      <c r="CN242" s="21" t="str">
        <f t="shared" si="99"/>
        <v/>
      </c>
      <c r="CO242" s="21" t="str">
        <f t="shared" si="100"/>
        <v/>
      </c>
      <c r="CP242" s="22" t="str">
        <f t="shared" si="110"/>
        <v/>
      </c>
      <c r="CQ242" s="22" t="str">
        <f t="shared" si="111"/>
        <v/>
      </c>
      <c r="CR242" s="22" t="str">
        <f t="shared" si="112"/>
        <v/>
      </c>
      <c r="CS242" s="22" t="str">
        <f t="shared" si="113"/>
        <v/>
      </c>
      <c r="CT242" s="22" t="str">
        <f t="shared" si="114"/>
        <v/>
      </c>
      <c r="CU242" s="173" t="str">
        <f t="shared" si="101"/>
        <v/>
      </c>
      <c r="CV242" s="173" t="str">
        <f t="shared" si="102"/>
        <v/>
      </c>
      <c r="CW242" s="22" t="str">
        <f t="shared" si="115"/>
        <v/>
      </c>
      <c r="CX242" s="22" t="str">
        <f t="shared" si="116"/>
        <v/>
      </c>
      <c r="CY242" s="23" t="str">
        <f t="shared" si="117"/>
        <v/>
      </c>
      <c r="CZ242" s="23" t="str">
        <f t="shared" si="118"/>
        <v/>
      </c>
      <c r="DA242" s="207" t="str">
        <f t="shared" si="122"/>
        <v/>
      </c>
      <c r="DB242" s="23">
        <f t="shared" si="103"/>
        <v>0</v>
      </c>
      <c r="DC242" s="16"/>
      <c r="DE242" s="192">
        <f t="shared" si="104"/>
        <v>0</v>
      </c>
      <c r="DF242" s="192">
        <f t="shared" si="105"/>
        <v>0</v>
      </c>
      <c r="DH242" s="192">
        <f t="shared" si="106"/>
        <v>0</v>
      </c>
      <c r="DI242" s="192">
        <f t="shared" si="107"/>
        <v>0</v>
      </c>
      <c r="DK242" s="203">
        <f>IF(Taula436[[#This Row],[Codi del contracte]]&lt;&gt;"",IF(Taula436[[#This Row],[Codi del contracte]]&gt;199,IF(Taula436[[#This Row],[Codi del contracte]]&lt;300,1,0),0),0)</f>
        <v>0</v>
      </c>
      <c r="DL242" s="203">
        <f>IF(Taula436[[#This Row],[Codi del contracte]]&lt;&gt;"",IF(Taula436[[#This Row],[Codi del contracte]]&gt;499,IF(Taula436[[#This Row],[Codi del contracte]]&lt;600,1,0),0),0)</f>
        <v>0</v>
      </c>
      <c r="DM242" s="203">
        <f t="shared" si="119"/>
        <v>0</v>
      </c>
      <c r="DN242" s="203">
        <f>IF(Taula436[[#This Row],[% Jornada (no posar símbol %)]]=100,IF(DM242=1,2,0),0)</f>
        <v>0</v>
      </c>
      <c r="DO242" s="203" t="str">
        <f t="shared" si="123"/>
        <v/>
      </c>
    </row>
    <row r="243" spans="1:119" ht="14.25" customHeight="1">
      <c r="A243" s="260"/>
      <c r="B243" s="83">
        <v>236</v>
      </c>
      <c r="C243" s="2"/>
      <c r="D243" s="158"/>
      <c r="E243" s="194"/>
      <c r="F243" s="153"/>
      <c r="G243" s="153"/>
      <c r="H243" s="2"/>
      <c r="I243" s="154"/>
      <c r="J243" s="210"/>
      <c r="K243" s="155"/>
      <c r="L243" s="156">
        <f t="shared" si="108"/>
        <v>0</v>
      </c>
      <c r="M243" s="340"/>
      <c r="N243" s="182" t="str">
        <f t="shared" si="120"/>
        <v/>
      </c>
      <c r="O243" s="127"/>
      <c r="P243" s="64"/>
      <c r="Q243" s="64"/>
      <c r="R243" s="64"/>
      <c r="CB243" s="78" t="str">
        <f t="shared" si="93"/>
        <v/>
      </c>
      <c r="CC243" s="79">
        <v>100</v>
      </c>
      <c r="CD243" s="79">
        <f t="shared" si="94"/>
        <v>0</v>
      </c>
      <c r="CE243" s="79">
        <f t="shared" si="95"/>
        <v>0</v>
      </c>
      <c r="CF243" s="79">
        <f t="shared" si="96"/>
        <v>0</v>
      </c>
      <c r="CG243" s="79">
        <f t="shared" si="121"/>
        <v>0</v>
      </c>
      <c r="CH243" s="80">
        <f t="shared" si="97"/>
        <v>0</v>
      </c>
      <c r="CI243" s="84">
        <f t="shared" si="98"/>
        <v>0</v>
      </c>
      <c r="CJ243" s="80">
        <f t="shared" si="109"/>
        <v>0</v>
      </c>
      <c r="CN243" s="21" t="str">
        <f t="shared" si="99"/>
        <v/>
      </c>
      <c r="CO243" s="21" t="str">
        <f t="shared" si="100"/>
        <v/>
      </c>
      <c r="CP243" s="22" t="str">
        <f t="shared" si="110"/>
        <v/>
      </c>
      <c r="CQ243" s="22" t="str">
        <f t="shared" si="111"/>
        <v/>
      </c>
      <c r="CR243" s="22" t="str">
        <f t="shared" si="112"/>
        <v/>
      </c>
      <c r="CS243" s="22" t="str">
        <f t="shared" si="113"/>
        <v/>
      </c>
      <c r="CT243" s="22" t="str">
        <f t="shared" si="114"/>
        <v/>
      </c>
      <c r="CU243" s="173" t="str">
        <f t="shared" si="101"/>
        <v/>
      </c>
      <c r="CV243" s="173" t="str">
        <f t="shared" si="102"/>
        <v/>
      </c>
      <c r="CW243" s="22" t="str">
        <f t="shared" si="115"/>
        <v/>
      </c>
      <c r="CX243" s="22" t="str">
        <f t="shared" si="116"/>
        <v/>
      </c>
      <c r="CY243" s="23" t="str">
        <f t="shared" si="117"/>
        <v/>
      </c>
      <c r="CZ243" s="23" t="str">
        <f t="shared" si="118"/>
        <v/>
      </c>
      <c r="DA243" s="207" t="str">
        <f t="shared" si="122"/>
        <v/>
      </c>
      <c r="DB243" s="23">
        <f t="shared" si="103"/>
        <v>0</v>
      </c>
      <c r="DC243" s="16"/>
      <c r="DE243" s="192">
        <f t="shared" si="104"/>
        <v>0</v>
      </c>
      <c r="DF243" s="192">
        <f t="shared" si="105"/>
        <v>0</v>
      </c>
      <c r="DH243" s="192">
        <f t="shared" si="106"/>
        <v>0</v>
      </c>
      <c r="DI243" s="192">
        <f t="shared" si="107"/>
        <v>0</v>
      </c>
      <c r="DK243" s="203">
        <f>IF(Taula436[[#This Row],[Codi del contracte]]&lt;&gt;"",IF(Taula436[[#This Row],[Codi del contracte]]&gt;199,IF(Taula436[[#This Row],[Codi del contracte]]&lt;300,1,0),0),0)</f>
        <v>0</v>
      </c>
      <c r="DL243" s="203">
        <f>IF(Taula436[[#This Row],[Codi del contracte]]&lt;&gt;"",IF(Taula436[[#This Row],[Codi del contracte]]&gt;499,IF(Taula436[[#This Row],[Codi del contracte]]&lt;600,1,0),0),0)</f>
        <v>0</v>
      </c>
      <c r="DM243" s="203">
        <f t="shared" si="119"/>
        <v>0</v>
      </c>
      <c r="DN243" s="203">
        <f>IF(Taula436[[#This Row],[% Jornada (no posar símbol %)]]=100,IF(DM243=1,2,0),0)</f>
        <v>0</v>
      </c>
      <c r="DO243" s="203" t="str">
        <f t="shared" si="123"/>
        <v/>
      </c>
    </row>
    <row r="244" spans="1:119" ht="14.25" customHeight="1">
      <c r="A244" s="260"/>
      <c r="B244" s="83">
        <v>237</v>
      </c>
      <c r="C244" s="2"/>
      <c r="D244" s="158"/>
      <c r="E244" s="194"/>
      <c r="F244" s="153"/>
      <c r="G244" s="153"/>
      <c r="H244" s="2"/>
      <c r="I244" s="154"/>
      <c r="J244" s="210"/>
      <c r="K244" s="155"/>
      <c r="L244" s="156">
        <f t="shared" si="108"/>
        <v>0</v>
      </c>
      <c r="M244" s="340"/>
      <c r="N244" s="182" t="str">
        <f t="shared" si="120"/>
        <v/>
      </c>
      <c r="O244" s="127"/>
      <c r="P244" s="64"/>
      <c r="Q244" s="64"/>
      <c r="R244" s="64"/>
      <c r="CB244" s="78" t="str">
        <f t="shared" si="93"/>
        <v/>
      </c>
      <c r="CC244" s="79">
        <v>100</v>
      </c>
      <c r="CD244" s="79">
        <f t="shared" si="94"/>
        <v>0</v>
      </c>
      <c r="CE244" s="79">
        <f t="shared" si="95"/>
        <v>0</v>
      </c>
      <c r="CF244" s="79">
        <f t="shared" si="96"/>
        <v>0</v>
      </c>
      <c r="CG244" s="79">
        <f t="shared" si="121"/>
        <v>0</v>
      </c>
      <c r="CH244" s="80">
        <f t="shared" si="97"/>
        <v>0</v>
      </c>
      <c r="CI244" s="84">
        <f t="shared" si="98"/>
        <v>0</v>
      </c>
      <c r="CJ244" s="80">
        <f t="shared" si="109"/>
        <v>0</v>
      </c>
      <c r="CN244" s="21" t="str">
        <f t="shared" si="99"/>
        <v/>
      </c>
      <c r="CO244" s="21" t="str">
        <f t="shared" si="100"/>
        <v/>
      </c>
      <c r="CP244" s="22" t="str">
        <f t="shared" si="110"/>
        <v/>
      </c>
      <c r="CQ244" s="22" t="str">
        <f t="shared" si="111"/>
        <v/>
      </c>
      <c r="CR244" s="22" t="str">
        <f t="shared" si="112"/>
        <v/>
      </c>
      <c r="CS244" s="22" t="str">
        <f t="shared" si="113"/>
        <v/>
      </c>
      <c r="CT244" s="22" t="str">
        <f t="shared" si="114"/>
        <v/>
      </c>
      <c r="CU244" s="173" t="str">
        <f t="shared" si="101"/>
        <v/>
      </c>
      <c r="CV244" s="173" t="str">
        <f t="shared" si="102"/>
        <v/>
      </c>
      <c r="CW244" s="22" t="str">
        <f t="shared" si="115"/>
        <v/>
      </c>
      <c r="CX244" s="22" t="str">
        <f t="shared" si="116"/>
        <v/>
      </c>
      <c r="CY244" s="23" t="str">
        <f t="shared" si="117"/>
        <v/>
      </c>
      <c r="CZ244" s="23" t="str">
        <f t="shared" si="118"/>
        <v/>
      </c>
      <c r="DA244" s="207" t="str">
        <f t="shared" si="122"/>
        <v/>
      </c>
      <c r="DB244" s="23">
        <f t="shared" si="103"/>
        <v>0</v>
      </c>
      <c r="DC244" s="16"/>
      <c r="DE244" s="192">
        <f t="shared" si="104"/>
        <v>0</v>
      </c>
      <c r="DF244" s="192">
        <f t="shared" si="105"/>
        <v>0</v>
      </c>
      <c r="DH244" s="192">
        <f t="shared" si="106"/>
        <v>0</v>
      </c>
      <c r="DI244" s="192">
        <f t="shared" si="107"/>
        <v>0</v>
      </c>
      <c r="DK244" s="203">
        <f>IF(Taula436[[#This Row],[Codi del contracte]]&lt;&gt;"",IF(Taula436[[#This Row],[Codi del contracte]]&gt;199,IF(Taula436[[#This Row],[Codi del contracte]]&lt;300,1,0),0),0)</f>
        <v>0</v>
      </c>
      <c r="DL244" s="203">
        <f>IF(Taula436[[#This Row],[Codi del contracte]]&lt;&gt;"",IF(Taula436[[#This Row],[Codi del contracte]]&gt;499,IF(Taula436[[#This Row],[Codi del contracte]]&lt;600,1,0),0),0)</f>
        <v>0</v>
      </c>
      <c r="DM244" s="203">
        <f t="shared" si="119"/>
        <v>0</v>
      </c>
      <c r="DN244" s="203">
        <f>IF(Taula436[[#This Row],[% Jornada (no posar símbol %)]]=100,IF(DM244=1,2,0),0)</f>
        <v>0</v>
      </c>
      <c r="DO244" s="203" t="str">
        <f t="shared" si="123"/>
        <v/>
      </c>
    </row>
    <row r="245" spans="1:119" ht="14.25" customHeight="1">
      <c r="A245" s="260"/>
      <c r="B245" s="83">
        <v>238</v>
      </c>
      <c r="C245" s="2"/>
      <c r="D245" s="158"/>
      <c r="E245" s="194"/>
      <c r="F245" s="153"/>
      <c r="G245" s="153"/>
      <c r="H245" s="2"/>
      <c r="I245" s="154"/>
      <c r="J245" s="210"/>
      <c r="K245" s="155"/>
      <c r="L245" s="156">
        <f t="shared" si="108"/>
        <v>0</v>
      </c>
      <c r="M245" s="340"/>
      <c r="N245" s="182" t="str">
        <f t="shared" si="120"/>
        <v/>
      </c>
      <c r="O245" s="127"/>
      <c r="P245" s="64"/>
      <c r="Q245" s="64"/>
      <c r="R245" s="64"/>
      <c r="CB245" s="78" t="str">
        <f t="shared" si="93"/>
        <v/>
      </c>
      <c r="CC245" s="79">
        <v>100</v>
      </c>
      <c r="CD245" s="79">
        <f t="shared" si="94"/>
        <v>0</v>
      </c>
      <c r="CE245" s="79">
        <f t="shared" si="95"/>
        <v>0</v>
      </c>
      <c r="CF245" s="79">
        <f t="shared" si="96"/>
        <v>0</v>
      </c>
      <c r="CG245" s="79">
        <f t="shared" si="121"/>
        <v>0</v>
      </c>
      <c r="CH245" s="80">
        <f t="shared" si="97"/>
        <v>0</v>
      </c>
      <c r="CI245" s="84">
        <f t="shared" si="98"/>
        <v>0</v>
      </c>
      <c r="CJ245" s="80">
        <f t="shared" si="109"/>
        <v>0</v>
      </c>
      <c r="CN245" s="21" t="str">
        <f t="shared" si="99"/>
        <v/>
      </c>
      <c r="CO245" s="21" t="str">
        <f t="shared" si="100"/>
        <v/>
      </c>
      <c r="CP245" s="22" t="str">
        <f t="shared" si="110"/>
        <v/>
      </c>
      <c r="CQ245" s="22" t="str">
        <f t="shared" si="111"/>
        <v/>
      </c>
      <c r="CR245" s="22" t="str">
        <f t="shared" si="112"/>
        <v/>
      </c>
      <c r="CS245" s="22" t="str">
        <f t="shared" si="113"/>
        <v/>
      </c>
      <c r="CT245" s="22" t="str">
        <f t="shared" si="114"/>
        <v/>
      </c>
      <c r="CU245" s="173" t="str">
        <f t="shared" si="101"/>
        <v/>
      </c>
      <c r="CV245" s="173" t="str">
        <f t="shared" si="102"/>
        <v/>
      </c>
      <c r="CW245" s="22" t="str">
        <f t="shared" si="115"/>
        <v/>
      </c>
      <c r="CX245" s="22" t="str">
        <f t="shared" si="116"/>
        <v/>
      </c>
      <c r="CY245" s="23" t="str">
        <f t="shared" si="117"/>
        <v/>
      </c>
      <c r="CZ245" s="23" t="str">
        <f t="shared" si="118"/>
        <v/>
      </c>
      <c r="DA245" s="207" t="str">
        <f t="shared" si="122"/>
        <v/>
      </c>
      <c r="DB245" s="23">
        <f t="shared" si="103"/>
        <v>0</v>
      </c>
      <c r="DC245" s="16"/>
      <c r="DE245" s="192">
        <f t="shared" si="104"/>
        <v>0</v>
      </c>
      <c r="DF245" s="192">
        <f t="shared" si="105"/>
        <v>0</v>
      </c>
      <c r="DH245" s="192">
        <f t="shared" si="106"/>
        <v>0</v>
      </c>
      <c r="DI245" s="192">
        <f t="shared" si="107"/>
        <v>0</v>
      </c>
      <c r="DK245" s="203">
        <f>IF(Taula436[[#This Row],[Codi del contracte]]&lt;&gt;"",IF(Taula436[[#This Row],[Codi del contracte]]&gt;199,IF(Taula436[[#This Row],[Codi del contracte]]&lt;300,1,0),0),0)</f>
        <v>0</v>
      </c>
      <c r="DL245" s="203">
        <f>IF(Taula436[[#This Row],[Codi del contracte]]&lt;&gt;"",IF(Taula436[[#This Row],[Codi del contracte]]&gt;499,IF(Taula436[[#This Row],[Codi del contracte]]&lt;600,1,0),0),0)</f>
        <v>0</v>
      </c>
      <c r="DM245" s="203">
        <f t="shared" si="119"/>
        <v>0</v>
      </c>
      <c r="DN245" s="203">
        <f>IF(Taula436[[#This Row],[% Jornada (no posar símbol %)]]=100,IF(DM245=1,2,0),0)</f>
        <v>0</v>
      </c>
      <c r="DO245" s="203" t="str">
        <f t="shared" si="123"/>
        <v/>
      </c>
    </row>
    <row r="246" spans="1:119" ht="14.25" customHeight="1">
      <c r="A246" s="260"/>
      <c r="B246" s="83">
        <v>239</v>
      </c>
      <c r="C246" s="2"/>
      <c r="D246" s="158"/>
      <c r="E246" s="194"/>
      <c r="F246" s="153"/>
      <c r="G246" s="153"/>
      <c r="H246" s="2"/>
      <c r="I246" s="154"/>
      <c r="J246" s="210"/>
      <c r="K246" s="155"/>
      <c r="L246" s="156">
        <f t="shared" si="108"/>
        <v>0</v>
      </c>
      <c r="M246" s="340"/>
      <c r="N246" s="182" t="str">
        <f t="shared" si="120"/>
        <v/>
      </c>
      <c r="O246" s="127"/>
      <c r="P246" s="64"/>
      <c r="Q246" s="64"/>
      <c r="R246" s="64"/>
      <c r="CB246" s="78" t="str">
        <f t="shared" si="93"/>
        <v/>
      </c>
      <c r="CC246" s="79">
        <v>100</v>
      </c>
      <c r="CD246" s="79">
        <f t="shared" si="94"/>
        <v>0</v>
      </c>
      <c r="CE246" s="79">
        <f t="shared" si="95"/>
        <v>0</v>
      </c>
      <c r="CF246" s="79">
        <f t="shared" si="96"/>
        <v>0</v>
      </c>
      <c r="CG246" s="79">
        <f t="shared" si="121"/>
        <v>0</v>
      </c>
      <c r="CH246" s="80">
        <f t="shared" si="97"/>
        <v>0</v>
      </c>
      <c r="CI246" s="84">
        <f t="shared" si="98"/>
        <v>0</v>
      </c>
      <c r="CJ246" s="80">
        <f t="shared" si="109"/>
        <v>0</v>
      </c>
      <c r="CN246" s="21" t="str">
        <f t="shared" si="99"/>
        <v/>
      </c>
      <c r="CO246" s="21" t="str">
        <f t="shared" si="100"/>
        <v/>
      </c>
      <c r="CP246" s="22" t="str">
        <f t="shared" si="110"/>
        <v/>
      </c>
      <c r="CQ246" s="22" t="str">
        <f t="shared" si="111"/>
        <v/>
      </c>
      <c r="CR246" s="22" t="str">
        <f t="shared" si="112"/>
        <v/>
      </c>
      <c r="CS246" s="22" t="str">
        <f t="shared" si="113"/>
        <v/>
      </c>
      <c r="CT246" s="22" t="str">
        <f t="shared" si="114"/>
        <v/>
      </c>
      <c r="CU246" s="173" t="str">
        <f t="shared" si="101"/>
        <v/>
      </c>
      <c r="CV246" s="173" t="str">
        <f t="shared" si="102"/>
        <v/>
      </c>
      <c r="CW246" s="22" t="str">
        <f t="shared" si="115"/>
        <v/>
      </c>
      <c r="CX246" s="22" t="str">
        <f t="shared" si="116"/>
        <v/>
      </c>
      <c r="CY246" s="23" t="str">
        <f t="shared" si="117"/>
        <v/>
      </c>
      <c r="CZ246" s="23" t="str">
        <f t="shared" si="118"/>
        <v/>
      </c>
      <c r="DA246" s="207" t="str">
        <f t="shared" si="122"/>
        <v/>
      </c>
      <c r="DB246" s="23">
        <f t="shared" si="103"/>
        <v>0</v>
      </c>
      <c r="DC246" s="16"/>
      <c r="DE246" s="192">
        <f t="shared" si="104"/>
        <v>0</v>
      </c>
      <c r="DF246" s="192">
        <f t="shared" si="105"/>
        <v>0</v>
      </c>
      <c r="DH246" s="192">
        <f t="shared" si="106"/>
        <v>0</v>
      </c>
      <c r="DI246" s="192">
        <f t="shared" si="107"/>
        <v>0</v>
      </c>
      <c r="DK246" s="203">
        <f>IF(Taula436[[#This Row],[Codi del contracte]]&lt;&gt;"",IF(Taula436[[#This Row],[Codi del contracte]]&gt;199,IF(Taula436[[#This Row],[Codi del contracte]]&lt;300,1,0),0),0)</f>
        <v>0</v>
      </c>
      <c r="DL246" s="203">
        <f>IF(Taula436[[#This Row],[Codi del contracte]]&lt;&gt;"",IF(Taula436[[#This Row],[Codi del contracte]]&gt;499,IF(Taula436[[#This Row],[Codi del contracte]]&lt;600,1,0),0),0)</f>
        <v>0</v>
      </c>
      <c r="DM246" s="203">
        <f t="shared" si="119"/>
        <v>0</v>
      </c>
      <c r="DN246" s="203">
        <f>IF(Taula436[[#This Row],[% Jornada (no posar símbol %)]]=100,IF(DM246=1,2,0),0)</f>
        <v>0</v>
      </c>
      <c r="DO246" s="203" t="str">
        <f t="shared" si="123"/>
        <v/>
      </c>
    </row>
    <row r="247" spans="1:119" ht="14.25" customHeight="1">
      <c r="A247" s="260"/>
      <c r="B247" s="83">
        <v>240</v>
      </c>
      <c r="C247" s="2"/>
      <c r="D247" s="158"/>
      <c r="E247" s="194"/>
      <c r="F247" s="153"/>
      <c r="G247" s="153"/>
      <c r="H247" s="2"/>
      <c r="I247" s="154"/>
      <c r="J247" s="210"/>
      <c r="K247" s="155"/>
      <c r="L247" s="156">
        <f t="shared" si="108"/>
        <v>0</v>
      </c>
      <c r="M247" s="340"/>
      <c r="N247" s="182" t="str">
        <f t="shared" si="120"/>
        <v/>
      </c>
      <c r="O247" s="127"/>
      <c r="P247" s="64"/>
      <c r="Q247" s="64"/>
      <c r="R247" s="64"/>
      <c r="CB247" s="78" t="str">
        <f t="shared" si="93"/>
        <v/>
      </c>
      <c r="CC247" s="79">
        <v>100</v>
      </c>
      <c r="CD247" s="79">
        <f t="shared" si="94"/>
        <v>0</v>
      </c>
      <c r="CE247" s="79">
        <f t="shared" si="95"/>
        <v>0</v>
      </c>
      <c r="CF247" s="79">
        <f t="shared" si="96"/>
        <v>0</v>
      </c>
      <c r="CG247" s="79">
        <f t="shared" si="121"/>
        <v>0</v>
      </c>
      <c r="CH247" s="80">
        <f t="shared" si="97"/>
        <v>0</v>
      </c>
      <c r="CI247" s="84">
        <f t="shared" si="98"/>
        <v>0</v>
      </c>
      <c r="CJ247" s="80">
        <f t="shared" si="109"/>
        <v>0</v>
      </c>
      <c r="CN247" s="21" t="str">
        <f t="shared" si="99"/>
        <v/>
      </c>
      <c r="CO247" s="21" t="str">
        <f t="shared" si="100"/>
        <v/>
      </c>
      <c r="CP247" s="22" t="str">
        <f t="shared" si="110"/>
        <v/>
      </c>
      <c r="CQ247" s="22" t="str">
        <f t="shared" si="111"/>
        <v/>
      </c>
      <c r="CR247" s="22" t="str">
        <f t="shared" si="112"/>
        <v/>
      </c>
      <c r="CS247" s="22" t="str">
        <f t="shared" si="113"/>
        <v/>
      </c>
      <c r="CT247" s="22" t="str">
        <f t="shared" si="114"/>
        <v/>
      </c>
      <c r="CU247" s="173" t="str">
        <f t="shared" si="101"/>
        <v/>
      </c>
      <c r="CV247" s="173" t="str">
        <f t="shared" si="102"/>
        <v/>
      </c>
      <c r="CW247" s="22" t="str">
        <f t="shared" si="115"/>
        <v/>
      </c>
      <c r="CX247" s="22" t="str">
        <f t="shared" si="116"/>
        <v/>
      </c>
      <c r="CY247" s="23" t="str">
        <f t="shared" si="117"/>
        <v/>
      </c>
      <c r="CZ247" s="23" t="str">
        <f t="shared" si="118"/>
        <v/>
      </c>
      <c r="DA247" s="207" t="str">
        <f t="shared" si="122"/>
        <v/>
      </c>
      <c r="DB247" s="23">
        <f t="shared" si="103"/>
        <v>0</v>
      </c>
      <c r="DC247" s="16"/>
      <c r="DE247" s="192">
        <f t="shared" si="104"/>
        <v>0</v>
      </c>
      <c r="DF247" s="192">
        <f t="shared" si="105"/>
        <v>0</v>
      </c>
      <c r="DH247" s="192">
        <f t="shared" si="106"/>
        <v>0</v>
      </c>
      <c r="DI247" s="192">
        <f t="shared" si="107"/>
        <v>0</v>
      </c>
      <c r="DK247" s="203">
        <f>IF(Taula436[[#This Row],[Codi del contracte]]&lt;&gt;"",IF(Taula436[[#This Row],[Codi del contracte]]&gt;199,IF(Taula436[[#This Row],[Codi del contracte]]&lt;300,1,0),0),0)</f>
        <v>0</v>
      </c>
      <c r="DL247" s="203">
        <f>IF(Taula436[[#This Row],[Codi del contracte]]&lt;&gt;"",IF(Taula436[[#This Row],[Codi del contracte]]&gt;499,IF(Taula436[[#This Row],[Codi del contracte]]&lt;600,1,0),0),0)</f>
        <v>0</v>
      </c>
      <c r="DM247" s="203">
        <f t="shared" si="119"/>
        <v>0</v>
      </c>
      <c r="DN247" s="203">
        <f>IF(Taula436[[#This Row],[% Jornada (no posar símbol %)]]=100,IF(DM247=1,2,0),0)</f>
        <v>0</v>
      </c>
      <c r="DO247" s="203" t="str">
        <f t="shared" si="123"/>
        <v/>
      </c>
    </row>
    <row r="248" spans="1:119" ht="14.25" customHeight="1">
      <c r="A248" s="260"/>
      <c r="B248" s="83">
        <v>241</v>
      </c>
      <c r="C248" s="2"/>
      <c r="D248" s="158"/>
      <c r="E248" s="194"/>
      <c r="F248" s="153"/>
      <c r="G248" s="153"/>
      <c r="H248" s="2"/>
      <c r="I248" s="154"/>
      <c r="J248" s="210"/>
      <c r="K248" s="155"/>
      <c r="L248" s="156">
        <f t="shared" si="108"/>
        <v>0</v>
      </c>
      <c r="M248" s="340"/>
      <c r="N248" s="182" t="str">
        <f t="shared" si="120"/>
        <v/>
      </c>
      <c r="O248" s="127"/>
      <c r="P248" s="64"/>
      <c r="Q248" s="64"/>
      <c r="R248" s="64"/>
      <c r="CB248" s="78" t="str">
        <f t="shared" si="93"/>
        <v/>
      </c>
      <c r="CC248" s="79">
        <v>100</v>
      </c>
      <c r="CD248" s="79">
        <f t="shared" si="94"/>
        <v>0</v>
      </c>
      <c r="CE248" s="79">
        <f t="shared" si="95"/>
        <v>0</v>
      </c>
      <c r="CF248" s="79">
        <f t="shared" si="96"/>
        <v>0</v>
      </c>
      <c r="CG248" s="79">
        <f t="shared" si="121"/>
        <v>0</v>
      </c>
      <c r="CH248" s="80">
        <f t="shared" si="97"/>
        <v>0</v>
      </c>
      <c r="CI248" s="84">
        <f t="shared" si="98"/>
        <v>0</v>
      </c>
      <c r="CJ248" s="80">
        <f t="shared" si="109"/>
        <v>0</v>
      </c>
      <c r="CN248" s="21" t="str">
        <f t="shared" si="99"/>
        <v/>
      </c>
      <c r="CO248" s="21" t="str">
        <f t="shared" si="100"/>
        <v/>
      </c>
      <c r="CP248" s="22" t="str">
        <f t="shared" si="110"/>
        <v/>
      </c>
      <c r="CQ248" s="22" t="str">
        <f t="shared" si="111"/>
        <v/>
      </c>
      <c r="CR248" s="22" t="str">
        <f t="shared" si="112"/>
        <v/>
      </c>
      <c r="CS248" s="22" t="str">
        <f t="shared" si="113"/>
        <v/>
      </c>
      <c r="CT248" s="22" t="str">
        <f t="shared" si="114"/>
        <v/>
      </c>
      <c r="CU248" s="173" t="str">
        <f t="shared" si="101"/>
        <v/>
      </c>
      <c r="CV248" s="173" t="str">
        <f t="shared" si="102"/>
        <v/>
      </c>
      <c r="CW248" s="22" t="str">
        <f t="shared" si="115"/>
        <v/>
      </c>
      <c r="CX248" s="22" t="str">
        <f t="shared" si="116"/>
        <v/>
      </c>
      <c r="CY248" s="23" t="str">
        <f t="shared" si="117"/>
        <v/>
      </c>
      <c r="CZ248" s="23" t="str">
        <f t="shared" si="118"/>
        <v/>
      </c>
      <c r="DA248" s="207" t="str">
        <f t="shared" si="122"/>
        <v/>
      </c>
      <c r="DB248" s="23">
        <f t="shared" si="103"/>
        <v>0</v>
      </c>
      <c r="DC248" s="16"/>
      <c r="DE248" s="192">
        <f t="shared" si="104"/>
        <v>0</v>
      </c>
      <c r="DF248" s="192">
        <f t="shared" si="105"/>
        <v>0</v>
      </c>
      <c r="DH248" s="192">
        <f t="shared" si="106"/>
        <v>0</v>
      </c>
      <c r="DI248" s="192">
        <f t="shared" si="107"/>
        <v>0</v>
      </c>
      <c r="DK248" s="203">
        <f>IF(Taula436[[#This Row],[Codi del contracte]]&lt;&gt;"",IF(Taula436[[#This Row],[Codi del contracte]]&gt;199,IF(Taula436[[#This Row],[Codi del contracte]]&lt;300,1,0),0),0)</f>
        <v>0</v>
      </c>
      <c r="DL248" s="203">
        <f>IF(Taula436[[#This Row],[Codi del contracte]]&lt;&gt;"",IF(Taula436[[#This Row],[Codi del contracte]]&gt;499,IF(Taula436[[#This Row],[Codi del contracte]]&lt;600,1,0),0),0)</f>
        <v>0</v>
      </c>
      <c r="DM248" s="203">
        <f t="shared" si="119"/>
        <v>0</v>
      </c>
      <c r="DN248" s="203">
        <f>IF(Taula436[[#This Row],[% Jornada (no posar símbol %)]]=100,IF(DM248=1,2,0),0)</f>
        <v>0</v>
      </c>
      <c r="DO248" s="203" t="str">
        <f t="shared" si="123"/>
        <v/>
      </c>
    </row>
    <row r="249" spans="1:119" ht="14.25" customHeight="1">
      <c r="A249" s="260"/>
      <c r="B249" s="83">
        <v>242</v>
      </c>
      <c r="C249" s="2"/>
      <c r="D249" s="158"/>
      <c r="E249" s="194"/>
      <c r="F249" s="153"/>
      <c r="G249" s="153"/>
      <c r="H249" s="2"/>
      <c r="I249" s="154"/>
      <c r="J249" s="210"/>
      <c r="K249" s="155"/>
      <c r="L249" s="156">
        <f t="shared" si="108"/>
        <v>0</v>
      </c>
      <c r="M249" s="340"/>
      <c r="N249" s="182" t="str">
        <f t="shared" si="120"/>
        <v/>
      </c>
      <c r="O249" s="127"/>
      <c r="P249" s="64"/>
      <c r="Q249" s="64"/>
      <c r="R249" s="64"/>
      <c r="CB249" s="78" t="str">
        <f t="shared" si="93"/>
        <v/>
      </c>
      <c r="CC249" s="79">
        <v>100</v>
      </c>
      <c r="CD249" s="79">
        <f t="shared" si="94"/>
        <v>0</v>
      </c>
      <c r="CE249" s="79">
        <f t="shared" si="95"/>
        <v>0</v>
      </c>
      <c r="CF249" s="79">
        <f t="shared" si="96"/>
        <v>0</v>
      </c>
      <c r="CG249" s="79">
        <f t="shared" si="121"/>
        <v>0</v>
      </c>
      <c r="CH249" s="80">
        <f t="shared" si="97"/>
        <v>0</v>
      </c>
      <c r="CI249" s="84">
        <f t="shared" si="98"/>
        <v>0</v>
      </c>
      <c r="CJ249" s="80">
        <f t="shared" si="109"/>
        <v>0</v>
      </c>
      <c r="CN249" s="21" t="str">
        <f t="shared" si="99"/>
        <v/>
      </c>
      <c r="CO249" s="21" t="str">
        <f t="shared" si="100"/>
        <v/>
      </c>
      <c r="CP249" s="22" t="str">
        <f t="shared" si="110"/>
        <v/>
      </c>
      <c r="CQ249" s="22" t="str">
        <f t="shared" si="111"/>
        <v/>
      </c>
      <c r="CR249" s="22" t="str">
        <f t="shared" si="112"/>
        <v/>
      </c>
      <c r="CS249" s="22" t="str">
        <f t="shared" si="113"/>
        <v/>
      </c>
      <c r="CT249" s="22" t="str">
        <f t="shared" si="114"/>
        <v/>
      </c>
      <c r="CU249" s="173" t="str">
        <f t="shared" si="101"/>
        <v/>
      </c>
      <c r="CV249" s="173" t="str">
        <f t="shared" si="102"/>
        <v/>
      </c>
      <c r="CW249" s="22" t="str">
        <f t="shared" si="115"/>
        <v/>
      </c>
      <c r="CX249" s="22" t="str">
        <f t="shared" si="116"/>
        <v/>
      </c>
      <c r="CY249" s="23" t="str">
        <f t="shared" si="117"/>
        <v/>
      </c>
      <c r="CZ249" s="23" t="str">
        <f t="shared" si="118"/>
        <v/>
      </c>
      <c r="DA249" s="207" t="str">
        <f t="shared" si="122"/>
        <v/>
      </c>
      <c r="DB249" s="23">
        <f t="shared" si="103"/>
        <v>0</v>
      </c>
      <c r="DC249" s="16"/>
      <c r="DE249" s="192">
        <f t="shared" si="104"/>
        <v>0</v>
      </c>
      <c r="DF249" s="192">
        <f t="shared" si="105"/>
        <v>0</v>
      </c>
      <c r="DH249" s="192">
        <f t="shared" si="106"/>
        <v>0</v>
      </c>
      <c r="DI249" s="192">
        <f t="shared" si="107"/>
        <v>0</v>
      </c>
      <c r="DK249" s="203">
        <f>IF(Taula436[[#This Row],[Codi del contracte]]&lt;&gt;"",IF(Taula436[[#This Row],[Codi del contracte]]&gt;199,IF(Taula436[[#This Row],[Codi del contracte]]&lt;300,1,0),0),0)</f>
        <v>0</v>
      </c>
      <c r="DL249" s="203">
        <f>IF(Taula436[[#This Row],[Codi del contracte]]&lt;&gt;"",IF(Taula436[[#This Row],[Codi del contracte]]&gt;499,IF(Taula436[[#This Row],[Codi del contracte]]&lt;600,1,0),0),0)</f>
        <v>0</v>
      </c>
      <c r="DM249" s="203">
        <f t="shared" si="119"/>
        <v>0</v>
      </c>
      <c r="DN249" s="203">
        <f>IF(Taula436[[#This Row],[% Jornada (no posar símbol %)]]=100,IF(DM249=1,2,0),0)</f>
        <v>0</v>
      </c>
      <c r="DO249" s="203" t="str">
        <f t="shared" si="123"/>
        <v/>
      </c>
    </row>
    <row r="250" spans="1:119" ht="14.25" customHeight="1">
      <c r="A250" s="260"/>
      <c r="B250" s="83">
        <v>243</v>
      </c>
      <c r="C250" s="2"/>
      <c r="D250" s="158"/>
      <c r="E250" s="194"/>
      <c r="F250" s="153"/>
      <c r="G250" s="153"/>
      <c r="H250" s="2"/>
      <c r="I250" s="154"/>
      <c r="J250" s="210"/>
      <c r="K250" s="155"/>
      <c r="L250" s="156">
        <f t="shared" si="108"/>
        <v>0</v>
      </c>
      <c r="M250" s="340"/>
      <c r="N250" s="182" t="str">
        <f t="shared" si="120"/>
        <v/>
      </c>
      <c r="O250" s="127"/>
      <c r="P250" s="64"/>
      <c r="Q250" s="64"/>
      <c r="R250" s="64"/>
      <c r="CB250" s="78" t="str">
        <f t="shared" si="93"/>
        <v/>
      </c>
      <c r="CC250" s="79">
        <v>100</v>
      </c>
      <c r="CD250" s="79">
        <f t="shared" si="94"/>
        <v>0</v>
      </c>
      <c r="CE250" s="79">
        <f t="shared" si="95"/>
        <v>0</v>
      </c>
      <c r="CF250" s="79">
        <f t="shared" si="96"/>
        <v>0</v>
      </c>
      <c r="CG250" s="79">
        <f t="shared" si="121"/>
        <v>0</v>
      </c>
      <c r="CH250" s="80">
        <f t="shared" si="97"/>
        <v>0</v>
      </c>
      <c r="CI250" s="84">
        <f t="shared" si="98"/>
        <v>0</v>
      </c>
      <c r="CJ250" s="80">
        <f t="shared" si="109"/>
        <v>0</v>
      </c>
      <c r="CN250" s="21" t="str">
        <f t="shared" si="99"/>
        <v/>
      </c>
      <c r="CO250" s="21" t="str">
        <f t="shared" si="100"/>
        <v/>
      </c>
      <c r="CP250" s="22" t="str">
        <f t="shared" si="110"/>
        <v/>
      </c>
      <c r="CQ250" s="22" t="str">
        <f t="shared" si="111"/>
        <v/>
      </c>
      <c r="CR250" s="22" t="str">
        <f t="shared" si="112"/>
        <v/>
      </c>
      <c r="CS250" s="22" t="str">
        <f t="shared" si="113"/>
        <v/>
      </c>
      <c r="CT250" s="22" t="str">
        <f t="shared" si="114"/>
        <v/>
      </c>
      <c r="CU250" s="173" t="str">
        <f t="shared" si="101"/>
        <v/>
      </c>
      <c r="CV250" s="173" t="str">
        <f t="shared" si="102"/>
        <v/>
      </c>
      <c r="CW250" s="22" t="str">
        <f t="shared" si="115"/>
        <v/>
      </c>
      <c r="CX250" s="22" t="str">
        <f t="shared" si="116"/>
        <v/>
      </c>
      <c r="CY250" s="23" t="str">
        <f t="shared" si="117"/>
        <v/>
      </c>
      <c r="CZ250" s="23" t="str">
        <f t="shared" si="118"/>
        <v/>
      </c>
      <c r="DA250" s="207" t="str">
        <f t="shared" si="122"/>
        <v/>
      </c>
      <c r="DB250" s="23">
        <f t="shared" si="103"/>
        <v>0</v>
      </c>
      <c r="DC250" s="16"/>
      <c r="DE250" s="192">
        <f t="shared" si="104"/>
        <v>0</v>
      </c>
      <c r="DF250" s="192">
        <f t="shared" si="105"/>
        <v>0</v>
      </c>
      <c r="DH250" s="192">
        <f t="shared" si="106"/>
        <v>0</v>
      </c>
      <c r="DI250" s="192">
        <f t="shared" si="107"/>
        <v>0</v>
      </c>
      <c r="DK250" s="203">
        <f>IF(Taula436[[#This Row],[Codi del contracte]]&lt;&gt;"",IF(Taula436[[#This Row],[Codi del contracte]]&gt;199,IF(Taula436[[#This Row],[Codi del contracte]]&lt;300,1,0),0),0)</f>
        <v>0</v>
      </c>
      <c r="DL250" s="203">
        <f>IF(Taula436[[#This Row],[Codi del contracte]]&lt;&gt;"",IF(Taula436[[#This Row],[Codi del contracte]]&gt;499,IF(Taula436[[#This Row],[Codi del contracte]]&lt;600,1,0),0),0)</f>
        <v>0</v>
      </c>
      <c r="DM250" s="203">
        <f t="shared" si="119"/>
        <v>0</v>
      </c>
      <c r="DN250" s="203">
        <f>IF(Taula436[[#This Row],[% Jornada (no posar símbol %)]]=100,IF(DM250=1,2,0),0)</f>
        <v>0</v>
      </c>
      <c r="DO250" s="203" t="str">
        <f t="shared" si="123"/>
        <v/>
      </c>
    </row>
    <row r="251" spans="1:119" ht="14.25" customHeight="1">
      <c r="A251" s="260"/>
      <c r="B251" s="83">
        <v>244</v>
      </c>
      <c r="C251" s="2"/>
      <c r="D251" s="158"/>
      <c r="E251" s="194"/>
      <c r="F251" s="153"/>
      <c r="G251" s="153"/>
      <c r="H251" s="2"/>
      <c r="I251" s="154"/>
      <c r="J251" s="210"/>
      <c r="K251" s="155"/>
      <c r="L251" s="156">
        <f t="shared" si="108"/>
        <v>0</v>
      </c>
      <c r="M251" s="340"/>
      <c r="N251" s="182" t="str">
        <f t="shared" si="120"/>
        <v/>
      </c>
      <c r="O251" s="127"/>
      <c r="P251" s="64"/>
      <c r="Q251" s="64"/>
      <c r="R251" s="64"/>
      <c r="CB251" s="78" t="str">
        <f t="shared" si="93"/>
        <v/>
      </c>
      <c r="CC251" s="79">
        <v>100</v>
      </c>
      <c r="CD251" s="79">
        <f t="shared" si="94"/>
        <v>0</v>
      </c>
      <c r="CE251" s="79">
        <f t="shared" si="95"/>
        <v>0</v>
      </c>
      <c r="CF251" s="79">
        <f t="shared" si="96"/>
        <v>0</v>
      </c>
      <c r="CG251" s="79">
        <f t="shared" si="121"/>
        <v>0</v>
      </c>
      <c r="CH251" s="80">
        <f t="shared" si="97"/>
        <v>0</v>
      </c>
      <c r="CI251" s="84">
        <f t="shared" si="98"/>
        <v>0</v>
      </c>
      <c r="CJ251" s="80">
        <f t="shared" si="109"/>
        <v>0</v>
      </c>
      <c r="CN251" s="21" t="str">
        <f t="shared" si="99"/>
        <v/>
      </c>
      <c r="CO251" s="21" t="str">
        <f t="shared" si="100"/>
        <v/>
      </c>
      <c r="CP251" s="22" t="str">
        <f t="shared" si="110"/>
        <v/>
      </c>
      <c r="CQ251" s="22" t="str">
        <f t="shared" si="111"/>
        <v/>
      </c>
      <c r="CR251" s="22" t="str">
        <f t="shared" si="112"/>
        <v/>
      </c>
      <c r="CS251" s="22" t="str">
        <f t="shared" si="113"/>
        <v/>
      </c>
      <c r="CT251" s="22" t="str">
        <f t="shared" si="114"/>
        <v/>
      </c>
      <c r="CU251" s="173" t="str">
        <f t="shared" si="101"/>
        <v/>
      </c>
      <c r="CV251" s="173" t="str">
        <f t="shared" si="102"/>
        <v/>
      </c>
      <c r="CW251" s="22" t="str">
        <f t="shared" si="115"/>
        <v/>
      </c>
      <c r="CX251" s="22" t="str">
        <f t="shared" si="116"/>
        <v/>
      </c>
      <c r="CY251" s="23" t="str">
        <f t="shared" si="117"/>
        <v/>
      </c>
      <c r="CZ251" s="23" t="str">
        <f t="shared" si="118"/>
        <v/>
      </c>
      <c r="DA251" s="207" t="str">
        <f t="shared" si="122"/>
        <v/>
      </c>
      <c r="DB251" s="23">
        <f t="shared" si="103"/>
        <v>0</v>
      </c>
      <c r="DC251" s="16"/>
      <c r="DE251" s="192">
        <f t="shared" si="104"/>
        <v>0</v>
      </c>
      <c r="DF251" s="192">
        <f t="shared" si="105"/>
        <v>0</v>
      </c>
      <c r="DH251" s="192">
        <f t="shared" si="106"/>
        <v>0</v>
      </c>
      <c r="DI251" s="192">
        <f t="shared" si="107"/>
        <v>0</v>
      </c>
      <c r="DK251" s="203">
        <f>IF(Taula436[[#This Row],[Codi del contracte]]&lt;&gt;"",IF(Taula436[[#This Row],[Codi del contracte]]&gt;199,IF(Taula436[[#This Row],[Codi del contracte]]&lt;300,1,0),0),0)</f>
        <v>0</v>
      </c>
      <c r="DL251" s="203">
        <f>IF(Taula436[[#This Row],[Codi del contracte]]&lt;&gt;"",IF(Taula436[[#This Row],[Codi del contracte]]&gt;499,IF(Taula436[[#This Row],[Codi del contracte]]&lt;600,1,0),0),0)</f>
        <v>0</v>
      </c>
      <c r="DM251" s="203">
        <f t="shared" si="119"/>
        <v>0</v>
      </c>
      <c r="DN251" s="203">
        <f>IF(Taula436[[#This Row],[% Jornada (no posar símbol %)]]=100,IF(DM251=1,2,0),0)</f>
        <v>0</v>
      </c>
      <c r="DO251" s="203" t="str">
        <f t="shared" si="123"/>
        <v/>
      </c>
    </row>
    <row r="252" spans="1:119" ht="14.25" customHeight="1">
      <c r="A252" s="260"/>
      <c r="B252" s="83">
        <v>245</v>
      </c>
      <c r="C252" s="2"/>
      <c r="D252" s="158"/>
      <c r="E252" s="194"/>
      <c r="F252" s="153"/>
      <c r="G252" s="153"/>
      <c r="H252" s="2"/>
      <c r="I252" s="154"/>
      <c r="J252" s="210"/>
      <c r="K252" s="155"/>
      <c r="L252" s="156">
        <f t="shared" si="108"/>
        <v>0</v>
      </c>
      <c r="M252" s="340"/>
      <c r="N252" s="182" t="str">
        <f t="shared" si="120"/>
        <v/>
      </c>
      <c r="O252" s="127"/>
      <c r="P252" s="64"/>
      <c r="Q252" s="64"/>
      <c r="R252" s="64"/>
      <c r="CB252" s="78" t="str">
        <f t="shared" si="93"/>
        <v/>
      </c>
      <c r="CC252" s="79">
        <v>100</v>
      </c>
      <c r="CD252" s="79">
        <f t="shared" si="94"/>
        <v>0</v>
      </c>
      <c r="CE252" s="79">
        <f t="shared" si="95"/>
        <v>0</v>
      </c>
      <c r="CF252" s="79">
        <f t="shared" si="96"/>
        <v>0</v>
      </c>
      <c r="CG252" s="79">
        <f t="shared" si="121"/>
        <v>0</v>
      </c>
      <c r="CH252" s="80">
        <f t="shared" si="97"/>
        <v>0</v>
      </c>
      <c r="CI252" s="84">
        <f t="shared" si="98"/>
        <v>0</v>
      </c>
      <c r="CJ252" s="80">
        <f t="shared" si="109"/>
        <v>0</v>
      </c>
      <c r="CN252" s="21" t="str">
        <f t="shared" si="99"/>
        <v/>
      </c>
      <c r="CO252" s="21" t="str">
        <f t="shared" si="100"/>
        <v/>
      </c>
      <c r="CP252" s="22" t="str">
        <f t="shared" si="110"/>
        <v/>
      </c>
      <c r="CQ252" s="22" t="str">
        <f t="shared" si="111"/>
        <v/>
      </c>
      <c r="CR252" s="22" t="str">
        <f t="shared" si="112"/>
        <v/>
      </c>
      <c r="CS252" s="22" t="str">
        <f t="shared" si="113"/>
        <v/>
      </c>
      <c r="CT252" s="22" t="str">
        <f t="shared" si="114"/>
        <v/>
      </c>
      <c r="CU252" s="173" t="str">
        <f t="shared" si="101"/>
        <v/>
      </c>
      <c r="CV252" s="173" t="str">
        <f t="shared" si="102"/>
        <v/>
      </c>
      <c r="CW252" s="22" t="str">
        <f t="shared" si="115"/>
        <v/>
      </c>
      <c r="CX252" s="22" t="str">
        <f t="shared" si="116"/>
        <v/>
      </c>
      <c r="CY252" s="23" t="str">
        <f t="shared" si="117"/>
        <v/>
      </c>
      <c r="CZ252" s="23" t="str">
        <f t="shared" si="118"/>
        <v/>
      </c>
      <c r="DA252" s="207" t="str">
        <f t="shared" si="122"/>
        <v/>
      </c>
      <c r="DB252" s="23">
        <f t="shared" si="103"/>
        <v>0</v>
      </c>
      <c r="DC252" s="16"/>
      <c r="DE252" s="192">
        <f t="shared" si="104"/>
        <v>0</v>
      </c>
      <c r="DF252" s="192">
        <f t="shared" si="105"/>
        <v>0</v>
      </c>
      <c r="DH252" s="192">
        <f t="shared" si="106"/>
        <v>0</v>
      </c>
      <c r="DI252" s="192">
        <f t="shared" si="107"/>
        <v>0</v>
      </c>
      <c r="DK252" s="203">
        <f>IF(Taula436[[#This Row],[Codi del contracte]]&lt;&gt;"",IF(Taula436[[#This Row],[Codi del contracte]]&gt;199,IF(Taula436[[#This Row],[Codi del contracte]]&lt;300,1,0),0),0)</f>
        <v>0</v>
      </c>
      <c r="DL252" s="203">
        <f>IF(Taula436[[#This Row],[Codi del contracte]]&lt;&gt;"",IF(Taula436[[#This Row],[Codi del contracte]]&gt;499,IF(Taula436[[#This Row],[Codi del contracte]]&lt;600,1,0),0),0)</f>
        <v>0</v>
      </c>
      <c r="DM252" s="203">
        <f t="shared" si="119"/>
        <v>0</v>
      </c>
      <c r="DN252" s="203">
        <f>IF(Taula436[[#This Row],[% Jornada (no posar símbol %)]]=100,IF(DM252=1,2,0),0)</f>
        <v>0</v>
      </c>
      <c r="DO252" s="203" t="str">
        <f t="shared" si="123"/>
        <v/>
      </c>
    </row>
    <row r="253" spans="1:119" ht="14.25" customHeight="1">
      <c r="A253" s="260"/>
      <c r="B253" s="83">
        <v>246</v>
      </c>
      <c r="C253" s="2"/>
      <c r="D253" s="158"/>
      <c r="E253" s="194"/>
      <c r="F253" s="153"/>
      <c r="G253" s="153"/>
      <c r="H253" s="2"/>
      <c r="I253" s="154"/>
      <c r="J253" s="210"/>
      <c r="K253" s="155"/>
      <c r="L253" s="156">
        <f t="shared" si="108"/>
        <v>0</v>
      </c>
      <c r="M253" s="340"/>
      <c r="N253" s="182" t="str">
        <f t="shared" si="120"/>
        <v/>
      </c>
      <c r="O253" s="127"/>
      <c r="P253" s="64"/>
      <c r="Q253" s="64"/>
      <c r="R253" s="64"/>
      <c r="CB253" s="78" t="str">
        <f t="shared" si="93"/>
        <v/>
      </c>
      <c r="CC253" s="79">
        <v>100</v>
      </c>
      <c r="CD253" s="79">
        <f t="shared" si="94"/>
        <v>0</v>
      </c>
      <c r="CE253" s="79">
        <f t="shared" si="95"/>
        <v>0</v>
      </c>
      <c r="CF253" s="79">
        <f t="shared" si="96"/>
        <v>0</v>
      </c>
      <c r="CG253" s="79">
        <f t="shared" si="121"/>
        <v>0</v>
      </c>
      <c r="CH253" s="80">
        <f t="shared" si="97"/>
        <v>0</v>
      </c>
      <c r="CI253" s="84">
        <f t="shared" si="98"/>
        <v>0</v>
      </c>
      <c r="CJ253" s="80">
        <f t="shared" si="109"/>
        <v>0</v>
      </c>
      <c r="CN253" s="21" t="str">
        <f t="shared" si="99"/>
        <v/>
      </c>
      <c r="CO253" s="21" t="str">
        <f t="shared" si="100"/>
        <v/>
      </c>
      <c r="CP253" s="22" t="str">
        <f t="shared" si="110"/>
        <v/>
      </c>
      <c r="CQ253" s="22" t="str">
        <f t="shared" si="111"/>
        <v/>
      </c>
      <c r="CR253" s="22" t="str">
        <f t="shared" si="112"/>
        <v/>
      </c>
      <c r="CS253" s="22" t="str">
        <f t="shared" si="113"/>
        <v/>
      </c>
      <c r="CT253" s="22" t="str">
        <f t="shared" si="114"/>
        <v/>
      </c>
      <c r="CU253" s="173" t="str">
        <f t="shared" si="101"/>
        <v/>
      </c>
      <c r="CV253" s="173" t="str">
        <f t="shared" si="102"/>
        <v/>
      </c>
      <c r="CW253" s="22" t="str">
        <f t="shared" si="115"/>
        <v/>
      </c>
      <c r="CX253" s="22" t="str">
        <f t="shared" si="116"/>
        <v/>
      </c>
      <c r="CY253" s="23" t="str">
        <f t="shared" si="117"/>
        <v/>
      </c>
      <c r="CZ253" s="23" t="str">
        <f t="shared" si="118"/>
        <v/>
      </c>
      <c r="DA253" s="207" t="str">
        <f t="shared" si="122"/>
        <v/>
      </c>
      <c r="DB253" s="23">
        <f t="shared" si="103"/>
        <v>0</v>
      </c>
      <c r="DC253" s="16"/>
      <c r="DE253" s="192">
        <f t="shared" si="104"/>
        <v>0</v>
      </c>
      <c r="DF253" s="192">
        <f t="shared" si="105"/>
        <v>0</v>
      </c>
      <c r="DH253" s="192">
        <f t="shared" si="106"/>
        <v>0</v>
      </c>
      <c r="DI253" s="192">
        <f t="shared" si="107"/>
        <v>0</v>
      </c>
      <c r="DK253" s="203">
        <f>IF(Taula436[[#This Row],[Codi del contracte]]&lt;&gt;"",IF(Taula436[[#This Row],[Codi del contracte]]&gt;199,IF(Taula436[[#This Row],[Codi del contracte]]&lt;300,1,0),0),0)</f>
        <v>0</v>
      </c>
      <c r="DL253" s="203">
        <f>IF(Taula436[[#This Row],[Codi del contracte]]&lt;&gt;"",IF(Taula436[[#This Row],[Codi del contracte]]&gt;499,IF(Taula436[[#This Row],[Codi del contracte]]&lt;600,1,0),0),0)</f>
        <v>0</v>
      </c>
      <c r="DM253" s="203">
        <f t="shared" si="119"/>
        <v>0</v>
      </c>
      <c r="DN253" s="203">
        <f>IF(Taula436[[#This Row],[% Jornada (no posar símbol %)]]=100,IF(DM253=1,2,0),0)</f>
        <v>0</v>
      </c>
      <c r="DO253" s="203" t="str">
        <f t="shared" si="123"/>
        <v/>
      </c>
    </row>
    <row r="254" spans="1:119" ht="14.25" customHeight="1">
      <c r="A254" s="260"/>
      <c r="B254" s="83">
        <v>247</v>
      </c>
      <c r="C254" s="2"/>
      <c r="D254" s="158"/>
      <c r="E254" s="194"/>
      <c r="F254" s="153"/>
      <c r="G254" s="153"/>
      <c r="H254" s="2"/>
      <c r="I254" s="154"/>
      <c r="J254" s="210"/>
      <c r="K254" s="155"/>
      <c r="L254" s="156">
        <f t="shared" si="108"/>
        <v>0</v>
      </c>
      <c r="M254" s="340"/>
      <c r="N254" s="182" t="str">
        <f t="shared" si="120"/>
        <v/>
      </c>
      <c r="O254" s="127"/>
      <c r="P254" s="64"/>
      <c r="Q254" s="64"/>
      <c r="R254" s="64"/>
      <c r="CB254" s="78" t="str">
        <f t="shared" si="93"/>
        <v/>
      </c>
      <c r="CC254" s="79">
        <v>100</v>
      </c>
      <c r="CD254" s="79">
        <f t="shared" si="94"/>
        <v>0</v>
      </c>
      <c r="CE254" s="79">
        <f t="shared" si="95"/>
        <v>0</v>
      </c>
      <c r="CF254" s="79">
        <f t="shared" si="96"/>
        <v>0</v>
      </c>
      <c r="CG254" s="79">
        <f t="shared" si="121"/>
        <v>0</v>
      </c>
      <c r="CH254" s="80">
        <f t="shared" si="97"/>
        <v>0</v>
      </c>
      <c r="CI254" s="84">
        <f t="shared" si="98"/>
        <v>0</v>
      </c>
      <c r="CJ254" s="80">
        <f t="shared" si="109"/>
        <v>0</v>
      </c>
      <c r="CN254" s="21" t="str">
        <f t="shared" si="99"/>
        <v/>
      </c>
      <c r="CO254" s="21" t="str">
        <f t="shared" si="100"/>
        <v/>
      </c>
      <c r="CP254" s="22" t="str">
        <f t="shared" si="110"/>
        <v/>
      </c>
      <c r="CQ254" s="22" t="str">
        <f t="shared" si="111"/>
        <v/>
      </c>
      <c r="CR254" s="22" t="str">
        <f t="shared" si="112"/>
        <v/>
      </c>
      <c r="CS254" s="22" t="str">
        <f t="shared" si="113"/>
        <v/>
      </c>
      <c r="CT254" s="22" t="str">
        <f t="shared" si="114"/>
        <v/>
      </c>
      <c r="CU254" s="173" t="str">
        <f t="shared" si="101"/>
        <v/>
      </c>
      <c r="CV254" s="173" t="str">
        <f t="shared" si="102"/>
        <v/>
      </c>
      <c r="CW254" s="22" t="str">
        <f t="shared" si="115"/>
        <v/>
      </c>
      <c r="CX254" s="22" t="str">
        <f t="shared" si="116"/>
        <v/>
      </c>
      <c r="CY254" s="23" t="str">
        <f t="shared" si="117"/>
        <v/>
      </c>
      <c r="CZ254" s="23" t="str">
        <f t="shared" si="118"/>
        <v/>
      </c>
      <c r="DA254" s="207" t="str">
        <f t="shared" si="122"/>
        <v/>
      </c>
      <c r="DB254" s="23">
        <f t="shared" si="103"/>
        <v>0</v>
      </c>
      <c r="DC254" s="16"/>
      <c r="DE254" s="192">
        <f t="shared" si="104"/>
        <v>0</v>
      </c>
      <c r="DF254" s="192">
        <f t="shared" si="105"/>
        <v>0</v>
      </c>
      <c r="DH254" s="192">
        <f t="shared" si="106"/>
        <v>0</v>
      </c>
      <c r="DI254" s="192">
        <f t="shared" si="107"/>
        <v>0</v>
      </c>
      <c r="DK254" s="203">
        <f>IF(Taula436[[#This Row],[Codi del contracte]]&lt;&gt;"",IF(Taula436[[#This Row],[Codi del contracte]]&gt;199,IF(Taula436[[#This Row],[Codi del contracte]]&lt;300,1,0),0),0)</f>
        <v>0</v>
      </c>
      <c r="DL254" s="203">
        <f>IF(Taula436[[#This Row],[Codi del contracte]]&lt;&gt;"",IF(Taula436[[#This Row],[Codi del contracte]]&gt;499,IF(Taula436[[#This Row],[Codi del contracte]]&lt;600,1,0),0),0)</f>
        <v>0</v>
      </c>
      <c r="DM254" s="203">
        <f t="shared" si="119"/>
        <v>0</v>
      </c>
      <c r="DN254" s="203">
        <f>IF(Taula436[[#This Row],[% Jornada (no posar símbol %)]]=100,IF(DM254=1,2,0),0)</f>
        <v>0</v>
      </c>
      <c r="DO254" s="203" t="str">
        <f t="shared" si="123"/>
        <v/>
      </c>
    </row>
    <row r="255" spans="1:119" ht="14.25" customHeight="1">
      <c r="A255" s="260"/>
      <c r="B255" s="83">
        <v>248</v>
      </c>
      <c r="C255" s="2"/>
      <c r="D255" s="158"/>
      <c r="E255" s="194"/>
      <c r="F255" s="153"/>
      <c r="G255" s="153"/>
      <c r="H255" s="2"/>
      <c r="I255" s="154"/>
      <c r="J255" s="210"/>
      <c r="K255" s="155"/>
      <c r="L255" s="156">
        <f t="shared" si="108"/>
        <v>0</v>
      </c>
      <c r="M255" s="340"/>
      <c r="N255" s="182" t="str">
        <f t="shared" si="120"/>
        <v/>
      </c>
      <c r="O255" s="127"/>
      <c r="P255" s="64"/>
      <c r="Q255" s="64"/>
      <c r="R255" s="64"/>
      <c r="CB255" s="78" t="str">
        <f t="shared" si="93"/>
        <v/>
      </c>
      <c r="CC255" s="79">
        <v>100</v>
      </c>
      <c r="CD255" s="79">
        <f t="shared" si="94"/>
        <v>0</v>
      </c>
      <c r="CE255" s="79">
        <f t="shared" si="95"/>
        <v>0</v>
      </c>
      <c r="CF255" s="79">
        <f t="shared" si="96"/>
        <v>0</v>
      </c>
      <c r="CG255" s="79">
        <f t="shared" si="121"/>
        <v>0</v>
      </c>
      <c r="CH255" s="80">
        <f t="shared" si="97"/>
        <v>0</v>
      </c>
      <c r="CI255" s="84">
        <f t="shared" si="98"/>
        <v>0</v>
      </c>
      <c r="CJ255" s="80">
        <f t="shared" si="109"/>
        <v>0</v>
      </c>
      <c r="CN255" s="21" t="str">
        <f t="shared" si="99"/>
        <v/>
      </c>
      <c r="CO255" s="21" t="str">
        <f t="shared" si="100"/>
        <v/>
      </c>
      <c r="CP255" s="22" t="str">
        <f t="shared" si="110"/>
        <v/>
      </c>
      <c r="CQ255" s="22" t="str">
        <f t="shared" si="111"/>
        <v/>
      </c>
      <c r="CR255" s="22" t="str">
        <f t="shared" si="112"/>
        <v/>
      </c>
      <c r="CS255" s="22" t="str">
        <f t="shared" si="113"/>
        <v/>
      </c>
      <c r="CT255" s="22" t="str">
        <f t="shared" si="114"/>
        <v/>
      </c>
      <c r="CU255" s="173" t="str">
        <f t="shared" si="101"/>
        <v/>
      </c>
      <c r="CV255" s="173" t="str">
        <f t="shared" si="102"/>
        <v/>
      </c>
      <c r="CW255" s="22" t="str">
        <f t="shared" si="115"/>
        <v/>
      </c>
      <c r="CX255" s="22" t="str">
        <f t="shared" si="116"/>
        <v/>
      </c>
      <c r="CY255" s="23" t="str">
        <f t="shared" si="117"/>
        <v/>
      </c>
      <c r="CZ255" s="23" t="str">
        <f t="shared" si="118"/>
        <v/>
      </c>
      <c r="DA255" s="207" t="str">
        <f t="shared" si="122"/>
        <v/>
      </c>
      <c r="DB255" s="23">
        <f t="shared" si="103"/>
        <v>0</v>
      </c>
      <c r="DC255" s="16"/>
      <c r="DE255" s="192">
        <f t="shared" si="104"/>
        <v>0</v>
      </c>
      <c r="DF255" s="192">
        <f t="shared" si="105"/>
        <v>0</v>
      </c>
      <c r="DH255" s="192">
        <f t="shared" si="106"/>
        <v>0</v>
      </c>
      <c r="DI255" s="192">
        <f t="shared" si="107"/>
        <v>0</v>
      </c>
      <c r="DK255" s="203">
        <f>IF(Taula436[[#This Row],[Codi del contracte]]&lt;&gt;"",IF(Taula436[[#This Row],[Codi del contracte]]&gt;199,IF(Taula436[[#This Row],[Codi del contracte]]&lt;300,1,0),0),0)</f>
        <v>0</v>
      </c>
      <c r="DL255" s="203">
        <f>IF(Taula436[[#This Row],[Codi del contracte]]&lt;&gt;"",IF(Taula436[[#This Row],[Codi del contracte]]&gt;499,IF(Taula436[[#This Row],[Codi del contracte]]&lt;600,1,0),0),0)</f>
        <v>0</v>
      </c>
      <c r="DM255" s="203">
        <f t="shared" si="119"/>
        <v>0</v>
      </c>
      <c r="DN255" s="203">
        <f>IF(Taula436[[#This Row],[% Jornada (no posar símbol %)]]=100,IF(DM255=1,2,0),0)</f>
        <v>0</v>
      </c>
      <c r="DO255" s="203" t="str">
        <f t="shared" si="123"/>
        <v/>
      </c>
    </row>
    <row r="256" spans="1:119" ht="14.25" customHeight="1">
      <c r="A256" s="260"/>
      <c r="B256" s="83">
        <v>249</v>
      </c>
      <c r="C256" s="2"/>
      <c r="D256" s="158"/>
      <c r="E256" s="194"/>
      <c r="F256" s="153"/>
      <c r="G256" s="153"/>
      <c r="H256" s="2"/>
      <c r="I256" s="154"/>
      <c r="J256" s="210"/>
      <c r="K256" s="155"/>
      <c r="L256" s="156">
        <f t="shared" si="108"/>
        <v>0</v>
      </c>
      <c r="M256" s="340"/>
      <c r="N256" s="182" t="str">
        <f t="shared" si="120"/>
        <v/>
      </c>
      <c r="O256" s="127"/>
      <c r="P256" s="64"/>
      <c r="Q256" s="64"/>
      <c r="R256" s="64"/>
      <c r="CB256" s="78" t="str">
        <f t="shared" si="93"/>
        <v/>
      </c>
      <c r="CC256" s="79">
        <v>100</v>
      </c>
      <c r="CD256" s="79">
        <f t="shared" si="94"/>
        <v>0</v>
      </c>
      <c r="CE256" s="79">
        <f t="shared" si="95"/>
        <v>0</v>
      </c>
      <c r="CF256" s="79">
        <f t="shared" si="96"/>
        <v>0</v>
      </c>
      <c r="CG256" s="79">
        <f t="shared" si="121"/>
        <v>0</v>
      </c>
      <c r="CH256" s="80">
        <f t="shared" si="97"/>
        <v>0</v>
      </c>
      <c r="CI256" s="84">
        <f t="shared" si="98"/>
        <v>0</v>
      </c>
      <c r="CJ256" s="80">
        <f t="shared" si="109"/>
        <v>0</v>
      </c>
      <c r="CN256" s="21" t="str">
        <f t="shared" si="99"/>
        <v/>
      </c>
      <c r="CO256" s="21" t="str">
        <f t="shared" si="100"/>
        <v/>
      </c>
      <c r="CP256" s="22" t="str">
        <f t="shared" si="110"/>
        <v/>
      </c>
      <c r="CQ256" s="22" t="str">
        <f t="shared" si="111"/>
        <v/>
      </c>
      <c r="CR256" s="22" t="str">
        <f t="shared" si="112"/>
        <v/>
      </c>
      <c r="CS256" s="22" t="str">
        <f t="shared" si="113"/>
        <v/>
      </c>
      <c r="CT256" s="22" t="str">
        <f t="shared" si="114"/>
        <v/>
      </c>
      <c r="CU256" s="173" t="str">
        <f t="shared" si="101"/>
        <v/>
      </c>
      <c r="CV256" s="173" t="str">
        <f t="shared" si="102"/>
        <v/>
      </c>
      <c r="CW256" s="22" t="str">
        <f t="shared" si="115"/>
        <v/>
      </c>
      <c r="CX256" s="22" t="str">
        <f t="shared" si="116"/>
        <v/>
      </c>
      <c r="CY256" s="23" t="str">
        <f t="shared" si="117"/>
        <v/>
      </c>
      <c r="CZ256" s="23" t="str">
        <f t="shared" si="118"/>
        <v/>
      </c>
      <c r="DA256" s="207" t="str">
        <f t="shared" si="122"/>
        <v/>
      </c>
      <c r="DB256" s="23">
        <f t="shared" si="103"/>
        <v>0</v>
      </c>
      <c r="DC256" s="16"/>
      <c r="DE256" s="192">
        <f t="shared" si="104"/>
        <v>0</v>
      </c>
      <c r="DF256" s="192">
        <f t="shared" si="105"/>
        <v>0</v>
      </c>
      <c r="DH256" s="192">
        <f t="shared" si="106"/>
        <v>0</v>
      </c>
      <c r="DI256" s="192">
        <f t="shared" si="107"/>
        <v>0</v>
      </c>
      <c r="DK256" s="203">
        <f>IF(Taula436[[#This Row],[Codi del contracte]]&lt;&gt;"",IF(Taula436[[#This Row],[Codi del contracte]]&gt;199,IF(Taula436[[#This Row],[Codi del contracte]]&lt;300,1,0),0),0)</f>
        <v>0</v>
      </c>
      <c r="DL256" s="203">
        <f>IF(Taula436[[#This Row],[Codi del contracte]]&lt;&gt;"",IF(Taula436[[#This Row],[Codi del contracte]]&gt;499,IF(Taula436[[#This Row],[Codi del contracte]]&lt;600,1,0),0),0)</f>
        <v>0</v>
      </c>
      <c r="DM256" s="203">
        <f t="shared" si="119"/>
        <v>0</v>
      </c>
      <c r="DN256" s="203">
        <f>IF(Taula436[[#This Row],[% Jornada (no posar símbol %)]]=100,IF(DM256=1,2,0),0)</f>
        <v>0</v>
      </c>
      <c r="DO256" s="203" t="str">
        <f t="shared" si="123"/>
        <v/>
      </c>
    </row>
    <row r="257" spans="1:119" ht="14.25" customHeight="1">
      <c r="A257" s="260"/>
      <c r="B257" s="83">
        <v>250</v>
      </c>
      <c r="C257" s="2"/>
      <c r="D257" s="158"/>
      <c r="E257" s="194"/>
      <c r="F257" s="153"/>
      <c r="G257" s="153"/>
      <c r="H257" s="2"/>
      <c r="I257" s="154"/>
      <c r="J257" s="210"/>
      <c r="K257" s="155"/>
      <c r="L257" s="156">
        <f t="shared" si="108"/>
        <v>0</v>
      </c>
      <c r="M257" s="340"/>
      <c r="N257" s="182" t="str">
        <f t="shared" si="120"/>
        <v/>
      </c>
      <c r="O257" s="127"/>
      <c r="P257" s="64"/>
      <c r="Q257" s="64"/>
      <c r="R257" s="64"/>
      <c r="CB257" s="78" t="str">
        <f t="shared" si="93"/>
        <v/>
      </c>
      <c r="CC257" s="79">
        <v>100</v>
      </c>
      <c r="CD257" s="79">
        <f t="shared" si="94"/>
        <v>0</v>
      </c>
      <c r="CE257" s="79">
        <f t="shared" si="95"/>
        <v>0</v>
      </c>
      <c r="CF257" s="79">
        <f t="shared" si="96"/>
        <v>0</v>
      </c>
      <c r="CG257" s="79">
        <f t="shared" si="121"/>
        <v>0</v>
      </c>
      <c r="CH257" s="80">
        <f t="shared" si="97"/>
        <v>0</v>
      </c>
      <c r="CI257" s="84">
        <f t="shared" si="98"/>
        <v>0</v>
      </c>
      <c r="CJ257" s="80">
        <f t="shared" si="109"/>
        <v>0</v>
      </c>
      <c r="CN257" s="21" t="str">
        <f t="shared" si="99"/>
        <v/>
      </c>
      <c r="CO257" s="21" t="str">
        <f t="shared" si="100"/>
        <v/>
      </c>
      <c r="CP257" s="22" t="str">
        <f t="shared" si="110"/>
        <v/>
      </c>
      <c r="CQ257" s="22" t="str">
        <f t="shared" si="111"/>
        <v/>
      </c>
      <c r="CR257" s="22" t="str">
        <f t="shared" si="112"/>
        <v/>
      </c>
      <c r="CS257" s="22" t="str">
        <f t="shared" si="113"/>
        <v/>
      </c>
      <c r="CT257" s="22" t="str">
        <f t="shared" si="114"/>
        <v/>
      </c>
      <c r="CU257" s="173" t="str">
        <f t="shared" si="101"/>
        <v/>
      </c>
      <c r="CV257" s="173" t="str">
        <f t="shared" si="102"/>
        <v/>
      </c>
      <c r="CW257" s="22" t="str">
        <f t="shared" si="115"/>
        <v/>
      </c>
      <c r="CX257" s="22" t="str">
        <f t="shared" si="116"/>
        <v/>
      </c>
      <c r="CY257" s="23" t="str">
        <f t="shared" si="117"/>
        <v/>
      </c>
      <c r="CZ257" s="23" t="str">
        <f t="shared" si="118"/>
        <v/>
      </c>
      <c r="DA257" s="207" t="str">
        <f t="shared" si="122"/>
        <v/>
      </c>
      <c r="DB257" s="23">
        <f t="shared" si="103"/>
        <v>0</v>
      </c>
      <c r="DC257" s="16"/>
      <c r="DE257" s="192">
        <f t="shared" si="104"/>
        <v>0</v>
      </c>
      <c r="DF257" s="192">
        <f t="shared" si="105"/>
        <v>0</v>
      </c>
      <c r="DH257" s="192">
        <f t="shared" si="106"/>
        <v>0</v>
      </c>
      <c r="DI257" s="192">
        <f t="shared" si="107"/>
        <v>0</v>
      </c>
      <c r="DK257" s="203">
        <f>IF(Taula436[[#This Row],[Codi del contracte]]&lt;&gt;"",IF(Taula436[[#This Row],[Codi del contracte]]&gt;199,IF(Taula436[[#This Row],[Codi del contracte]]&lt;300,1,0),0),0)</f>
        <v>0</v>
      </c>
      <c r="DL257" s="203">
        <f>IF(Taula436[[#This Row],[Codi del contracte]]&lt;&gt;"",IF(Taula436[[#This Row],[Codi del contracte]]&gt;499,IF(Taula436[[#This Row],[Codi del contracte]]&lt;600,1,0),0),0)</f>
        <v>0</v>
      </c>
      <c r="DM257" s="203">
        <f t="shared" si="119"/>
        <v>0</v>
      </c>
      <c r="DN257" s="203">
        <f>IF(Taula436[[#This Row],[% Jornada (no posar símbol %)]]=100,IF(DM257=1,2,0),0)</f>
        <v>0</v>
      </c>
      <c r="DO257" s="203" t="str">
        <f t="shared" si="123"/>
        <v/>
      </c>
    </row>
    <row r="258" spans="1:119" ht="14.25" customHeight="1">
      <c r="A258" s="260"/>
      <c r="B258" s="83">
        <v>251</v>
      </c>
      <c r="C258" s="2"/>
      <c r="D258" s="158"/>
      <c r="E258" s="194"/>
      <c r="F258" s="153"/>
      <c r="G258" s="153"/>
      <c r="H258" s="2"/>
      <c r="I258" s="154"/>
      <c r="J258" s="210"/>
      <c r="K258" s="155"/>
      <c r="L258" s="156">
        <f t="shared" si="108"/>
        <v>0</v>
      </c>
      <c r="M258" s="340"/>
      <c r="N258" s="182" t="str">
        <f t="shared" si="120"/>
        <v/>
      </c>
      <c r="O258" s="127"/>
      <c r="P258" s="64"/>
      <c r="Q258" s="64"/>
      <c r="R258" s="64"/>
      <c r="CB258" s="78" t="str">
        <f t="shared" si="93"/>
        <v/>
      </c>
      <c r="CC258" s="79">
        <v>100</v>
      </c>
      <c r="CD258" s="79">
        <f t="shared" si="94"/>
        <v>0</v>
      </c>
      <c r="CE258" s="79">
        <f t="shared" si="95"/>
        <v>0</v>
      </c>
      <c r="CF258" s="79">
        <f t="shared" si="96"/>
        <v>0</v>
      </c>
      <c r="CG258" s="79">
        <f t="shared" si="121"/>
        <v>0</v>
      </c>
      <c r="CH258" s="80">
        <f t="shared" si="97"/>
        <v>0</v>
      </c>
      <c r="CI258" s="84">
        <f t="shared" si="98"/>
        <v>0</v>
      </c>
      <c r="CJ258" s="80">
        <f t="shared" si="109"/>
        <v>0</v>
      </c>
      <c r="CN258" s="21" t="str">
        <f t="shared" si="99"/>
        <v/>
      </c>
      <c r="CO258" s="21" t="str">
        <f t="shared" si="100"/>
        <v/>
      </c>
      <c r="CP258" s="22" t="str">
        <f t="shared" si="110"/>
        <v/>
      </c>
      <c r="CQ258" s="22" t="str">
        <f t="shared" si="111"/>
        <v/>
      </c>
      <c r="CR258" s="22" t="str">
        <f t="shared" si="112"/>
        <v/>
      </c>
      <c r="CS258" s="22" t="str">
        <f t="shared" si="113"/>
        <v/>
      </c>
      <c r="CT258" s="22" t="str">
        <f t="shared" si="114"/>
        <v/>
      </c>
      <c r="CU258" s="173" t="str">
        <f t="shared" si="101"/>
        <v/>
      </c>
      <c r="CV258" s="173" t="str">
        <f t="shared" si="102"/>
        <v/>
      </c>
      <c r="CW258" s="22" t="str">
        <f t="shared" si="115"/>
        <v/>
      </c>
      <c r="CX258" s="22" t="str">
        <f t="shared" si="116"/>
        <v/>
      </c>
      <c r="CY258" s="23" t="str">
        <f t="shared" si="117"/>
        <v/>
      </c>
      <c r="CZ258" s="23" t="str">
        <f t="shared" si="118"/>
        <v/>
      </c>
      <c r="DA258" s="207" t="str">
        <f t="shared" si="122"/>
        <v/>
      </c>
      <c r="DB258" s="23">
        <f t="shared" si="103"/>
        <v>0</v>
      </c>
      <c r="DC258" s="16"/>
      <c r="DE258" s="192">
        <f t="shared" si="104"/>
        <v>0</v>
      </c>
      <c r="DF258" s="192">
        <f t="shared" si="105"/>
        <v>0</v>
      </c>
      <c r="DH258" s="192">
        <f t="shared" si="106"/>
        <v>0</v>
      </c>
      <c r="DI258" s="192">
        <f t="shared" si="107"/>
        <v>0</v>
      </c>
      <c r="DK258" s="203">
        <f>IF(Taula436[[#This Row],[Codi del contracte]]&lt;&gt;"",IF(Taula436[[#This Row],[Codi del contracte]]&gt;199,IF(Taula436[[#This Row],[Codi del contracte]]&lt;300,1,0),0),0)</f>
        <v>0</v>
      </c>
      <c r="DL258" s="203">
        <f>IF(Taula436[[#This Row],[Codi del contracte]]&lt;&gt;"",IF(Taula436[[#This Row],[Codi del contracte]]&gt;499,IF(Taula436[[#This Row],[Codi del contracte]]&lt;600,1,0),0),0)</f>
        <v>0</v>
      </c>
      <c r="DM258" s="203">
        <f t="shared" si="119"/>
        <v>0</v>
      </c>
      <c r="DN258" s="203">
        <f>IF(Taula436[[#This Row],[% Jornada (no posar símbol %)]]=100,IF(DM258=1,2,0),0)</f>
        <v>0</v>
      </c>
      <c r="DO258" s="203" t="str">
        <f t="shared" si="123"/>
        <v/>
      </c>
    </row>
    <row r="259" spans="1:119" ht="14.25" customHeight="1">
      <c r="A259" s="260"/>
      <c r="B259" s="83">
        <v>252</v>
      </c>
      <c r="C259" s="2"/>
      <c r="D259" s="158"/>
      <c r="E259" s="194"/>
      <c r="F259" s="153"/>
      <c r="G259" s="153"/>
      <c r="H259" s="2"/>
      <c r="I259" s="154"/>
      <c r="J259" s="210"/>
      <c r="K259" s="155"/>
      <c r="L259" s="156">
        <f t="shared" si="108"/>
        <v>0</v>
      </c>
      <c r="M259" s="340"/>
      <c r="N259" s="182" t="str">
        <f t="shared" si="120"/>
        <v/>
      </c>
      <c r="O259" s="127"/>
      <c r="P259" s="64"/>
      <c r="Q259" s="64"/>
      <c r="R259" s="64"/>
      <c r="CB259" s="78" t="str">
        <f t="shared" si="93"/>
        <v/>
      </c>
      <c r="CC259" s="79">
        <v>100</v>
      </c>
      <c r="CD259" s="79">
        <f t="shared" si="94"/>
        <v>0</v>
      </c>
      <c r="CE259" s="79">
        <f t="shared" si="95"/>
        <v>0</v>
      </c>
      <c r="CF259" s="79">
        <f t="shared" si="96"/>
        <v>0</v>
      </c>
      <c r="CG259" s="79">
        <f t="shared" si="121"/>
        <v>0</v>
      </c>
      <c r="CH259" s="80">
        <f t="shared" si="97"/>
        <v>0</v>
      </c>
      <c r="CI259" s="84">
        <f t="shared" si="98"/>
        <v>0</v>
      </c>
      <c r="CJ259" s="80">
        <f t="shared" si="109"/>
        <v>0</v>
      </c>
      <c r="CN259" s="21" t="str">
        <f t="shared" si="99"/>
        <v/>
      </c>
      <c r="CO259" s="21" t="str">
        <f t="shared" si="100"/>
        <v/>
      </c>
      <c r="CP259" s="22" t="str">
        <f t="shared" si="110"/>
        <v/>
      </c>
      <c r="CQ259" s="22" t="str">
        <f t="shared" si="111"/>
        <v/>
      </c>
      <c r="CR259" s="22" t="str">
        <f t="shared" si="112"/>
        <v/>
      </c>
      <c r="CS259" s="22" t="str">
        <f t="shared" si="113"/>
        <v/>
      </c>
      <c r="CT259" s="22" t="str">
        <f t="shared" si="114"/>
        <v/>
      </c>
      <c r="CU259" s="173" t="str">
        <f t="shared" si="101"/>
        <v/>
      </c>
      <c r="CV259" s="173" t="str">
        <f t="shared" si="102"/>
        <v/>
      </c>
      <c r="CW259" s="22" t="str">
        <f t="shared" si="115"/>
        <v/>
      </c>
      <c r="CX259" s="22" t="str">
        <f t="shared" si="116"/>
        <v/>
      </c>
      <c r="CY259" s="23" t="str">
        <f t="shared" si="117"/>
        <v/>
      </c>
      <c r="CZ259" s="23" t="str">
        <f t="shared" si="118"/>
        <v/>
      </c>
      <c r="DA259" s="207" t="str">
        <f t="shared" si="122"/>
        <v/>
      </c>
      <c r="DB259" s="23">
        <f t="shared" si="103"/>
        <v>0</v>
      </c>
      <c r="DC259" s="16"/>
      <c r="DE259" s="192">
        <f t="shared" si="104"/>
        <v>0</v>
      </c>
      <c r="DF259" s="192">
        <f t="shared" si="105"/>
        <v>0</v>
      </c>
      <c r="DH259" s="192">
        <f t="shared" si="106"/>
        <v>0</v>
      </c>
      <c r="DI259" s="192">
        <f t="shared" si="107"/>
        <v>0</v>
      </c>
      <c r="DK259" s="203">
        <f>IF(Taula436[[#This Row],[Codi del contracte]]&lt;&gt;"",IF(Taula436[[#This Row],[Codi del contracte]]&gt;199,IF(Taula436[[#This Row],[Codi del contracte]]&lt;300,1,0),0),0)</f>
        <v>0</v>
      </c>
      <c r="DL259" s="203">
        <f>IF(Taula436[[#This Row],[Codi del contracte]]&lt;&gt;"",IF(Taula436[[#This Row],[Codi del contracte]]&gt;499,IF(Taula436[[#This Row],[Codi del contracte]]&lt;600,1,0),0),0)</f>
        <v>0</v>
      </c>
      <c r="DM259" s="203">
        <f t="shared" si="119"/>
        <v>0</v>
      </c>
      <c r="DN259" s="203">
        <f>IF(Taula436[[#This Row],[% Jornada (no posar símbol %)]]=100,IF(DM259=1,2,0),0)</f>
        <v>0</v>
      </c>
      <c r="DO259" s="203" t="str">
        <f t="shared" si="123"/>
        <v/>
      </c>
    </row>
    <row r="260" spans="1:119" ht="14.25" customHeight="1">
      <c r="A260" s="260"/>
      <c r="B260" s="83">
        <v>253</v>
      </c>
      <c r="C260" s="2"/>
      <c r="D260" s="158"/>
      <c r="E260" s="194"/>
      <c r="F260" s="153"/>
      <c r="G260" s="153"/>
      <c r="H260" s="2"/>
      <c r="I260" s="154"/>
      <c r="J260" s="210"/>
      <c r="K260" s="155"/>
      <c r="L260" s="156">
        <f t="shared" si="108"/>
        <v>0</v>
      </c>
      <c r="M260" s="340"/>
      <c r="N260" s="182" t="str">
        <f t="shared" si="120"/>
        <v/>
      </c>
      <c r="O260" s="127"/>
      <c r="P260" s="64"/>
      <c r="Q260" s="64"/>
      <c r="R260" s="64"/>
      <c r="CB260" s="78" t="str">
        <f t="shared" si="93"/>
        <v/>
      </c>
      <c r="CC260" s="79">
        <v>100</v>
      </c>
      <c r="CD260" s="79">
        <f t="shared" si="94"/>
        <v>0</v>
      </c>
      <c r="CE260" s="79">
        <f t="shared" si="95"/>
        <v>0</v>
      </c>
      <c r="CF260" s="79">
        <f t="shared" si="96"/>
        <v>0</v>
      </c>
      <c r="CG260" s="79">
        <f t="shared" si="121"/>
        <v>0</v>
      </c>
      <c r="CH260" s="80">
        <f t="shared" si="97"/>
        <v>0</v>
      </c>
      <c r="CI260" s="84">
        <f t="shared" si="98"/>
        <v>0</v>
      </c>
      <c r="CJ260" s="80">
        <f t="shared" si="109"/>
        <v>0</v>
      </c>
      <c r="CN260" s="21" t="str">
        <f t="shared" si="99"/>
        <v/>
      </c>
      <c r="CO260" s="21" t="str">
        <f t="shared" si="100"/>
        <v/>
      </c>
      <c r="CP260" s="22" t="str">
        <f t="shared" si="110"/>
        <v/>
      </c>
      <c r="CQ260" s="22" t="str">
        <f t="shared" si="111"/>
        <v/>
      </c>
      <c r="CR260" s="22" t="str">
        <f t="shared" si="112"/>
        <v/>
      </c>
      <c r="CS260" s="22" t="str">
        <f t="shared" si="113"/>
        <v/>
      </c>
      <c r="CT260" s="22" t="str">
        <f t="shared" si="114"/>
        <v/>
      </c>
      <c r="CU260" s="173" t="str">
        <f t="shared" si="101"/>
        <v/>
      </c>
      <c r="CV260" s="173" t="str">
        <f t="shared" si="102"/>
        <v/>
      </c>
      <c r="CW260" s="22" t="str">
        <f t="shared" si="115"/>
        <v/>
      </c>
      <c r="CX260" s="22" t="str">
        <f t="shared" si="116"/>
        <v/>
      </c>
      <c r="CY260" s="23" t="str">
        <f t="shared" si="117"/>
        <v/>
      </c>
      <c r="CZ260" s="23" t="str">
        <f t="shared" si="118"/>
        <v/>
      </c>
      <c r="DA260" s="207" t="str">
        <f t="shared" si="122"/>
        <v/>
      </c>
      <c r="DB260" s="23">
        <f t="shared" si="103"/>
        <v>0</v>
      </c>
      <c r="DC260" s="16"/>
      <c r="DE260" s="192">
        <f t="shared" si="104"/>
        <v>0</v>
      </c>
      <c r="DF260" s="192">
        <f t="shared" si="105"/>
        <v>0</v>
      </c>
      <c r="DH260" s="192">
        <f t="shared" si="106"/>
        <v>0</v>
      </c>
      <c r="DI260" s="192">
        <f t="shared" si="107"/>
        <v>0</v>
      </c>
      <c r="DK260" s="203">
        <f>IF(Taula436[[#This Row],[Codi del contracte]]&lt;&gt;"",IF(Taula436[[#This Row],[Codi del contracte]]&gt;199,IF(Taula436[[#This Row],[Codi del contracte]]&lt;300,1,0),0),0)</f>
        <v>0</v>
      </c>
      <c r="DL260" s="203">
        <f>IF(Taula436[[#This Row],[Codi del contracte]]&lt;&gt;"",IF(Taula436[[#This Row],[Codi del contracte]]&gt;499,IF(Taula436[[#This Row],[Codi del contracte]]&lt;600,1,0),0),0)</f>
        <v>0</v>
      </c>
      <c r="DM260" s="203">
        <f t="shared" si="119"/>
        <v>0</v>
      </c>
      <c r="DN260" s="203">
        <f>IF(Taula436[[#This Row],[% Jornada (no posar símbol %)]]=100,IF(DM260=1,2,0),0)</f>
        <v>0</v>
      </c>
      <c r="DO260" s="203" t="str">
        <f t="shared" si="123"/>
        <v/>
      </c>
    </row>
    <row r="261" spans="1:119" ht="14.25" customHeight="1">
      <c r="A261" s="260"/>
      <c r="B261" s="83">
        <v>254</v>
      </c>
      <c r="C261" s="2"/>
      <c r="D261" s="158"/>
      <c r="E261" s="194"/>
      <c r="F261" s="153"/>
      <c r="G261" s="153"/>
      <c r="H261" s="2"/>
      <c r="I261" s="154"/>
      <c r="J261" s="210"/>
      <c r="K261" s="155"/>
      <c r="L261" s="156">
        <f t="shared" si="108"/>
        <v>0</v>
      </c>
      <c r="M261" s="340"/>
      <c r="N261" s="182" t="str">
        <f t="shared" si="120"/>
        <v/>
      </c>
      <c r="O261" s="127"/>
      <c r="P261" s="64"/>
      <c r="Q261" s="64"/>
      <c r="R261" s="64"/>
      <c r="CB261" s="78" t="str">
        <f t="shared" si="93"/>
        <v/>
      </c>
      <c r="CC261" s="79">
        <v>100</v>
      </c>
      <c r="CD261" s="79">
        <f t="shared" si="94"/>
        <v>0</v>
      </c>
      <c r="CE261" s="79">
        <f t="shared" si="95"/>
        <v>0</v>
      </c>
      <c r="CF261" s="79">
        <f t="shared" si="96"/>
        <v>0</v>
      </c>
      <c r="CG261" s="79">
        <f t="shared" si="121"/>
        <v>0</v>
      </c>
      <c r="CH261" s="80">
        <f t="shared" si="97"/>
        <v>0</v>
      </c>
      <c r="CI261" s="84">
        <f t="shared" si="98"/>
        <v>0</v>
      </c>
      <c r="CJ261" s="80">
        <f t="shared" si="109"/>
        <v>0</v>
      </c>
      <c r="CN261" s="21" t="str">
        <f t="shared" si="99"/>
        <v/>
      </c>
      <c r="CO261" s="21" t="str">
        <f t="shared" si="100"/>
        <v/>
      </c>
      <c r="CP261" s="22" t="str">
        <f t="shared" si="110"/>
        <v/>
      </c>
      <c r="CQ261" s="22" t="str">
        <f t="shared" si="111"/>
        <v/>
      </c>
      <c r="CR261" s="22" t="str">
        <f t="shared" si="112"/>
        <v/>
      </c>
      <c r="CS261" s="22" t="str">
        <f t="shared" si="113"/>
        <v/>
      </c>
      <c r="CT261" s="22" t="str">
        <f t="shared" si="114"/>
        <v/>
      </c>
      <c r="CU261" s="173" t="str">
        <f t="shared" si="101"/>
        <v/>
      </c>
      <c r="CV261" s="173" t="str">
        <f t="shared" si="102"/>
        <v/>
      </c>
      <c r="CW261" s="22" t="str">
        <f t="shared" si="115"/>
        <v/>
      </c>
      <c r="CX261" s="22" t="str">
        <f t="shared" si="116"/>
        <v/>
      </c>
      <c r="CY261" s="23" t="str">
        <f t="shared" si="117"/>
        <v/>
      </c>
      <c r="CZ261" s="23" t="str">
        <f t="shared" si="118"/>
        <v/>
      </c>
      <c r="DA261" s="207" t="str">
        <f t="shared" si="122"/>
        <v/>
      </c>
      <c r="DB261" s="23">
        <f t="shared" si="103"/>
        <v>0</v>
      </c>
      <c r="DC261" s="16"/>
      <c r="DE261" s="192">
        <f t="shared" si="104"/>
        <v>0</v>
      </c>
      <c r="DF261" s="192">
        <f t="shared" si="105"/>
        <v>0</v>
      </c>
      <c r="DH261" s="192">
        <f t="shared" si="106"/>
        <v>0</v>
      </c>
      <c r="DI261" s="192">
        <f t="shared" si="107"/>
        <v>0</v>
      </c>
      <c r="DK261" s="203">
        <f>IF(Taula436[[#This Row],[Codi del contracte]]&lt;&gt;"",IF(Taula436[[#This Row],[Codi del contracte]]&gt;199,IF(Taula436[[#This Row],[Codi del contracte]]&lt;300,1,0),0),0)</f>
        <v>0</v>
      </c>
      <c r="DL261" s="203">
        <f>IF(Taula436[[#This Row],[Codi del contracte]]&lt;&gt;"",IF(Taula436[[#This Row],[Codi del contracte]]&gt;499,IF(Taula436[[#This Row],[Codi del contracte]]&lt;600,1,0),0),0)</f>
        <v>0</v>
      </c>
      <c r="DM261" s="203">
        <f t="shared" si="119"/>
        <v>0</v>
      </c>
      <c r="DN261" s="203">
        <f>IF(Taula436[[#This Row],[% Jornada (no posar símbol %)]]=100,IF(DM261=1,2,0),0)</f>
        <v>0</v>
      </c>
      <c r="DO261" s="203" t="str">
        <f t="shared" si="123"/>
        <v/>
      </c>
    </row>
    <row r="262" spans="1:119" ht="14.25" customHeight="1">
      <c r="A262" s="260"/>
      <c r="B262" s="83">
        <v>255</v>
      </c>
      <c r="C262" s="2"/>
      <c r="D262" s="158"/>
      <c r="E262" s="194"/>
      <c r="F262" s="153"/>
      <c r="G262" s="153"/>
      <c r="H262" s="2"/>
      <c r="I262" s="154"/>
      <c r="J262" s="210"/>
      <c r="K262" s="155"/>
      <c r="L262" s="156">
        <f t="shared" si="108"/>
        <v>0</v>
      </c>
      <c r="M262" s="340"/>
      <c r="N262" s="182" t="str">
        <f t="shared" si="120"/>
        <v/>
      </c>
      <c r="O262" s="127"/>
      <c r="P262" s="64"/>
      <c r="Q262" s="64"/>
      <c r="R262" s="64"/>
      <c r="CB262" s="78" t="str">
        <f t="shared" si="93"/>
        <v/>
      </c>
      <c r="CC262" s="79">
        <v>100</v>
      </c>
      <c r="CD262" s="79">
        <f t="shared" si="94"/>
        <v>0</v>
      </c>
      <c r="CE262" s="79">
        <f t="shared" si="95"/>
        <v>0</v>
      </c>
      <c r="CF262" s="79">
        <f t="shared" si="96"/>
        <v>0</v>
      </c>
      <c r="CG262" s="79">
        <f t="shared" si="121"/>
        <v>0</v>
      </c>
      <c r="CH262" s="80">
        <f t="shared" si="97"/>
        <v>0</v>
      </c>
      <c r="CI262" s="84">
        <f t="shared" si="98"/>
        <v>0</v>
      </c>
      <c r="CJ262" s="80">
        <f t="shared" si="109"/>
        <v>0</v>
      </c>
      <c r="CN262" s="21" t="str">
        <f t="shared" si="99"/>
        <v/>
      </c>
      <c r="CO262" s="21" t="str">
        <f t="shared" si="100"/>
        <v/>
      </c>
      <c r="CP262" s="22" t="str">
        <f t="shared" si="110"/>
        <v/>
      </c>
      <c r="CQ262" s="22" t="str">
        <f t="shared" si="111"/>
        <v/>
      </c>
      <c r="CR262" s="22" t="str">
        <f t="shared" si="112"/>
        <v/>
      </c>
      <c r="CS262" s="22" t="str">
        <f t="shared" si="113"/>
        <v/>
      </c>
      <c r="CT262" s="22" t="str">
        <f t="shared" si="114"/>
        <v/>
      </c>
      <c r="CU262" s="173" t="str">
        <f t="shared" si="101"/>
        <v/>
      </c>
      <c r="CV262" s="173" t="str">
        <f t="shared" si="102"/>
        <v/>
      </c>
      <c r="CW262" s="22" t="str">
        <f t="shared" si="115"/>
        <v/>
      </c>
      <c r="CX262" s="22" t="str">
        <f t="shared" si="116"/>
        <v/>
      </c>
      <c r="CY262" s="23" t="str">
        <f t="shared" si="117"/>
        <v/>
      </c>
      <c r="CZ262" s="23" t="str">
        <f t="shared" si="118"/>
        <v/>
      </c>
      <c r="DA262" s="207" t="str">
        <f t="shared" si="122"/>
        <v/>
      </c>
      <c r="DB262" s="23">
        <f t="shared" si="103"/>
        <v>0</v>
      </c>
      <c r="DC262" s="16"/>
      <c r="DE262" s="192">
        <f t="shared" si="104"/>
        <v>0</v>
      </c>
      <c r="DF262" s="192">
        <f t="shared" si="105"/>
        <v>0</v>
      </c>
      <c r="DH262" s="192">
        <f t="shared" si="106"/>
        <v>0</v>
      </c>
      <c r="DI262" s="192">
        <f t="shared" si="107"/>
        <v>0</v>
      </c>
      <c r="DK262" s="203">
        <f>IF(Taula436[[#This Row],[Codi del contracte]]&lt;&gt;"",IF(Taula436[[#This Row],[Codi del contracte]]&gt;199,IF(Taula436[[#This Row],[Codi del contracte]]&lt;300,1,0),0),0)</f>
        <v>0</v>
      </c>
      <c r="DL262" s="203">
        <f>IF(Taula436[[#This Row],[Codi del contracte]]&lt;&gt;"",IF(Taula436[[#This Row],[Codi del contracte]]&gt;499,IF(Taula436[[#This Row],[Codi del contracte]]&lt;600,1,0),0),0)</f>
        <v>0</v>
      </c>
      <c r="DM262" s="203">
        <f t="shared" si="119"/>
        <v>0</v>
      </c>
      <c r="DN262" s="203">
        <f>IF(Taula436[[#This Row],[% Jornada (no posar símbol %)]]=100,IF(DM262=1,2,0),0)</f>
        <v>0</v>
      </c>
      <c r="DO262" s="203" t="str">
        <f t="shared" si="123"/>
        <v/>
      </c>
    </row>
    <row r="263" spans="1:119" ht="14.25" customHeight="1">
      <c r="A263" s="260"/>
      <c r="B263" s="83">
        <v>256</v>
      </c>
      <c r="C263" s="2"/>
      <c r="D263" s="158"/>
      <c r="E263" s="194"/>
      <c r="F263" s="153"/>
      <c r="G263" s="153"/>
      <c r="H263" s="2"/>
      <c r="I263" s="154"/>
      <c r="J263" s="210"/>
      <c r="K263" s="155"/>
      <c r="L263" s="156">
        <f t="shared" si="108"/>
        <v>0</v>
      </c>
      <c r="M263" s="340"/>
      <c r="N263" s="182" t="str">
        <f t="shared" si="120"/>
        <v/>
      </c>
      <c r="O263" s="127"/>
      <c r="P263" s="64"/>
      <c r="Q263" s="64"/>
      <c r="R263" s="64"/>
      <c r="CB263" s="78" t="str">
        <f t="shared" si="93"/>
        <v/>
      </c>
      <c r="CC263" s="79">
        <v>100</v>
      </c>
      <c r="CD263" s="79">
        <f t="shared" si="94"/>
        <v>0</v>
      </c>
      <c r="CE263" s="79">
        <f t="shared" si="95"/>
        <v>0</v>
      </c>
      <c r="CF263" s="79">
        <f t="shared" si="96"/>
        <v>0</v>
      </c>
      <c r="CG263" s="79">
        <f t="shared" si="121"/>
        <v>0</v>
      </c>
      <c r="CH263" s="80">
        <f t="shared" si="97"/>
        <v>0</v>
      </c>
      <c r="CI263" s="84">
        <f t="shared" si="98"/>
        <v>0</v>
      </c>
      <c r="CJ263" s="80">
        <f t="shared" si="109"/>
        <v>0</v>
      </c>
      <c r="CN263" s="21" t="str">
        <f t="shared" si="99"/>
        <v/>
      </c>
      <c r="CO263" s="21" t="str">
        <f t="shared" si="100"/>
        <v/>
      </c>
      <c r="CP263" s="22" t="str">
        <f t="shared" si="110"/>
        <v/>
      </c>
      <c r="CQ263" s="22" t="str">
        <f t="shared" si="111"/>
        <v/>
      </c>
      <c r="CR263" s="22" t="str">
        <f t="shared" si="112"/>
        <v/>
      </c>
      <c r="CS263" s="22" t="str">
        <f t="shared" si="113"/>
        <v/>
      </c>
      <c r="CT263" s="22" t="str">
        <f t="shared" si="114"/>
        <v/>
      </c>
      <c r="CU263" s="173" t="str">
        <f t="shared" si="101"/>
        <v/>
      </c>
      <c r="CV263" s="173" t="str">
        <f t="shared" si="102"/>
        <v/>
      </c>
      <c r="CW263" s="22" t="str">
        <f t="shared" si="115"/>
        <v/>
      </c>
      <c r="CX263" s="22" t="str">
        <f t="shared" si="116"/>
        <v/>
      </c>
      <c r="CY263" s="23" t="str">
        <f t="shared" si="117"/>
        <v/>
      </c>
      <c r="CZ263" s="23" t="str">
        <f t="shared" si="118"/>
        <v/>
      </c>
      <c r="DA263" s="207" t="str">
        <f t="shared" si="122"/>
        <v/>
      </c>
      <c r="DB263" s="23">
        <f t="shared" si="103"/>
        <v>0</v>
      </c>
      <c r="DC263" s="16"/>
      <c r="DE263" s="192">
        <f t="shared" si="104"/>
        <v>0</v>
      </c>
      <c r="DF263" s="192">
        <f t="shared" si="105"/>
        <v>0</v>
      </c>
      <c r="DH263" s="192">
        <f t="shared" si="106"/>
        <v>0</v>
      </c>
      <c r="DI263" s="192">
        <f t="shared" si="107"/>
        <v>0</v>
      </c>
      <c r="DK263" s="203">
        <f>IF(Taula436[[#This Row],[Codi del contracte]]&lt;&gt;"",IF(Taula436[[#This Row],[Codi del contracte]]&gt;199,IF(Taula436[[#This Row],[Codi del contracte]]&lt;300,1,0),0),0)</f>
        <v>0</v>
      </c>
      <c r="DL263" s="203">
        <f>IF(Taula436[[#This Row],[Codi del contracte]]&lt;&gt;"",IF(Taula436[[#This Row],[Codi del contracte]]&gt;499,IF(Taula436[[#This Row],[Codi del contracte]]&lt;600,1,0),0),0)</f>
        <v>0</v>
      </c>
      <c r="DM263" s="203">
        <f t="shared" si="119"/>
        <v>0</v>
      </c>
      <c r="DN263" s="203">
        <f>IF(Taula436[[#This Row],[% Jornada (no posar símbol %)]]=100,IF(DM263=1,2,0),0)</f>
        <v>0</v>
      </c>
      <c r="DO263" s="203" t="str">
        <f t="shared" si="123"/>
        <v/>
      </c>
    </row>
    <row r="264" spans="1:119" ht="14.25" customHeight="1">
      <c r="A264" s="260"/>
      <c r="B264" s="83">
        <v>257</v>
      </c>
      <c r="C264" s="2"/>
      <c r="D264" s="158"/>
      <c r="E264" s="194"/>
      <c r="F264" s="153"/>
      <c r="G264" s="153"/>
      <c r="H264" s="2"/>
      <c r="I264" s="154"/>
      <c r="J264" s="210"/>
      <c r="K264" s="155"/>
      <c r="L264" s="156">
        <f t="shared" si="108"/>
        <v>0</v>
      </c>
      <c r="M264" s="340"/>
      <c r="N264" s="182" t="str">
        <f t="shared" si="120"/>
        <v/>
      </c>
      <c r="O264" s="127"/>
      <c r="P264" s="64"/>
      <c r="Q264" s="64"/>
      <c r="R264" s="64"/>
      <c r="CB264" s="78" t="str">
        <f t="shared" ref="CB264:CB327" si="124">IF(H264="F - Física",1,IF(H264="A - Sensorial Auditiva",1,IF(H264="V - Sensorial Visual",1,IF(H264="","",IF(H264="M - M. Mental",0,IF(H264="P - Psíquica",0,IF(H264="PC - Paràlisi Cerebral",0)))))))</f>
        <v/>
      </c>
      <c r="CC264" s="79">
        <v>100</v>
      </c>
      <c r="CD264" s="79">
        <f t="shared" ref="CD264:CD327" si="125">ROUND((K264*CC264)/100,2)</f>
        <v>0</v>
      </c>
      <c r="CE264" s="79">
        <f t="shared" ref="CE264:CE327" si="126">IF(CB264=0,IF(I264&lt;33,0,CD264),0)</f>
        <v>0</v>
      </c>
      <c r="CF264" s="79">
        <f t="shared" ref="CF264:CF327" si="127">IF(CB264=1,IF(I264&lt;65,0,CD264),0)</f>
        <v>0</v>
      </c>
      <c r="CG264" s="79">
        <f t="shared" si="121"/>
        <v>0</v>
      </c>
      <c r="CH264" s="80">
        <f t="shared" ref="CH264:CH327" si="128">IF(L264&gt;0,1,0)</f>
        <v>0</v>
      </c>
      <c r="CI264" s="84">
        <f t="shared" ref="CI264:CI327" si="129">IF(M264&lt;&gt;"",M264,L264)</f>
        <v>0</v>
      </c>
      <c r="CJ264" s="80">
        <f t="shared" si="109"/>
        <v>0</v>
      </c>
      <c r="CN264" s="21" t="str">
        <f t="shared" ref="CN264:CN327" si="130">IF(H264="","",IF(H264="M - M. Mental","",IF(H264="F - Física","",IF(H264="P - Psíquica","",IF(H264="PC - Paràlisi Cerebral","",IF(H264="A - Sensorial Auditiva","",IF(H264="V - Sensorial Visual","","1) Tipus de discapacitat: Fer servir llista desplegable")))))))</f>
        <v/>
      </c>
      <c r="CO264" s="21" t="str">
        <f t="shared" ref="CO264:CO327" si="131">IF(I264="","",IF(I264&gt;0,IF(H264="M - M. Mental","",IF(H264="F - Física","",IF(H264="P - Psíquica","",IF(H264="PC - Paràlisi Cerebral","",IF(H264="A - Sensorial Auditiva","",IF(H264="V - Sensorial Visual","",IF(H264="","2) Tipus de discapacitat: Manca seleccionar","")))))))))</f>
        <v/>
      </c>
      <c r="CP264" s="22" t="str">
        <f t="shared" si="110"/>
        <v/>
      </c>
      <c r="CQ264" s="22" t="str">
        <f t="shared" si="111"/>
        <v/>
      </c>
      <c r="CR264" s="22" t="str">
        <f t="shared" si="112"/>
        <v/>
      </c>
      <c r="CS264" s="22" t="str">
        <f t="shared" si="113"/>
        <v/>
      </c>
      <c r="CT264" s="22" t="str">
        <f t="shared" si="114"/>
        <v/>
      </c>
      <c r="CU264" s="173" t="str">
        <f t="shared" ref="CU264:CU327" si="132">IF(CB264=0,IF(I264&lt;33,IF(I264&lt;&gt;"","4) M.Mental, Psíquica ó P. Cerebral &lt; 33% (No subvencionable)",""),""),"")</f>
        <v/>
      </c>
      <c r="CV264" s="173" t="str">
        <f t="shared" ref="CV264:CV327" si="133">IF(CB264=1,IF(I264&lt;65,IF(I264&lt;&gt;"","3) Físic ó Sensorial &lt; 65% (No és subvencionable)",""),""),"")</f>
        <v/>
      </c>
      <c r="CW264" s="22" t="str">
        <f t="shared" si="115"/>
        <v/>
      </c>
      <c r="CX264" s="22" t="str">
        <f t="shared" si="116"/>
        <v/>
      </c>
      <c r="CY264" s="23" t="str">
        <f t="shared" si="117"/>
        <v/>
      </c>
      <c r="CZ264" s="23" t="str">
        <f t="shared" si="118"/>
        <v/>
      </c>
      <c r="DA264" s="207" t="str">
        <f t="shared" si="122"/>
        <v/>
      </c>
      <c r="DB264" s="23">
        <f t="shared" ref="DB264:DB327" si="134">IF(N264&lt;&gt;"",1,0)</f>
        <v>0</v>
      </c>
      <c r="DC264" s="16"/>
      <c r="DE264" s="192">
        <f t="shared" ref="DE264:DE327" si="135">IF(CH264=1,IF(E264="Home",1,IF(E264="Dona",0,"")),0)</f>
        <v>0</v>
      </c>
      <c r="DF264" s="192">
        <f t="shared" ref="DF264:DF327" si="136">IF(CH264=1,IF(E264="Dona",1,IF(E264="Home",0,"")),0)</f>
        <v>0</v>
      </c>
      <c r="DH264" s="192">
        <f t="shared" ref="DH264:DH327" si="137">IF(CJ264=1,IF(E264="Home",1,IF(E264="Dona",0,"")),0)</f>
        <v>0</v>
      </c>
      <c r="DI264" s="192">
        <f t="shared" ref="DI264:DI327" si="138">IF(CJ264=1,IF(E264="Dona",1,IF(E264="Home",0,"")),0)</f>
        <v>0</v>
      </c>
      <c r="DK264" s="203">
        <f>IF(Taula436[[#This Row],[Codi del contracte]]&lt;&gt;"",IF(Taula436[[#This Row],[Codi del contracte]]&gt;199,IF(Taula436[[#This Row],[Codi del contracte]]&lt;300,1,0),0),0)</f>
        <v>0</v>
      </c>
      <c r="DL264" s="203">
        <f>IF(Taula436[[#This Row],[Codi del contracte]]&lt;&gt;"",IF(Taula436[[#This Row],[Codi del contracte]]&gt;499,IF(Taula436[[#This Row],[Codi del contracte]]&lt;600,1,0),0),0)</f>
        <v>0</v>
      </c>
      <c r="DM264" s="203">
        <f t="shared" si="119"/>
        <v>0</v>
      </c>
      <c r="DN264" s="203">
        <f>IF(Taula436[[#This Row],[% Jornada (no posar símbol %)]]=100,IF(DM264=1,2,0),0)</f>
        <v>0</v>
      </c>
      <c r="DO264" s="203" t="str">
        <f t="shared" si="123"/>
        <v/>
      </c>
    </row>
    <row r="265" spans="1:119" ht="14.25" customHeight="1">
      <c r="A265" s="260"/>
      <c r="B265" s="83">
        <v>258</v>
      </c>
      <c r="C265" s="2"/>
      <c r="D265" s="158"/>
      <c r="E265" s="194"/>
      <c r="F265" s="153"/>
      <c r="G265" s="153"/>
      <c r="H265" s="2"/>
      <c r="I265" s="154"/>
      <c r="J265" s="210"/>
      <c r="K265" s="155"/>
      <c r="L265" s="156">
        <f t="shared" ref="L265:L328" si="139">CG265</f>
        <v>0</v>
      </c>
      <c r="M265" s="340"/>
      <c r="N265" s="182" t="str">
        <f t="shared" si="120"/>
        <v/>
      </c>
      <c r="O265" s="127"/>
      <c r="P265" s="64"/>
      <c r="Q265" s="64"/>
      <c r="R265" s="64"/>
      <c r="CB265" s="78" t="str">
        <f t="shared" si="124"/>
        <v/>
      </c>
      <c r="CC265" s="79">
        <v>100</v>
      </c>
      <c r="CD265" s="79">
        <f t="shared" si="125"/>
        <v>0</v>
      </c>
      <c r="CE265" s="79">
        <f t="shared" si="126"/>
        <v>0</v>
      </c>
      <c r="CF265" s="79">
        <f t="shared" si="127"/>
        <v>0</v>
      </c>
      <c r="CG265" s="79">
        <f t="shared" si="121"/>
        <v>0</v>
      </c>
      <c r="CH265" s="80">
        <f t="shared" si="128"/>
        <v>0</v>
      </c>
      <c r="CI265" s="84">
        <f t="shared" si="129"/>
        <v>0</v>
      </c>
      <c r="CJ265" s="80">
        <f t="shared" ref="CJ265:CJ328" si="140">IF(CI265&gt;0,1,0)</f>
        <v>0</v>
      </c>
      <c r="CN265" s="21" t="str">
        <f t="shared" si="130"/>
        <v/>
      </c>
      <c r="CO265" s="21" t="str">
        <f t="shared" si="131"/>
        <v/>
      </c>
      <c r="CP265" s="22" t="str">
        <f t="shared" ref="CP265:CP328" si="141">IF(K265="","",IF(K265="*%","Error % jornada",IF(K265&lt;1,"5) % Jornada: No fer servir número en percentatge","")))</f>
        <v/>
      </c>
      <c r="CQ265" s="22" t="str">
        <f t="shared" ref="CQ265:CQ328" si="142">IF(CN265&lt;&gt;"",IF(CP265&lt;&gt;"","1) Tipus de Discapacitat: Triar de desplegable  -  5) % Jornada",CN265),"")</f>
        <v/>
      </c>
      <c r="CR265" s="22" t="str">
        <f t="shared" ref="CR265:CR328" si="143">IF(CO265&lt;&gt;"",IF(CP265&lt;&gt;"","2) Tipus de discapacitat: Manca seleccionar  -  5) % Jornada",CO265),"")</f>
        <v/>
      </c>
      <c r="CS265" s="22" t="str">
        <f t="shared" ref="CS265:CS328" si="144">IF(CQ265&lt;&gt;"",CQ265,CR265)</f>
        <v/>
      </c>
      <c r="CT265" s="22" t="str">
        <f t="shared" ref="CT265:CT328" si="145">IF(CS265&lt;&gt;"",CS265,IF(CP265&lt;&gt;"",CP265,""))</f>
        <v/>
      </c>
      <c r="CU265" s="173" t="str">
        <f t="shared" si="132"/>
        <v/>
      </c>
      <c r="CV265" s="173" t="str">
        <f t="shared" si="133"/>
        <v/>
      </c>
      <c r="CW265" s="22" t="str">
        <f t="shared" ref="CW265:CW328" si="146">IF(CU265&lt;&gt;"",IF(CP265&lt;&gt;"","4) M.Mental, Psíquica ó Paràlisi Cerebral &lt; 33%  -  5)  % Jornada",CU265),"")</f>
        <v/>
      </c>
      <c r="CX265" s="22" t="str">
        <f t="shared" ref="CX265:CX328" si="147">IF(CV265&lt;&gt;"",IF(CP265&lt;&gt;"","3) Físic ó Sensorial &lt; 65%  -  5) % Jornada",CV265),"")</f>
        <v/>
      </c>
      <c r="CY265" s="23" t="str">
        <f t="shared" ref="CY265:CY328" si="148">IF(CX265&lt;&gt;"",CX265,IF(CW265&lt;&gt;"",CW265,""))</f>
        <v/>
      </c>
      <c r="CZ265" s="23" t="str">
        <f t="shared" ref="CZ265:CZ328" si="149">IF(CY265&lt;&gt;"",CY265,IF(CT265&lt;&gt;"",CT265,""))</f>
        <v/>
      </c>
      <c r="DA265" s="207" t="str">
        <f t="shared" si="122"/>
        <v/>
      </c>
      <c r="DB265" s="23">
        <f t="shared" si="134"/>
        <v>0</v>
      </c>
      <c r="DC265" s="16"/>
      <c r="DE265" s="192">
        <f t="shared" si="135"/>
        <v>0</v>
      </c>
      <c r="DF265" s="192">
        <f t="shared" si="136"/>
        <v>0</v>
      </c>
      <c r="DH265" s="192">
        <f t="shared" si="137"/>
        <v>0</v>
      </c>
      <c r="DI265" s="192">
        <f t="shared" si="138"/>
        <v>0</v>
      </c>
      <c r="DK265" s="203">
        <f>IF(Taula436[[#This Row],[Codi del contracte]]&lt;&gt;"",IF(Taula436[[#This Row],[Codi del contracte]]&gt;199,IF(Taula436[[#This Row],[Codi del contracte]]&lt;300,1,0),0),0)</f>
        <v>0</v>
      </c>
      <c r="DL265" s="203">
        <f>IF(Taula436[[#This Row],[Codi del contracte]]&lt;&gt;"",IF(Taula436[[#This Row],[Codi del contracte]]&gt;499,IF(Taula436[[#This Row],[Codi del contracte]]&lt;600,1,0),0),0)</f>
        <v>0</v>
      </c>
      <c r="DM265" s="203">
        <f t="shared" ref="DM265:DM328" si="150">DK265+DL265</f>
        <v>0</v>
      </c>
      <c r="DN265" s="203">
        <f>IF(Taula436[[#This Row],[% Jornada (no posar símbol %)]]=100,IF(DM265=1,2,0),0)</f>
        <v>0</v>
      </c>
      <c r="DO265" s="203" t="str">
        <f t="shared" si="123"/>
        <v/>
      </c>
    </row>
    <row r="266" spans="1:119" ht="14.25" customHeight="1">
      <c r="A266" s="260"/>
      <c r="B266" s="83">
        <v>259</v>
      </c>
      <c r="C266" s="2"/>
      <c r="D266" s="158"/>
      <c r="E266" s="194"/>
      <c r="F266" s="153"/>
      <c r="G266" s="153"/>
      <c r="H266" s="2"/>
      <c r="I266" s="154"/>
      <c r="J266" s="210"/>
      <c r="K266" s="155"/>
      <c r="L266" s="156">
        <f t="shared" si="139"/>
        <v>0</v>
      </c>
      <c r="M266" s="340"/>
      <c r="N266" s="182" t="str">
        <f t="shared" ref="N266:N329" si="151">IFERROR(DA266,"ERROR! NO RETALLAR I ENGANXAR DINS DEL FORMULARI")</f>
        <v/>
      </c>
      <c r="O266" s="127"/>
      <c r="P266" s="64"/>
      <c r="Q266" s="64"/>
      <c r="R266" s="64"/>
      <c r="CB266" s="78" t="str">
        <f t="shared" si="124"/>
        <v/>
      </c>
      <c r="CC266" s="79">
        <v>100</v>
      </c>
      <c r="CD266" s="79">
        <f t="shared" si="125"/>
        <v>0</v>
      </c>
      <c r="CE266" s="79">
        <f t="shared" si="126"/>
        <v>0</v>
      </c>
      <c r="CF266" s="79">
        <f t="shared" si="127"/>
        <v>0</v>
      </c>
      <c r="CG266" s="79">
        <f t="shared" ref="CG266:CG329" si="152">IFERROR(ROUND((CE266+CF266),2),0)</f>
        <v>0</v>
      </c>
      <c r="CH266" s="80">
        <f t="shared" si="128"/>
        <v>0</v>
      </c>
      <c r="CI266" s="84">
        <f t="shared" si="129"/>
        <v>0</v>
      </c>
      <c r="CJ266" s="80">
        <f t="shared" si="140"/>
        <v>0</v>
      </c>
      <c r="CN266" s="21" t="str">
        <f t="shared" si="130"/>
        <v/>
      </c>
      <c r="CO266" s="21" t="str">
        <f t="shared" si="131"/>
        <v/>
      </c>
      <c r="CP266" s="22" t="str">
        <f t="shared" si="141"/>
        <v/>
      </c>
      <c r="CQ266" s="22" t="str">
        <f t="shared" si="142"/>
        <v/>
      </c>
      <c r="CR266" s="22" t="str">
        <f t="shared" si="143"/>
        <v/>
      </c>
      <c r="CS266" s="22" t="str">
        <f t="shared" si="144"/>
        <v/>
      </c>
      <c r="CT266" s="22" t="str">
        <f t="shared" si="145"/>
        <v/>
      </c>
      <c r="CU266" s="173" t="str">
        <f t="shared" si="132"/>
        <v/>
      </c>
      <c r="CV266" s="173" t="str">
        <f t="shared" si="133"/>
        <v/>
      </c>
      <c r="CW266" s="22" t="str">
        <f t="shared" si="146"/>
        <v/>
      </c>
      <c r="CX266" s="22" t="str">
        <f t="shared" si="147"/>
        <v/>
      </c>
      <c r="CY266" s="23" t="str">
        <f t="shared" si="148"/>
        <v/>
      </c>
      <c r="CZ266" s="23" t="str">
        <f t="shared" si="149"/>
        <v/>
      </c>
      <c r="DA266" s="207" t="str">
        <f t="shared" ref="DA266:DA329" si="153">IF(CZ266&lt;&gt;"",CZ266,IF(DO266&lt;&gt;"",DO266,""))</f>
        <v/>
      </c>
      <c r="DB266" s="23">
        <f t="shared" si="134"/>
        <v>0</v>
      </c>
      <c r="DC266" s="16"/>
      <c r="DE266" s="192">
        <f t="shared" si="135"/>
        <v>0</v>
      </c>
      <c r="DF266" s="192">
        <f t="shared" si="136"/>
        <v>0</v>
      </c>
      <c r="DH266" s="192">
        <f t="shared" si="137"/>
        <v>0</v>
      </c>
      <c r="DI266" s="192">
        <f t="shared" si="138"/>
        <v>0</v>
      </c>
      <c r="DK266" s="203">
        <f>IF(Taula436[[#This Row],[Codi del contracte]]&lt;&gt;"",IF(Taula436[[#This Row],[Codi del contracte]]&gt;199,IF(Taula436[[#This Row],[Codi del contracte]]&lt;300,1,0),0),0)</f>
        <v>0</v>
      </c>
      <c r="DL266" s="203">
        <f>IF(Taula436[[#This Row],[Codi del contracte]]&lt;&gt;"",IF(Taula436[[#This Row],[Codi del contracte]]&gt;499,IF(Taula436[[#This Row],[Codi del contracte]]&lt;600,1,0),0),0)</f>
        <v>0</v>
      </c>
      <c r="DM266" s="203">
        <f t="shared" si="150"/>
        <v>0</v>
      </c>
      <c r="DN266" s="203">
        <f>IF(Taula436[[#This Row],[% Jornada (no posar símbol %)]]=100,IF(DM266=1,2,0),0)</f>
        <v>0</v>
      </c>
      <c r="DO266" s="203" t="str">
        <f t="shared" ref="DO266:DO329" si="154">IF(DN266=2,"6) Contracte a Temps Parcial no compatible amb 100% Jornada","")</f>
        <v/>
      </c>
    </row>
    <row r="267" spans="1:119" ht="14.25" customHeight="1">
      <c r="A267" s="260"/>
      <c r="B267" s="83">
        <v>260</v>
      </c>
      <c r="C267" s="2"/>
      <c r="D267" s="158"/>
      <c r="E267" s="194"/>
      <c r="F267" s="153"/>
      <c r="G267" s="153"/>
      <c r="H267" s="2"/>
      <c r="I267" s="154"/>
      <c r="J267" s="210"/>
      <c r="K267" s="155"/>
      <c r="L267" s="156">
        <f t="shared" si="139"/>
        <v>0</v>
      </c>
      <c r="M267" s="340"/>
      <c r="N267" s="182" t="str">
        <f t="shared" si="151"/>
        <v/>
      </c>
      <c r="O267" s="127"/>
      <c r="P267" s="64"/>
      <c r="Q267" s="64"/>
      <c r="R267" s="64"/>
      <c r="CB267" s="78" t="str">
        <f t="shared" si="124"/>
        <v/>
      </c>
      <c r="CC267" s="79">
        <v>100</v>
      </c>
      <c r="CD267" s="79">
        <f t="shared" si="125"/>
        <v>0</v>
      </c>
      <c r="CE267" s="79">
        <f t="shared" si="126"/>
        <v>0</v>
      </c>
      <c r="CF267" s="79">
        <f t="shared" si="127"/>
        <v>0</v>
      </c>
      <c r="CG267" s="79">
        <f t="shared" si="152"/>
        <v>0</v>
      </c>
      <c r="CH267" s="80">
        <f t="shared" si="128"/>
        <v>0</v>
      </c>
      <c r="CI267" s="84">
        <f t="shared" si="129"/>
        <v>0</v>
      </c>
      <c r="CJ267" s="80">
        <f t="shared" si="140"/>
        <v>0</v>
      </c>
      <c r="CN267" s="21" t="str">
        <f t="shared" si="130"/>
        <v/>
      </c>
      <c r="CO267" s="21" t="str">
        <f t="shared" si="131"/>
        <v/>
      </c>
      <c r="CP267" s="22" t="str">
        <f t="shared" si="141"/>
        <v/>
      </c>
      <c r="CQ267" s="22" t="str">
        <f t="shared" si="142"/>
        <v/>
      </c>
      <c r="CR267" s="22" t="str">
        <f t="shared" si="143"/>
        <v/>
      </c>
      <c r="CS267" s="22" t="str">
        <f t="shared" si="144"/>
        <v/>
      </c>
      <c r="CT267" s="22" t="str">
        <f t="shared" si="145"/>
        <v/>
      </c>
      <c r="CU267" s="173" t="str">
        <f t="shared" si="132"/>
        <v/>
      </c>
      <c r="CV267" s="173" t="str">
        <f t="shared" si="133"/>
        <v/>
      </c>
      <c r="CW267" s="22" t="str">
        <f t="shared" si="146"/>
        <v/>
      </c>
      <c r="CX267" s="22" t="str">
        <f t="shared" si="147"/>
        <v/>
      </c>
      <c r="CY267" s="23" t="str">
        <f t="shared" si="148"/>
        <v/>
      </c>
      <c r="CZ267" s="23" t="str">
        <f t="shared" si="149"/>
        <v/>
      </c>
      <c r="DA267" s="207" t="str">
        <f t="shared" si="153"/>
        <v/>
      </c>
      <c r="DB267" s="23">
        <f t="shared" si="134"/>
        <v>0</v>
      </c>
      <c r="DC267" s="16"/>
      <c r="DE267" s="192">
        <f t="shared" si="135"/>
        <v>0</v>
      </c>
      <c r="DF267" s="192">
        <f t="shared" si="136"/>
        <v>0</v>
      </c>
      <c r="DH267" s="192">
        <f t="shared" si="137"/>
        <v>0</v>
      </c>
      <c r="DI267" s="192">
        <f t="shared" si="138"/>
        <v>0</v>
      </c>
      <c r="DK267" s="203">
        <f>IF(Taula436[[#This Row],[Codi del contracte]]&lt;&gt;"",IF(Taula436[[#This Row],[Codi del contracte]]&gt;199,IF(Taula436[[#This Row],[Codi del contracte]]&lt;300,1,0),0),0)</f>
        <v>0</v>
      </c>
      <c r="DL267" s="203">
        <f>IF(Taula436[[#This Row],[Codi del contracte]]&lt;&gt;"",IF(Taula436[[#This Row],[Codi del contracte]]&gt;499,IF(Taula436[[#This Row],[Codi del contracte]]&lt;600,1,0),0),0)</f>
        <v>0</v>
      </c>
      <c r="DM267" s="203">
        <f t="shared" si="150"/>
        <v>0</v>
      </c>
      <c r="DN267" s="203">
        <f>IF(Taula436[[#This Row],[% Jornada (no posar símbol %)]]=100,IF(DM267=1,2,0),0)</f>
        <v>0</v>
      </c>
      <c r="DO267" s="203" t="str">
        <f t="shared" si="154"/>
        <v/>
      </c>
    </row>
    <row r="268" spans="1:119" ht="14.25" customHeight="1">
      <c r="A268" s="260"/>
      <c r="B268" s="83">
        <v>261</v>
      </c>
      <c r="C268" s="2"/>
      <c r="D268" s="158"/>
      <c r="E268" s="194"/>
      <c r="F268" s="153"/>
      <c r="G268" s="153"/>
      <c r="H268" s="2"/>
      <c r="I268" s="154"/>
      <c r="J268" s="210"/>
      <c r="K268" s="155"/>
      <c r="L268" s="156">
        <f t="shared" si="139"/>
        <v>0</v>
      </c>
      <c r="M268" s="340"/>
      <c r="N268" s="182" t="str">
        <f t="shared" si="151"/>
        <v/>
      </c>
      <c r="O268" s="127"/>
      <c r="P268" s="64"/>
      <c r="Q268" s="64"/>
      <c r="R268" s="64"/>
      <c r="CB268" s="78" t="str">
        <f t="shared" si="124"/>
        <v/>
      </c>
      <c r="CC268" s="79">
        <v>100</v>
      </c>
      <c r="CD268" s="79">
        <f t="shared" si="125"/>
        <v>0</v>
      </c>
      <c r="CE268" s="79">
        <f t="shared" si="126"/>
        <v>0</v>
      </c>
      <c r="CF268" s="79">
        <f t="shared" si="127"/>
        <v>0</v>
      </c>
      <c r="CG268" s="79">
        <f t="shared" si="152"/>
        <v>0</v>
      </c>
      <c r="CH268" s="80">
        <f t="shared" si="128"/>
        <v>0</v>
      </c>
      <c r="CI268" s="84">
        <f t="shared" si="129"/>
        <v>0</v>
      </c>
      <c r="CJ268" s="80">
        <f t="shared" si="140"/>
        <v>0</v>
      </c>
      <c r="CN268" s="21" t="str">
        <f t="shared" si="130"/>
        <v/>
      </c>
      <c r="CO268" s="21" t="str">
        <f t="shared" si="131"/>
        <v/>
      </c>
      <c r="CP268" s="22" t="str">
        <f t="shared" si="141"/>
        <v/>
      </c>
      <c r="CQ268" s="22" t="str">
        <f t="shared" si="142"/>
        <v/>
      </c>
      <c r="CR268" s="22" t="str">
        <f t="shared" si="143"/>
        <v/>
      </c>
      <c r="CS268" s="22" t="str">
        <f t="shared" si="144"/>
        <v/>
      </c>
      <c r="CT268" s="22" t="str">
        <f t="shared" si="145"/>
        <v/>
      </c>
      <c r="CU268" s="173" t="str">
        <f t="shared" si="132"/>
        <v/>
      </c>
      <c r="CV268" s="173" t="str">
        <f t="shared" si="133"/>
        <v/>
      </c>
      <c r="CW268" s="22" t="str">
        <f t="shared" si="146"/>
        <v/>
      </c>
      <c r="CX268" s="22" t="str">
        <f t="shared" si="147"/>
        <v/>
      </c>
      <c r="CY268" s="23" t="str">
        <f t="shared" si="148"/>
        <v/>
      </c>
      <c r="CZ268" s="23" t="str">
        <f t="shared" si="149"/>
        <v/>
      </c>
      <c r="DA268" s="207" t="str">
        <f t="shared" si="153"/>
        <v/>
      </c>
      <c r="DB268" s="23">
        <f t="shared" si="134"/>
        <v>0</v>
      </c>
      <c r="DC268" s="16"/>
      <c r="DE268" s="192">
        <f t="shared" si="135"/>
        <v>0</v>
      </c>
      <c r="DF268" s="192">
        <f t="shared" si="136"/>
        <v>0</v>
      </c>
      <c r="DH268" s="192">
        <f t="shared" si="137"/>
        <v>0</v>
      </c>
      <c r="DI268" s="192">
        <f t="shared" si="138"/>
        <v>0</v>
      </c>
      <c r="DK268" s="203">
        <f>IF(Taula436[[#This Row],[Codi del contracte]]&lt;&gt;"",IF(Taula436[[#This Row],[Codi del contracte]]&gt;199,IF(Taula436[[#This Row],[Codi del contracte]]&lt;300,1,0),0),0)</f>
        <v>0</v>
      </c>
      <c r="DL268" s="203">
        <f>IF(Taula436[[#This Row],[Codi del contracte]]&lt;&gt;"",IF(Taula436[[#This Row],[Codi del contracte]]&gt;499,IF(Taula436[[#This Row],[Codi del contracte]]&lt;600,1,0),0),0)</f>
        <v>0</v>
      </c>
      <c r="DM268" s="203">
        <f t="shared" si="150"/>
        <v>0</v>
      </c>
      <c r="DN268" s="203">
        <f>IF(Taula436[[#This Row],[% Jornada (no posar símbol %)]]=100,IF(DM268=1,2,0),0)</f>
        <v>0</v>
      </c>
      <c r="DO268" s="203" t="str">
        <f t="shared" si="154"/>
        <v/>
      </c>
    </row>
    <row r="269" spans="1:119" ht="14.25" customHeight="1">
      <c r="A269" s="260"/>
      <c r="B269" s="83">
        <v>262</v>
      </c>
      <c r="C269" s="2"/>
      <c r="D269" s="158"/>
      <c r="E269" s="194"/>
      <c r="F269" s="153"/>
      <c r="G269" s="153"/>
      <c r="H269" s="2"/>
      <c r="I269" s="154"/>
      <c r="J269" s="210"/>
      <c r="K269" s="155"/>
      <c r="L269" s="156">
        <f t="shared" si="139"/>
        <v>0</v>
      </c>
      <c r="M269" s="340"/>
      <c r="N269" s="182" t="str">
        <f t="shared" si="151"/>
        <v/>
      </c>
      <c r="O269" s="127"/>
      <c r="P269" s="64"/>
      <c r="Q269" s="64"/>
      <c r="R269" s="64"/>
      <c r="CB269" s="78" t="str">
        <f t="shared" si="124"/>
        <v/>
      </c>
      <c r="CC269" s="79">
        <v>100</v>
      </c>
      <c r="CD269" s="79">
        <f t="shared" si="125"/>
        <v>0</v>
      </c>
      <c r="CE269" s="79">
        <f t="shared" si="126"/>
        <v>0</v>
      </c>
      <c r="CF269" s="79">
        <f t="shared" si="127"/>
        <v>0</v>
      </c>
      <c r="CG269" s="79">
        <f t="shared" si="152"/>
        <v>0</v>
      </c>
      <c r="CH269" s="80">
        <f t="shared" si="128"/>
        <v>0</v>
      </c>
      <c r="CI269" s="84">
        <f t="shared" si="129"/>
        <v>0</v>
      </c>
      <c r="CJ269" s="80">
        <f t="shared" si="140"/>
        <v>0</v>
      </c>
      <c r="CN269" s="21" t="str">
        <f t="shared" si="130"/>
        <v/>
      </c>
      <c r="CO269" s="21" t="str">
        <f t="shared" si="131"/>
        <v/>
      </c>
      <c r="CP269" s="22" t="str">
        <f t="shared" si="141"/>
        <v/>
      </c>
      <c r="CQ269" s="22" t="str">
        <f t="shared" si="142"/>
        <v/>
      </c>
      <c r="CR269" s="22" t="str">
        <f t="shared" si="143"/>
        <v/>
      </c>
      <c r="CS269" s="22" t="str">
        <f t="shared" si="144"/>
        <v/>
      </c>
      <c r="CT269" s="22" t="str">
        <f t="shared" si="145"/>
        <v/>
      </c>
      <c r="CU269" s="173" t="str">
        <f t="shared" si="132"/>
        <v/>
      </c>
      <c r="CV269" s="173" t="str">
        <f t="shared" si="133"/>
        <v/>
      </c>
      <c r="CW269" s="22" t="str">
        <f t="shared" si="146"/>
        <v/>
      </c>
      <c r="CX269" s="22" t="str">
        <f t="shared" si="147"/>
        <v/>
      </c>
      <c r="CY269" s="23" t="str">
        <f t="shared" si="148"/>
        <v/>
      </c>
      <c r="CZ269" s="23" t="str">
        <f t="shared" si="149"/>
        <v/>
      </c>
      <c r="DA269" s="207" t="str">
        <f t="shared" si="153"/>
        <v/>
      </c>
      <c r="DB269" s="23">
        <f t="shared" si="134"/>
        <v>0</v>
      </c>
      <c r="DC269" s="16"/>
      <c r="DE269" s="192">
        <f t="shared" si="135"/>
        <v>0</v>
      </c>
      <c r="DF269" s="192">
        <f t="shared" si="136"/>
        <v>0</v>
      </c>
      <c r="DH269" s="192">
        <f t="shared" si="137"/>
        <v>0</v>
      </c>
      <c r="DI269" s="192">
        <f t="shared" si="138"/>
        <v>0</v>
      </c>
      <c r="DK269" s="203">
        <f>IF(Taula436[[#This Row],[Codi del contracte]]&lt;&gt;"",IF(Taula436[[#This Row],[Codi del contracte]]&gt;199,IF(Taula436[[#This Row],[Codi del contracte]]&lt;300,1,0),0),0)</f>
        <v>0</v>
      </c>
      <c r="DL269" s="203">
        <f>IF(Taula436[[#This Row],[Codi del contracte]]&lt;&gt;"",IF(Taula436[[#This Row],[Codi del contracte]]&gt;499,IF(Taula436[[#This Row],[Codi del contracte]]&lt;600,1,0),0),0)</f>
        <v>0</v>
      </c>
      <c r="DM269" s="203">
        <f t="shared" si="150"/>
        <v>0</v>
      </c>
      <c r="DN269" s="203">
        <f>IF(Taula436[[#This Row],[% Jornada (no posar símbol %)]]=100,IF(DM269=1,2,0),0)</f>
        <v>0</v>
      </c>
      <c r="DO269" s="203" t="str">
        <f t="shared" si="154"/>
        <v/>
      </c>
    </row>
    <row r="270" spans="1:119" ht="14.25" customHeight="1">
      <c r="A270" s="260"/>
      <c r="B270" s="83">
        <v>263</v>
      </c>
      <c r="C270" s="2"/>
      <c r="D270" s="158"/>
      <c r="E270" s="194"/>
      <c r="F270" s="153"/>
      <c r="G270" s="153"/>
      <c r="H270" s="2"/>
      <c r="I270" s="154"/>
      <c r="J270" s="210"/>
      <c r="K270" s="155"/>
      <c r="L270" s="156">
        <f t="shared" si="139"/>
        <v>0</v>
      </c>
      <c r="M270" s="340"/>
      <c r="N270" s="182" t="str">
        <f t="shared" si="151"/>
        <v/>
      </c>
      <c r="O270" s="127"/>
      <c r="P270" s="64"/>
      <c r="Q270" s="64"/>
      <c r="R270" s="64"/>
      <c r="CB270" s="78" t="str">
        <f t="shared" si="124"/>
        <v/>
      </c>
      <c r="CC270" s="79">
        <v>100</v>
      </c>
      <c r="CD270" s="79">
        <f t="shared" si="125"/>
        <v>0</v>
      </c>
      <c r="CE270" s="79">
        <f t="shared" si="126"/>
        <v>0</v>
      </c>
      <c r="CF270" s="79">
        <f t="shared" si="127"/>
        <v>0</v>
      </c>
      <c r="CG270" s="79">
        <f t="shared" si="152"/>
        <v>0</v>
      </c>
      <c r="CH270" s="80">
        <f t="shared" si="128"/>
        <v>0</v>
      </c>
      <c r="CI270" s="84">
        <f t="shared" si="129"/>
        <v>0</v>
      </c>
      <c r="CJ270" s="80">
        <f t="shared" si="140"/>
        <v>0</v>
      </c>
      <c r="CN270" s="21" t="str">
        <f t="shared" si="130"/>
        <v/>
      </c>
      <c r="CO270" s="21" t="str">
        <f t="shared" si="131"/>
        <v/>
      </c>
      <c r="CP270" s="22" t="str">
        <f t="shared" si="141"/>
        <v/>
      </c>
      <c r="CQ270" s="22" t="str">
        <f t="shared" si="142"/>
        <v/>
      </c>
      <c r="CR270" s="22" t="str">
        <f t="shared" si="143"/>
        <v/>
      </c>
      <c r="CS270" s="22" t="str">
        <f t="shared" si="144"/>
        <v/>
      </c>
      <c r="CT270" s="22" t="str">
        <f t="shared" si="145"/>
        <v/>
      </c>
      <c r="CU270" s="173" t="str">
        <f t="shared" si="132"/>
        <v/>
      </c>
      <c r="CV270" s="173" t="str">
        <f t="shared" si="133"/>
        <v/>
      </c>
      <c r="CW270" s="22" t="str">
        <f t="shared" si="146"/>
        <v/>
      </c>
      <c r="CX270" s="22" t="str">
        <f t="shared" si="147"/>
        <v/>
      </c>
      <c r="CY270" s="23" t="str">
        <f t="shared" si="148"/>
        <v/>
      </c>
      <c r="CZ270" s="23" t="str">
        <f t="shared" si="149"/>
        <v/>
      </c>
      <c r="DA270" s="207" t="str">
        <f t="shared" si="153"/>
        <v/>
      </c>
      <c r="DB270" s="23">
        <f t="shared" si="134"/>
        <v>0</v>
      </c>
      <c r="DC270" s="16"/>
      <c r="DE270" s="192">
        <f t="shared" si="135"/>
        <v>0</v>
      </c>
      <c r="DF270" s="192">
        <f t="shared" si="136"/>
        <v>0</v>
      </c>
      <c r="DH270" s="192">
        <f t="shared" si="137"/>
        <v>0</v>
      </c>
      <c r="DI270" s="192">
        <f t="shared" si="138"/>
        <v>0</v>
      </c>
      <c r="DK270" s="203">
        <f>IF(Taula436[[#This Row],[Codi del contracte]]&lt;&gt;"",IF(Taula436[[#This Row],[Codi del contracte]]&gt;199,IF(Taula436[[#This Row],[Codi del contracte]]&lt;300,1,0),0),0)</f>
        <v>0</v>
      </c>
      <c r="DL270" s="203">
        <f>IF(Taula436[[#This Row],[Codi del contracte]]&lt;&gt;"",IF(Taula436[[#This Row],[Codi del contracte]]&gt;499,IF(Taula436[[#This Row],[Codi del contracte]]&lt;600,1,0),0),0)</f>
        <v>0</v>
      </c>
      <c r="DM270" s="203">
        <f t="shared" si="150"/>
        <v>0</v>
      </c>
      <c r="DN270" s="203">
        <f>IF(Taula436[[#This Row],[% Jornada (no posar símbol %)]]=100,IF(DM270=1,2,0),0)</f>
        <v>0</v>
      </c>
      <c r="DO270" s="203" t="str">
        <f t="shared" si="154"/>
        <v/>
      </c>
    </row>
    <row r="271" spans="1:119" ht="14.25" customHeight="1">
      <c r="A271" s="260"/>
      <c r="B271" s="83">
        <v>264</v>
      </c>
      <c r="C271" s="2"/>
      <c r="D271" s="158"/>
      <c r="E271" s="194"/>
      <c r="F271" s="153"/>
      <c r="G271" s="153"/>
      <c r="H271" s="2"/>
      <c r="I271" s="154"/>
      <c r="J271" s="210"/>
      <c r="K271" s="155"/>
      <c r="L271" s="156">
        <f t="shared" si="139"/>
        <v>0</v>
      </c>
      <c r="M271" s="340"/>
      <c r="N271" s="182" t="str">
        <f t="shared" si="151"/>
        <v/>
      </c>
      <c r="O271" s="127"/>
      <c r="P271" s="64"/>
      <c r="Q271" s="64"/>
      <c r="R271" s="64"/>
      <c r="CB271" s="78" t="str">
        <f t="shared" si="124"/>
        <v/>
      </c>
      <c r="CC271" s="79">
        <v>100</v>
      </c>
      <c r="CD271" s="79">
        <f t="shared" si="125"/>
        <v>0</v>
      </c>
      <c r="CE271" s="79">
        <f t="shared" si="126"/>
        <v>0</v>
      </c>
      <c r="CF271" s="79">
        <f t="shared" si="127"/>
        <v>0</v>
      </c>
      <c r="CG271" s="79">
        <f t="shared" si="152"/>
        <v>0</v>
      </c>
      <c r="CH271" s="80">
        <f t="shared" si="128"/>
        <v>0</v>
      </c>
      <c r="CI271" s="84">
        <f t="shared" si="129"/>
        <v>0</v>
      </c>
      <c r="CJ271" s="80">
        <f t="shared" si="140"/>
        <v>0</v>
      </c>
      <c r="CN271" s="21" t="str">
        <f t="shared" si="130"/>
        <v/>
      </c>
      <c r="CO271" s="21" t="str">
        <f t="shared" si="131"/>
        <v/>
      </c>
      <c r="CP271" s="22" t="str">
        <f t="shared" si="141"/>
        <v/>
      </c>
      <c r="CQ271" s="22" t="str">
        <f t="shared" si="142"/>
        <v/>
      </c>
      <c r="CR271" s="22" t="str">
        <f t="shared" si="143"/>
        <v/>
      </c>
      <c r="CS271" s="22" t="str">
        <f t="shared" si="144"/>
        <v/>
      </c>
      <c r="CT271" s="22" t="str">
        <f t="shared" si="145"/>
        <v/>
      </c>
      <c r="CU271" s="173" t="str">
        <f t="shared" si="132"/>
        <v/>
      </c>
      <c r="CV271" s="173" t="str">
        <f t="shared" si="133"/>
        <v/>
      </c>
      <c r="CW271" s="22" t="str">
        <f t="shared" si="146"/>
        <v/>
      </c>
      <c r="CX271" s="22" t="str">
        <f t="shared" si="147"/>
        <v/>
      </c>
      <c r="CY271" s="23" t="str">
        <f t="shared" si="148"/>
        <v/>
      </c>
      <c r="CZ271" s="23" t="str">
        <f t="shared" si="149"/>
        <v/>
      </c>
      <c r="DA271" s="207" t="str">
        <f t="shared" si="153"/>
        <v/>
      </c>
      <c r="DB271" s="23">
        <f t="shared" si="134"/>
        <v>0</v>
      </c>
      <c r="DC271" s="16"/>
      <c r="DE271" s="192">
        <f t="shared" si="135"/>
        <v>0</v>
      </c>
      <c r="DF271" s="192">
        <f t="shared" si="136"/>
        <v>0</v>
      </c>
      <c r="DH271" s="192">
        <f t="shared" si="137"/>
        <v>0</v>
      </c>
      <c r="DI271" s="192">
        <f t="shared" si="138"/>
        <v>0</v>
      </c>
      <c r="DK271" s="203">
        <f>IF(Taula436[[#This Row],[Codi del contracte]]&lt;&gt;"",IF(Taula436[[#This Row],[Codi del contracte]]&gt;199,IF(Taula436[[#This Row],[Codi del contracte]]&lt;300,1,0),0),0)</f>
        <v>0</v>
      </c>
      <c r="DL271" s="203">
        <f>IF(Taula436[[#This Row],[Codi del contracte]]&lt;&gt;"",IF(Taula436[[#This Row],[Codi del contracte]]&gt;499,IF(Taula436[[#This Row],[Codi del contracte]]&lt;600,1,0),0),0)</f>
        <v>0</v>
      </c>
      <c r="DM271" s="203">
        <f t="shared" si="150"/>
        <v>0</v>
      </c>
      <c r="DN271" s="203">
        <f>IF(Taula436[[#This Row],[% Jornada (no posar símbol %)]]=100,IF(DM271=1,2,0),0)</f>
        <v>0</v>
      </c>
      <c r="DO271" s="203" t="str">
        <f t="shared" si="154"/>
        <v/>
      </c>
    </row>
    <row r="272" spans="1:119" ht="14.25" customHeight="1">
      <c r="A272" s="260"/>
      <c r="B272" s="83">
        <v>265</v>
      </c>
      <c r="C272" s="2"/>
      <c r="D272" s="158"/>
      <c r="E272" s="194"/>
      <c r="F272" s="153"/>
      <c r="G272" s="153"/>
      <c r="H272" s="2"/>
      <c r="I272" s="154"/>
      <c r="J272" s="210"/>
      <c r="K272" s="155"/>
      <c r="L272" s="156">
        <f t="shared" si="139"/>
        <v>0</v>
      </c>
      <c r="M272" s="340"/>
      <c r="N272" s="182" t="str">
        <f t="shared" si="151"/>
        <v/>
      </c>
      <c r="O272" s="127"/>
      <c r="P272" s="64"/>
      <c r="Q272" s="64"/>
      <c r="R272" s="64"/>
      <c r="CB272" s="78" t="str">
        <f t="shared" si="124"/>
        <v/>
      </c>
      <c r="CC272" s="79">
        <v>100</v>
      </c>
      <c r="CD272" s="79">
        <f t="shared" si="125"/>
        <v>0</v>
      </c>
      <c r="CE272" s="79">
        <f t="shared" si="126"/>
        <v>0</v>
      </c>
      <c r="CF272" s="79">
        <f t="shared" si="127"/>
        <v>0</v>
      </c>
      <c r="CG272" s="79">
        <f t="shared" si="152"/>
        <v>0</v>
      </c>
      <c r="CH272" s="80">
        <f t="shared" si="128"/>
        <v>0</v>
      </c>
      <c r="CI272" s="84">
        <f t="shared" si="129"/>
        <v>0</v>
      </c>
      <c r="CJ272" s="80">
        <f t="shared" si="140"/>
        <v>0</v>
      </c>
      <c r="CN272" s="21" t="str">
        <f t="shared" si="130"/>
        <v/>
      </c>
      <c r="CO272" s="21" t="str">
        <f t="shared" si="131"/>
        <v/>
      </c>
      <c r="CP272" s="22" t="str">
        <f t="shared" si="141"/>
        <v/>
      </c>
      <c r="CQ272" s="22" t="str">
        <f t="shared" si="142"/>
        <v/>
      </c>
      <c r="CR272" s="22" t="str">
        <f t="shared" si="143"/>
        <v/>
      </c>
      <c r="CS272" s="22" t="str">
        <f t="shared" si="144"/>
        <v/>
      </c>
      <c r="CT272" s="22" t="str">
        <f t="shared" si="145"/>
        <v/>
      </c>
      <c r="CU272" s="173" t="str">
        <f t="shared" si="132"/>
        <v/>
      </c>
      <c r="CV272" s="173" t="str">
        <f t="shared" si="133"/>
        <v/>
      </c>
      <c r="CW272" s="22" t="str">
        <f t="shared" si="146"/>
        <v/>
      </c>
      <c r="CX272" s="22" t="str">
        <f t="shared" si="147"/>
        <v/>
      </c>
      <c r="CY272" s="23" t="str">
        <f t="shared" si="148"/>
        <v/>
      </c>
      <c r="CZ272" s="23" t="str">
        <f t="shared" si="149"/>
        <v/>
      </c>
      <c r="DA272" s="207" t="str">
        <f t="shared" si="153"/>
        <v/>
      </c>
      <c r="DB272" s="23">
        <f t="shared" si="134"/>
        <v>0</v>
      </c>
      <c r="DC272" s="16"/>
      <c r="DE272" s="192">
        <f t="shared" si="135"/>
        <v>0</v>
      </c>
      <c r="DF272" s="192">
        <f t="shared" si="136"/>
        <v>0</v>
      </c>
      <c r="DH272" s="192">
        <f t="shared" si="137"/>
        <v>0</v>
      </c>
      <c r="DI272" s="192">
        <f t="shared" si="138"/>
        <v>0</v>
      </c>
      <c r="DK272" s="203">
        <f>IF(Taula436[[#This Row],[Codi del contracte]]&lt;&gt;"",IF(Taula436[[#This Row],[Codi del contracte]]&gt;199,IF(Taula436[[#This Row],[Codi del contracte]]&lt;300,1,0),0),0)</f>
        <v>0</v>
      </c>
      <c r="DL272" s="203">
        <f>IF(Taula436[[#This Row],[Codi del contracte]]&lt;&gt;"",IF(Taula436[[#This Row],[Codi del contracte]]&gt;499,IF(Taula436[[#This Row],[Codi del contracte]]&lt;600,1,0),0),0)</f>
        <v>0</v>
      </c>
      <c r="DM272" s="203">
        <f t="shared" si="150"/>
        <v>0</v>
      </c>
      <c r="DN272" s="203">
        <f>IF(Taula436[[#This Row],[% Jornada (no posar símbol %)]]=100,IF(DM272=1,2,0),0)</f>
        <v>0</v>
      </c>
      <c r="DO272" s="203" t="str">
        <f t="shared" si="154"/>
        <v/>
      </c>
    </row>
    <row r="273" spans="1:119" ht="14.25" customHeight="1">
      <c r="A273" s="260"/>
      <c r="B273" s="83">
        <v>266</v>
      </c>
      <c r="C273" s="2"/>
      <c r="D273" s="158"/>
      <c r="E273" s="194"/>
      <c r="F273" s="153"/>
      <c r="G273" s="153"/>
      <c r="H273" s="2"/>
      <c r="I273" s="154"/>
      <c r="J273" s="210"/>
      <c r="K273" s="155"/>
      <c r="L273" s="156">
        <f t="shared" si="139"/>
        <v>0</v>
      </c>
      <c r="M273" s="340"/>
      <c r="N273" s="182" t="str">
        <f t="shared" si="151"/>
        <v/>
      </c>
      <c r="O273" s="127"/>
      <c r="P273" s="64"/>
      <c r="Q273" s="64"/>
      <c r="R273" s="64"/>
      <c r="CB273" s="78" t="str">
        <f t="shared" si="124"/>
        <v/>
      </c>
      <c r="CC273" s="79">
        <v>100</v>
      </c>
      <c r="CD273" s="79">
        <f t="shared" si="125"/>
        <v>0</v>
      </c>
      <c r="CE273" s="79">
        <f t="shared" si="126"/>
        <v>0</v>
      </c>
      <c r="CF273" s="79">
        <f t="shared" si="127"/>
        <v>0</v>
      </c>
      <c r="CG273" s="79">
        <f t="shared" si="152"/>
        <v>0</v>
      </c>
      <c r="CH273" s="80">
        <f t="shared" si="128"/>
        <v>0</v>
      </c>
      <c r="CI273" s="84">
        <f t="shared" si="129"/>
        <v>0</v>
      </c>
      <c r="CJ273" s="80">
        <f t="shared" si="140"/>
        <v>0</v>
      </c>
      <c r="CN273" s="21" t="str">
        <f t="shared" si="130"/>
        <v/>
      </c>
      <c r="CO273" s="21" t="str">
        <f t="shared" si="131"/>
        <v/>
      </c>
      <c r="CP273" s="22" t="str">
        <f t="shared" si="141"/>
        <v/>
      </c>
      <c r="CQ273" s="22" t="str">
        <f t="shared" si="142"/>
        <v/>
      </c>
      <c r="CR273" s="22" t="str">
        <f t="shared" si="143"/>
        <v/>
      </c>
      <c r="CS273" s="22" t="str">
        <f t="shared" si="144"/>
        <v/>
      </c>
      <c r="CT273" s="22" t="str">
        <f t="shared" si="145"/>
        <v/>
      </c>
      <c r="CU273" s="173" t="str">
        <f t="shared" si="132"/>
        <v/>
      </c>
      <c r="CV273" s="173" t="str">
        <f t="shared" si="133"/>
        <v/>
      </c>
      <c r="CW273" s="22" t="str">
        <f t="shared" si="146"/>
        <v/>
      </c>
      <c r="CX273" s="22" t="str">
        <f t="shared" si="147"/>
        <v/>
      </c>
      <c r="CY273" s="23" t="str">
        <f t="shared" si="148"/>
        <v/>
      </c>
      <c r="CZ273" s="23" t="str">
        <f t="shared" si="149"/>
        <v/>
      </c>
      <c r="DA273" s="207" t="str">
        <f t="shared" si="153"/>
        <v/>
      </c>
      <c r="DB273" s="23">
        <f t="shared" si="134"/>
        <v>0</v>
      </c>
      <c r="DC273" s="16"/>
      <c r="DE273" s="192">
        <f t="shared" si="135"/>
        <v>0</v>
      </c>
      <c r="DF273" s="192">
        <f t="shared" si="136"/>
        <v>0</v>
      </c>
      <c r="DH273" s="192">
        <f t="shared" si="137"/>
        <v>0</v>
      </c>
      <c r="DI273" s="192">
        <f t="shared" si="138"/>
        <v>0</v>
      </c>
      <c r="DK273" s="203">
        <f>IF(Taula436[[#This Row],[Codi del contracte]]&lt;&gt;"",IF(Taula436[[#This Row],[Codi del contracte]]&gt;199,IF(Taula436[[#This Row],[Codi del contracte]]&lt;300,1,0),0),0)</f>
        <v>0</v>
      </c>
      <c r="DL273" s="203">
        <f>IF(Taula436[[#This Row],[Codi del contracte]]&lt;&gt;"",IF(Taula436[[#This Row],[Codi del contracte]]&gt;499,IF(Taula436[[#This Row],[Codi del contracte]]&lt;600,1,0),0),0)</f>
        <v>0</v>
      </c>
      <c r="DM273" s="203">
        <f t="shared" si="150"/>
        <v>0</v>
      </c>
      <c r="DN273" s="203">
        <f>IF(Taula436[[#This Row],[% Jornada (no posar símbol %)]]=100,IF(DM273=1,2,0),0)</f>
        <v>0</v>
      </c>
      <c r="DO273" s="203" t="str">
        <f t="shared" si="154"/>
        <v/>
      </c>
    </row>
    <row r="274" spans="1:119" ht="14.25" customHeight="1">
      <c r="A274" s="260"/>
      <c r="B274" s="83">
        <v>267</v>
      </c>
      <c r="C274" s="2"/>
      <c r="D274" s="158"/>
      <c r="E274" s="194"/>
      <c r="F274" s="153"/>
      <c r="G274" s="153"/>
      <c r="H274" s="2"/>
      <c r="I274" s="154"/>
      <c r="J274" s="210"/>
      <c r="K274" s="155"/>
      <c r="L274" s="156">
        <f t="shared" si="139"/>
        <v>0</v>
      </c>
      <c r="M274" s="340"/>
      <c r="N274" s="182" t="str">
        <f t="shared" si="151"/>
        <v/>
      </c>
      <c r="O274" s="127"/>
      <c r="P274" s="64"/>
      <c r="Q274" s="64"/>
      <c r="R274" s="64"/>
      <c r="CB274" s="78" t="str">
        <f t="shared" si="124"/>
        <v/>
      </c>
      <c r="CC274" s="79">
        <v>100</v>
      </c>
      <c r="CD274" s="79">
        <f t="shared" si="125"/>
        <v>0</v>
      </c>
      <c r="CE274" s="79">
        <f t="shared" si="126"/>
        <v>0</v>
      </c>
      <c r="CF274" s="79">
        <f t="shared" si="127"/>
        <v>0</v>
      </c>
      <c r="CG274" s="79">
        <f t="shared" si="152"/>
        <v>0</v>
      </c>
      <c r="CH274" s="80">
        <f t="shared" si="128"/>
        <v>0</v>
      </c>
      <c r="CI274" s="84">
        <f t="shared" si="129"/>
        <v>0</v>
      </c>
      <c r="CJ274" s="80">
        <f t="shared" si="140"/>
        <v>0</v>
      </c>
      <c r="CN274" s="21" t="str">
        <f t="shared" si="130"/>
        <v/>
      </c>
      <c r="CO274" s="21" t="str">
        <f t="shared" si="131"/>
        <v/>
      </c>
      <c r="CP274" s="22" t="str">
        <f t="shared" si="141"/>
        <v/>
      </c>
      <c r="CQ274" s="22" t="str">
        <f t="shared" si="142"/>
        <v/>
      </c>
      <c r="CR274" s="22" t="str">
        <f t="shared" si="143"/>
        <v/>
      </c>
      <c r="CS274" s="22" t="str">
        <f t="shared" si="144"/>
        <v/>
      </c>
      <c r="CT274" s="22" t="str">
        <f t="shared" si="145"/>
        <v/>
      </c>
      <c r="CU274" s="173" t="str">
        <f t="shared" si="132"/>
        <v/>
      </c>
      <c r="CV274" s="173" t="str">
        <f t="shared" si="133"/>
        <v/>
      </c>
      <c r="CW274" s="22" t="str">
        <f t="shared" si="146"/>
        <v/>
      </c>
      <c r="CX274" s="22" t="str">
        <f t="shared" si="147"/>
        <v/>
      </c>
      <c r="CY274" s="23" t="str">
        <f t="shared" si="148"/>
        <v/>
      </c>
      <c r="CZ274" s="23" t="str">
        <f t="shared" si="149"/>
        <v/>
      </c>
      <c r="DA274" s="207" t="str">
        <f t="shared" si="153"/>
        <v/>
      </c>
      <c r="DB274" s="23">
        <f t="shared" si="134"/>
        <v>0</v>
      </c>
      <c r="DC274" s="16"/>
      <c r="DE274" s="192">
        <f t="shared" si="135"/>
        <v>0</v>
      </c>
      <c r="DF274" s="192">
        <f t="shared" si="136"/>
        <v>0</v>
      </c>
      <c r="DH274" s="192">
        <f t="shared" si="137"/>
        <v>0</v>
      </c>
      <c r="DI274" s="192">
        <f t="shared" si="138"/>
        <v>0</v>
      </c>
      <c r="DK274" s="203">
        <f>IF(Taula436[[#This Row],[Codi del contracte]]&lt;&gt;"",IF(Taula436[[#This Row],[Codi del contracte]]&gt;199,IF(Taula436[[#This Row],[Codi del contracte]]&lt;300,1,0),0),0)</f>
        <v>0</v>
      </c>
      <c r="DL274" s="203">
        <f>IF(Taula436[[#This Row],[Codi del contracte]]&lt;&gt;"",IF(Taula436[[#This Row],[Codi del contracte]]&gt;499,IF(Taula436[[#This Row],[Codi del contracte]]&lt;600,1,0),0),0)</f>
        <v>0</v>
      </c>
      <c r="DM274" s="203">
        <f t="shared" si="150"/>
        <v>0</v>
      </c>
      <c r="DN274" s="203">
        <f>IF(Taula436[[#This Row],[% Jornada (no posar símbol %)]]=100,IF(DM274=1,2,0),0)</f>
        <v>0</v>
      </c>
      <c r="DO274" s="203" t="str">
        <f t="shared" si="154"/>
        <v/>
      </c>
    </row>
    <row r="275" spans="1:119" ht="14.25" customHeight="1">
      <c r="A275" s="260"/>
      <c r="B275" s="83">
        <v>268</v>
      </c>
      <c r="C275" s="2"/>
      <c r="D275" s="158"/>
      <c r="E275" s="194"/>
      <c r="F275" s="153"/>
      <c r="G275" s="153"/>
      <c r="H275" s="2"/>
      <c r="I275" s="154"/>
      <c r="J275" s="210"/>
      <c r="K275" s="155"/>
      <c r="L275" s="156">
        <f t="shared" si="139"/>
        <v>0</v>
      </c>
      <c r="M275" s="340"/>
      <c r="N275" s="182" t="str">
        <f t="shared" si="151"/>
        <v/>
      </c>
      <c r="O275" s="127"/>
      <c r="P275" s="64"/>
      <c r="Q275" s="64"/>
      <c r="R275" s="64"/>
      <c r="CB275" s="78" t="str">
        <f t="shared" si="124"/>
        <v/>
      </c>
      <c r="CC275" s="79">
        <v>100</v>
      </c>
      <c r="CD275" s="79">
        <f t="shared" si="125"/>
        <v>0</v>
      </c>
      <c r="CE275" s="79">
        <f t="shared" si="126"/>
        <v>0</v>
      </c>
      <c r="CF275" s="79">
        <f t="shared" si="127"/>
        <v>0</v>
      </c>
      <c r="CG275" s="79">
        <f t="shared" si="152"/>
        <v>0</v>
      </c>
      <c r="CH275" s="80">
        <f t="shared" si="128"/>
        <v>0</v>
      </c>
      <c r="CI275" s="84">
        <f t="shared" si="129"/>
        <v>0</v>
      </c>
      <c r="CJ275" s="80">
        <f t="shared" si="140"/>
        <v>0</v>
      </c>
      <c r="CN275" s="21" t="str">
        <f t="shared" si="130"/>
        <v/>
      </c>
      <c r="CO275" s="21" t="str">
        <f t="shared" si="131"/>
        <v/>
      </c>
      <c r="CP275" s="22" t="str">
        <f t="shared" si="141"/>
        <v/>
      </c>
      <c r="CQ275" s="22" t="str">
        <f t="shared" si="142"/>
        <v/>
      </c>
      <c r="CR275" s="22" t="str">
        <f t="shared" si="143"/>
        <v/>
      </c>
      <c r="CS275" s="22" t="str">
        <f t="shared" si="144"/>
        <v/>
      </c>
      <c r="CT275" s="22" t="str">
        <f t="shared" si="145"/>
        <v/>
      </c>
      <c r="CU275" s="173" t="str">
        <f t="shared" si="132"/>
        <v/>
      </c>
      <c r="CV275" s="173" t="str">
        <f t="shared" si="133"/>
        <v/>
      </c>
      <c r="CW275" s="22" t="str">
        <f t="shared" si="146"/>
        <v/>
      </c>
      <c r="CX275" s="22" t="str">
        <f t="shared" si="147"/>
        <v/>
      </c>
      <c r="CY275" s="23" t="str">
        <f t="shared" si="148"/>
        <v/>
      </c>
      <c r="CZ275" s="23" t="str">
        <f t="shared" si="149"/>
        <v/>
      </c>
      <c r="DA275" s="207" t="str">
        <f t="shared" si="153"/>
        <v/>
      </c>
      <c r="DB275" s="23">
        <f t="shared" si="134"/>
        <v>0</v>
      </c>
      <c r="DC275" s="16"/>
      <c r="DE275" s="192">
        <f t="shared" si="135"/>
        <v>0</v>
      </c>
      <c r="DF275" s="192">
        <f t="shared" si="136"/>
        <v>0</v>
      </c>
      <c r="DH275" s="192">
        <f t="shared" si="137"/>
        <v>0</v>
      </c>
      <c r="DI275" s="192">
        <f t="shared" si="138"/>
        <v>0</v>
      </c>
      <c r="DK275" s="203">
        <f>IF(Taula436[[#This Row],[Codi del contracte]]&lt;&gt;"",IF(Taula436[[#This Row],[Codi del contracte]]&gt;199,IF(Taula436[[#This Row],[Codi del contracte]]&lt;300,1,0),0),0)</f>
        <v>0</v>
      </c>
      <c r="DL275" s="203">
        <f>IF(Taula436[[#This Row],[Codi del contracte]]&lt;&gt;"",IF(Taula436[[#This Row],[Codi del contracte]]&gt;499,IF(Taula436[[#This Row],[Codi del contracte]]&lt;600,1,0),0),0)</f>
        <v>0</v>
      </c>
      <c r="DM275" s="203">
        <f t="shared" si="150"/>
        <v>0</v>
      </c>
      <c r="DN275" s="203">
        <f>IF(Taula436[[#This Row],[% Jornada (no posar símbol %)]]=100,IF(DM275=1,2,0),0)</f>
        <v>0</v>
      </c>
      <c r="DO275" s="203" t="str">
        <f t="shared" si="154"/>
        <v/>
      </c>
    </row>
    <row r="276" spans="1:119" ht="14.25" customHeight="1">
      <c r="A276" s="260"/>
      <c r="B276" s="83">
        <v>269</v>
      </c>
      <c r="C276" s="2"/>
      <c r="D276" s="158"/>
      <c r="E276" s="194"/>
      <c r="F276" s="153"/>
      <c r="G276" s="153"/>
      <c r="H276" s="2"/>
      <c r="I276" s="154"/>
      <c r="J276" s="210"/>
      <c r="K276" s="155"/>
      <c r="L276" s="156">
        <f t="shared" si="139"/>
        <v>0</v>
      </c>
      <c r="M276" s="340"/>
      <c r="N276" s="182" t="str">
        <f t="shared" si="151"/>
        <v/>
      </c>
      <c r="O276" s="127"/>
      <c r="P276" s="64"/>
      <c r="Q276" s="64"/>
      <c r="R276" s="64"/>
      <c r="CB276" s="78" t="str">
        <f t="shared" si="124"/>
        <v/>
      </c>
      <c r="CC276" s="79">
        <v>100</v>
      </c>
      <c r="CD276" s="79">
        <f t="shared" si="125"/>
        <v>0</v>
      </c>
      <c r="CE276" s="79">
        <f t="shared" si="126"/>
        <v>0</v>
      </c>
      <c r="CF276" s="79">
        <f t="shared" si="127"/>
        <v>0</v>
      </c>
      <c r="CG276" s="79">
        <f t="shared" si="152"/>
        <v>0</v>
      </c>
      <c r="CH276" s="80">
        <f t="shared" si="128"/>
        <v>0</v>
      </c>
      <c r="CI276" s="84">
        <f t="shared" si="129"/>
        <v>0</v>
      </c>
      <c r="CJ276" s="80">
        <f t="shared" si="140"/>
        <v>0</v>
      </c>
      <c r="CN276" s="21" t="str">
        <f t="shared" si="130"/>
        <v/>
      </c>
      <c r="CO276" s="21" t="str">
        <f t="shared" si="131"/>
        <v/>
      </c>
      <c r="CP276" s="22" t="str">
        <f t="shared" si="141"/>
        <v/>
      </c>
      <c r="CQ276" s="22" t="str">
        <f t="shared" si="142"/>
        <v/>
      </c>
      <c r="CR276" s="22" t="str">
        <f t="shared" si="143"/>
        <v/>
      </c>
      <c r="CS276" s="22" t="str">
        <f t="shared" si="144"/>
        <v/>
      </c>
      <c r="CT276" s="22" t="str">
        <f t="shared" si="145"/>
        <v/>
      </c>
      <c r="CU276" s="173" t="str">
        <f t="shared" si="132"/>
        <v/>
      </c>
      <c r="CV276" s="173" t="str">
        <f t="shared" si="133"/>
        <v/>
      </c>
      <c r="CW276" s="22" t="str">
        <f t="shared" si="146"/>
        <v/>
      </c>
      <c r="CX276" s="22" t="str">
        <f t="shared" si="147"/>
        <v/>
      </c>
      <c r="CY276" s="23" t="str">
        <f t="shared" si="148"/>
        <v/>
      </c>
      <c r="CZ276" s="23" t="str">
        <f t="shared" si="149"/>
        <v/>
      </c>
      <c r="DA276" s="207" t="str">
        <f t="shared" si="153"/>
        <v/>
      </c>
      <c r="DB276" s="23">
        <f t="shared" si="134"/>
        <v>0</v>
      </c>
      <c r="DC276" s="16"/>
      <c r="DE276" s="192">
        <f t="shared" si="135"/>
        <v>0</v>
      </c>
      <c r="DF276" s="192">
        <f t="shared" si="136"/>
        <v>0</v>
      </c>
      <c r="DH276" s="192">
        <f t="shared" si="137"/>
        <v>0</v>
      </c>
      <c r="DI276" s="192">
        <f t="shared" si="138"/>
        <v>0</v>
      </c>
      <c r="DK276" s="203">
        <f>IF(Taula436[[#This Row],[Codi del contracte]]&lt;&gt;"",IF(Taula436[[#This Row],[Codi del contracte]]&gt;199,IF(Taula436[[#This Row],[Codi del contracte]]&lt;300,1,0),0),0)</f>
        <v>0</v>
      </c>
      <c r="DL276" s="203">
        <f>IF(Taula436[[#This Row],[Codi del contracte]]&lt;&gt;"",IF(Taula436[[#This Row],[Codi del contracte]]&gt;499,IF(Taula436[[#This Row],[Codi del contracte]]&lt;600,1,0),0),0)</f>
        <v>0</v>
      </c>
      <c r="DM276" s="203">
        <f t="shared" si="150"/>
        <v>0</v>
      </c>
      <c r="DN276" s="203">
        <f>IF(Taula436[[#This Row],[% Jornada (no posar símbol %)]]=100,IF(DM276=1,2,0),0)</f>
        <v>0</v>
      </c>
      <c r="DO276" s="203" t="str">
        <f t="shared" si="154"/>
        <v/>
      </c>
    </row>
    <row r="277" spans="1:119" ht="14.25" customHeight="1">
      <c r="A277" s="260"/>
      <c r="B277" s="83">
        <v>270</v>
      </c>
      <c r="C277" s="2"/>
      <c r="D277" s="158"/>
      <c r="E277" s="194"/>
      <c r="F277" s="153"/>
      <c r="G277" s="153"/>
      <c r="H277" s="2"/>
      <c r="I277" s="154"/>
      <c r="J277" s="210"/>
      <c r="K277" s="155"/>
      <c r="L277" s="156">
        <f t="shared" si="139"/>
        <v>0</v>
      </c>
      <c r="M277" s="340"/>
      <c r="N277" s="182" t="str">
        <f t="shared" si="151"/>
        <v/>
      </c>
      <c r="O277" s="127"/>
      <c r="P277" s="64"/>
      <c r="Q277" s="64"/>
      <c r="R277" s="64"/>
      <c r="CB277" s="78" t="str">
        <f t="shared" si="124"/>
        <v/>
      </c>
      <c r="CC277" s="79">
        <v>100</v>
      </c>
      <c r="CD277" s="79">
        <f t="shared" si="125"/>
        <v>0</v>
      </c>
      <c r="CE277" s="79">
        <f t="shared" si="126"/>
        <v>0</v>
      </c>
      <c r="CF277" s="79">
        <f t="shared" si="127"/>
        <v>0</v>
      </c>
      <c r="CG277" s="79">
        <f t="shared" si="152"/>
        <v>0</v>
      </c>
      <c r="CH277" s="80">
        <f t="shared" si="128"/>
        <v>0</v>
      </c>
      <c r="CI277" s="84">
        <f t="shared" si="129"/>
        <v>0</v>
      </c>
      <c r="CJ277" s="80">
        <f t="shared" si="140"/>
        <v>0</v>
      </c>
      <c r="CN277" s="21" t="str">
        <f t="shared" si="130"/>
        <v/>
      </c>
      <c r="CO277" s="21" t="str">
        <f t="shared" si="131"/>
        <v/>
      </c>
      <c r="CP277" s="22" t="str">
        <f t="shared" si="141"/>
        <v/>
      </c>
      <c r="CQ277" s="22" t="str">
        <f t="shared" si="142"/>
        <v/>
      </c>
      <c r="CR277" s="22" t="str">
        <f t="shared" si="143"/>
        <v/>
      </c>
      <c r="CS277" s="22" t="str">
        <f t="shared" si="144"/>
        <v/>
      </c>
      <c r="CT277" s="22" t="str">
        <f t="shared" si="145"/>
        <v/>
      </c>
      <c r="CU277" s="173" t="str">
        <f t="shared" si="132"/>
        <v/>
      </c>
      <c r="CV277" s="173" t="str">
        <f t="shared" si="133"/>
        <v/>
      </c>
      <c r="CW277" s="22" t="str">
        <f t="shared" si="146"/>
        <v/>
      </c>
      <c r="CX277" s="22" t="str">
        <f t="shared" si="147"/>
        <v/>
      </c>
      <c r="CY277" s="23" t="str">
        <f t="shared" si="148"/>
        <v/>
      </c>
      <c r="CZ277" s="23" t="str">
        <f t="shared" si="149"/>
        <v/>
      </c>
      <c r="DA277" s="207" t="str">
        <f t="shared" si="153"/>
        <v/>
      </c>
      <c r="DB277" s="23">
        <f t="shared" si="134"/>
        <v>0</v>
      </c>
      <c r="DC277" s="16"/>
      <c r="DE277" s="192">
        <f t="shared" si="135"/>
        <v>0</v>
      </c>
      <c r="DF277" s="192">
        <f t="shared" si="136"/>
        <v>0</v>
      </c>
      <c r="DH277" s="192">
        <f t="shared" si="137"/>
        <v>0</v>
      </c>
      <c r="DI277" s="192">
        <f t="shared" si="138"/>
        <v>0</v>
      </c>
      <c r="DK277" s="203">
        <f>IF(Taula436[[#This Row],[Codi del contracte]]&lt;&gt;"",IF(Taula436[[#This Row],[Codi del contracte]]&gt;199,IF(Taula436[[#This Row],[Codi del contracte]]&lt;300,1,0),0),0)</f>
        <v>0</v>
      </c>
      <c r="DL277" s="203">
        <f>IF(Taula436[[#This Row],[Codi del contracte]]&lt;&gt;"",IF(Taula436[[#This Row],[Codi del contracte]]&gt;499,IF(Taula436[[#This Row],[Codi del contracte]]&lt;600,1,0),0),0)</f>
        <v>0</v>
      </c>
      <c r="DM277" s="203">
        <f t="shared" si="150"/>
        <v>0</v>
      </c>
      <c r="DN277" s="203">
        <f>IF(Taula436[[#This Row],[% Jornada (no posar símbol %)]]=100,IF(DM277=1,2,0),0)</f>
        <v>0</v>
      </c>
      <c r="DO277" s="203" t="str">
        <f t="shared" si="154"/>
        <v/>
      </c>
    </row>
    <row r="278" spans="1:119" ht="14.25" customHeight="1">
      <c r="A278" s="260"/>
      <c r="B278" s="83">
        <v>271</v>
      </c>
      <c r="C278" s="2"/>
      <c r="D278" s="158"/>
      <c r="E278" s="194"/>
      <c r="F278" s="153"/>
      <c r="G278" s="153"/>
      <c r="H278" s="2"/>
      <c r="I278" s="154"/>
      <c r="J278" s="210"/>
      <c r="K278" s="155"/>
      <c r="L278" s="156">
        <f t="shared" si="139"/>
        <v>0</v>
      </c>
      <c r="M278" s="340"/>
      <c r="N278" s="182" t="str">
        <f t="shared" si="151"/>
        <v/>
      </c>
      <c r="O278" s="127"/>
      <c r="P278" s="64"/>
      <c r="Q278" s="64"/>
      <c r="R278" s="64"/>
      <c r="CB278" s="78" t="str">
        <f t="shared" si="124"/>
        <v/>
      </c>
      <c r="CC278" s="79">
        <v>100</v>
      </c>
      <c r="CD278" s="79">
        <f t="shared" si="125"/>
        <v>0</v>
      </c>
      <c r="CE278" s="79">
        <f t="shared" si="126"/>
        <v>0</v>
      </c>
      <c r="CF278" s="79">
        <f t="shared" si="127"/>
        <v>0</v>
      </c>
      <c r="CG278" s="79">
        <f t="shared" si="152"/>
        <v>0</v>
      </c>
      <c r="CH278" s="80">
        <f t="shared" si="128"/>
        <v>0</v>
      </c>
      <c r="CI278" s="84">
        <f t="shared" si="129"/>
        <v>0</v>
      </c>
      <c r="CJ278" s="80">
        <f t="shared" si="140"/>
        <v>0</v>
      </c>
      <c r="CN278" s="21" t="str">
        <f t="shared" si="130"/>
        <v/>
      </c>
      <c r="CO278" s="21" t="str">
        <f t="shared" si="131"/>
        <v/>
      </c>
      <c r="CP278" s="22" t="str">
        <f t="shared" si="141"/>
        <v/>
      </c>
      <c r="CQ278" s="22" t="str">
        <f t="shared" si="142"/>
        <v/>
      </c>
      <c r="CR278" s="22" t="str">
        <f t="shared" si="143"/>
        <v/>
      </c>
      <c r="CS278" s="22" t="str">
        <f t="shared" si="144"/>
        <v/>
      </c>
      <c r="CT278" s="22" t="str">
        <f t="shared" si="145"/>
        <v/>
      </c>
      <c r="CU278" s="173" t="str">
        <f t="shared" si="132"/>
        <v/>
      </c>
      <c r="CV278" s="173" t="str">
        <f t="shared" si="133"/>
        <v/>
      </c>
      <c r="CW278" s="22" t="str">
        <f t="shared" si="146"/>
        <v/>
      </c>
      <c r="CX278" s="22" t="str">
        <f t="shared" si="147"/>
        <v/>
      </c>
      <c r="CY278" s="23" t="str">
        <f t="shared" si="148"/>
        <v/>
      </c>
      <c r="CZ278" s="23" t="str">
        <f t="shared" si="149"/>
        <v/>
      </c>
      <c r="DA278" s="207" t="str">
        <f t="shared" si="153"/>
        <v/>
      </c>
      <c r="DB278" s="23">
        <f t="shared" si="134"/>
        <v>0</v>
      </c>
      <c r="DC278" s="16"/>
      <c r="DE278" s="192">
        <f t="shared" si="135"/>
        <v>0</v>
      </c>
      <c r="DF278" s="192">
        <f t="shared" si="136"/>
        <v>0</v>
      </c>
      <c r="DH278" s="192">
        <f t="shared" si="137"/>
        <v>0</v>
      </c>
      <c r="DI278" s="192">
        <f t="shared" si="138"/>
        <v>0</v>
      </c>
      <c r="DK278" s="203">
        <f>IF(Taula436[[#This Row],[Codi del contracte]]&lt;&gt;"",IF(Taula436[[#This Row],[Codi del contracte]]&gt;199,IF(Taula436[[#This Row],[Codi del contracte]]&lt;300,1,0),0),0)</f>
        <v>0</v>
      </c>
      <c r="DL278" s="203">
        <f>IF(Taula436[[#This Row],[Codi del contracte]]&lt;&gt;"",IF(Taula436[[#This Row],[Codi del contracte]]&gt;499,IF(Taula436[[#This Row],[Codi del contracte]]&lt;600,1,0),0),0)</f>
        <v>0</v>
      </c>
      <c r="DM278" s="203">
        <f t="shared" si="150"/>
        <v>0</v>
      </c>
      <c r="DN278" s="203">
        <f>IF(Taula436[[#This Row],[% Jornada (no posar símbol %)]]=100,IF(DM278=1,2,0),0)</f>
        <v>0</v>
      </c>
      <c r="DO278" s="203" t="str">
        <f t="shared" si="154"/>
        <v/>
      </c>
    </row>
    <row r="279" spans="1:119" ht="14.25" customHeight="1">
      <c r="A279" s="260"/>
      <c r="B279" s="83">
        <v>272</v>
      </c>
      <c r="C279" s="2"/>
      <c r="D279" s="158"/>
      <c r="E279" s="194"/>
      <c r="F279" s="153"/>
      <c r="G279" s="153"/>
      <c r="H279" s="2"/>
      <c r="I279" s="154"/>
      <c r="J279" s="210"/>
      <c r="K279" s="155"/>
      <c r="L279" s="156">
        <f t="shared" si="139"/>
        <v>0</v>
      </c>
      <c r="M279" s="340"/>
      <c r="N279" s="182" t="str">
        <f t="shared" si="151"/>
        <v/>
      </c>
      <c r="O279" s="127"/>
      <c r="P279" s="64"/>
      <c r="Q279" s="64"/>
      <c r="R279" s="64"/>
      <c r="CB279" s="78" t="str">
        <f t="shared" si="124"/>
        <v/>
      </c>
      <c r="CC279" s="79">
        <v>100</v>
      </c>
      <c r="CD279" s="79">
        <f t="shared" si="125"/>
        <v>0</v>
      </c>
      <c r="CE279" s="79">
        <f t="shared" si="126"/>
        <v>0</v>
      </c>
      <c r="CF279" s="79">
        <f t="shared" si="127"/>
        <v>0</v>
      </c>
      <c r="CG279" s="79">
        <f t="shared" si="152"/>
        <v>0</v>
      </c>
      <c r="CH279" s="80">
        <f t="shared" si="128"/>
        <v>0</v>
      </c>
      <c r="CI279" s="84">
        <f t="shared" si="129"/>
        <v>0</v>
      </c>
      <c r="CJ279" s="80">
        <f t="shared" si="140"/>
        <v>0</v>
      </c>
      <c r="CN279" s="21" t="str">
        <f t="shared" si="130"/>
        <v/>
      </c>
      <c r="CO279" s="21" t="str">
        <f t="shared" si="131"/>
        <v/>
      </c>
      <c r="CP279" s="22" t="str">
        <f t="shared" si="141"/>
        <v/>
      </c>
      <c r="CQ279" s="22" t="str">
        <f t="shared" si="142"/>
        <v/>
      </c>
      <c r="CR279" s="22" t="str">
        <f t="shared" si="143"/>
        <v/>
      </c>
      <c r="CS279" s="22" t="str">
        <f t="shared" si="144"/>
        <v/>
      </c>
      <c r="CT279" s="22" t="str">
        <f t="shared" si="145"/>
        <v/>
      </c>
      <c r="CU279" s="173" t="str">
        <f t="shared" si="132"/>
        <v/>
      </c>
      <c r="CV279" s="173" t="str">
        <f t="shared" si="133"/>
        <v/>
      </c>
      <c r="CW279" s="22" t="str">
        <f t="shared" si="146"/>
        <v/>
      </c>
      <c r="CX279" s="22" t="str">
        <f t="shared" si="147"/>
        <v/>
      </c>
      <c r="CY279" s="23" t="str">
        <f t="shared" si="148"/>
        <v/>
      </c>
      <c r="CZ279" s="23" t="str">
        <f t="shared" si="149"/>
        <v/>
      </c>
      <c r="DA279" s="207" t="str">
        <f t="shared" si="153"/>
        <v/>
      </c>
      <c r="DB279" s="23">
        <f t="shared" si="134"/>
        <v>0</v>
      </c>
      <c r="DC279" s="16"/>
      <c r="DE279" s="192">
        <f t="shared" si="135"/>
        <v>0</v>
      </c>
      <c r="DF279" s="192">
        <f t="shared" si="136"/>
        <v>0</v>
      </c>
      <c r="DH279" s="192">
        <f t="shared" si="137"/>
        <v>0</v>
      </c>
      <c r="DI279" s="192">
        <f t="shared" si="138"/>
        <v>0</v>
      </c>
      <c r="DK279" s="203">
        <f>IF(Taula436[[#This Row],[Codi del contracte]]&lt;&gt;"",IF(Taula436[[#This Row],[Codi del contracte]]&gt;199,IF(Taula436[[#This Row],[Codi del contracte]]&lt;300,1,0),0),0)</f>
        <v>0</v>
      </c>
      <c r="DL279" s="203">
        <f>IF(Taula436[[#This Row],[Codi del contracte]]&lt;&gt;"",IF(Taula436[[#This Row],[Codi del contracte]]&gt;499,IF(Taula436[[#This Row],[Codi del contracte]]&lt;600,1,0),0),0)</f>
        <v>0</v>
      </c>
      <c r="DM279" s="203">
        <f t="shared" si="150"/>
        <v>0</v>
      </c>
      <c r="DN279" s="203">
        <f>IF(Taula436[[#This Row],[% Jornada (no posar símbol %)]]=100,IF(DM279=1,2,0),0)</f>
        <v>0</v>
      </c>
      <c r="DO279" s="203" t="str">
        <f t="shared" si="154"/>
        <v/>
      </c>
    </row>
    <row r="280" spans="1:119" ht="14.25" customHeight="1">
      <c r="A280" s="260"/>
      <c r="B280" s="83">
        <v>273</v>
      </c>
      <c r="C280" s="2"/>
      <c r="D280" s="158"/>
      <c r="E280" s="194"/>
      <c r="F280" s="153"/>
      <c r="G280" s="153"/>
      <c r="H280" s="2"/>
      <c r="I280" s="154"/>
      <c r="J280" s="210"/>
      <c r="K280" s="155"/>
      <c r="L280" s="156">
        <f t="shared" si="139"/>
        <v>0</v>
      </c>
      <c r="M280" s="340"/>
      <c r="N280" s="182" t="str">
        <f t="shared" si="151"/>
        <v/>
      </c>
      <c r="O280" s="127"/>
      <c r="P280" s="64"/>
      <c r="Q280" s="64"/>
      <c r="R280" s="64"/>
      <c r="CB280" s="78" t="str">
        <f t="shared" si="124"/>
        <v/>
      </c>
      <c r="CC280" s="79">
        <v>100</v>
      </c>
      <c r="CD280" s="79">
        <f t="shared" si="125"/>
        <v>0</v>
      </c>
      <c r="CE280" s="79">
        <f t="shared" si="126"/>
        <v>0</v>
      </c>
      <c r="CF280" s="79">
        <f t="shared" si="127"/>
        <v>0</v>
      </c>
      <c r="CG280" s="79">
        <f t="shared" si="152"/>
        <v>0</v>
      </c>
      <c r="CH280" s="80">
        <f t="shared" si="128"/>
        <v>0</v>
      </c>
      <c r="CI280" s="84">
        <f t="shared" si="129"/>
        <v>0</v>
      </c>
      <c r="CJ280" s="80">
        <f t="shared" si="140"/>
        <v>0</v>
      </c>
      <c r="CN280" s="21" t="str">
        <f t="shared" si="130"/>
        <v/>
      </c>
      <c r="CO280" s="21" t="str">
        <f t="shared" si="131"/>
        <v/>
      </c>
      <c r="CP280" s="22" t="str">
        <f t="shared" si="141"/>
        <v/>
      </c>
      <c r="CQ280" s="22" t="str">
        <f t="shared" si="142"/>
        <v/>
      </c>
      <c r="CR280" s="22" t="str">
        <f t="shared" si="143"/>
        <v/>
      </c>
      <c r="CS280" s="22" t="str">
        <f t="shared" si="144"/>
        <v/>
      </c>
      <c r="CT280" s="22" t="str">
        <f t="shared" si="145"/>
        <v/>
      </c>
      <c r="CU280" s="173" t="str">
        <f t="shared" si="132"/>
        <v/>
      </c>
      <c r="CV280" s="173" t="str">
        <f t="shared" si="133"/>
        <v/>
      </c>
      <c r="CW280" s="22" t="str">
        <f t="shared" si="146"/>
        <v/>
      </c>
      <c r="CX280" s="22" t="str">
        <f t="shared" si="147"/>
        <v/>
      </c>
      <c r="CY280" s="23" t="str">
        <f t="shared" si="148"/>
        <v/>
      </c>
      <c r="CZ280" s="23" t="str">
        <f t="shared" si="149"/>
        <v/>
      </c>
      <c r="DA280" s="207" t="str">
        <f t="shared" si="153"/>
        <v/>
      </c>
      <c r="DB280" s="23">
        <f t="shared" si="134"/>
        <v>0</v>
      </c>
      <c r="DC280" s="16"/>
      <c r="DE280" s="192">
        <f t="shared" si="135"/>
        <v>0</v>
      </c>
      <c r="DF280" s="192">
        <f t="shared" si="136"/>
        <v>0</v>
      </c>
      <c r="DH280" s="192">
        <f t="shared" si="137"/>
        <v>0</v>
      </c>
      <c r="DI280" s="192">
        <f t="shared" si="138"/>
        <v>0</v>
      </c>
      <c r="DK280" s="203">
        <f>IF(Taula436[[#This Row],[Codi del contracte]]&lt;&gt;"",IF(Taula436[[#This Row],[Codi del contracte]]&gt;199,IF(Taula436[[#This Row],[Codi del contracte]]&lt;300,1,0),0),0)</f>
        <v>0</v>
      </c>
      <c r="DL280" s="203">
        <f>IF(Taula436[[#This Row],[Codi del contracte]]&lt;&gt;"",IF(Taula436[[#This Row],[Codi del contracte]]&gt;499,IF(Taula436[[#This Row],[Codi del contracte]]&lt;600,1,0),0),0)</f>
        <v>0</v>
      </c>
      <c r="DM280" s="203">
        <f t="shared" si="150"/>
        <v>0</v>
      </c>
      <c r="DN280" s="203">
        <f>IF(Taula436[[#This Row],[% Jornada (no posar símbol %)]]=100,IF(DM280=1,2,0),0)</f>
        <v>0</v>
      </c>
      <c r="DO280" s="203" t="str">
        <f t="shared" si="154"/>
        <v/>
      </c>
    </row>
    <row r="281" spans="1:119" ht="14.25" customHeight="1">
      <c r="A281" s="260"/>
      <c r="B281" s="83">
        <v>274</v>
      </c>
      <c r="C281" s="2"/>
      <c r="D281" s="158"/>
      <c r="E281" s="194"/>
      <c r="F281" s="153"/>
      <c r="G281" s="153"/>
      <c r="H281" s="2"/>
      <c r="I281" s="154"/>
      <c r="J281" s="210"/>
      <c r="K281" s="155"/>
      <c r="L281" s="156">
        <f t="shared" si="139"/>
        <v>0</v>
      </c>
      <c r="M281" s="340"/>
      <c r="N281" s="182" t="str">
        <f t="shared" si="151"/>
        <v/>
      </c>
      <c r="O281" s="127"/>
      <c r="P281" s="64"/>
      <c r="Q281" s="64"/>
      <c r="R281" s="64"/>
      <c r="CB281" s="78" t="str">
        <f t="shared" si="124"/>
        <v/>
      </c>
      <c r="CC281" s="79">
        <v>100</v>
      </c>
      <c r="CD281" s="79">
        <f t="shared" si="125"/>
        <v>0</v>
      </c>
      <c r="CE281" s="79">
        <f t="shared" si="126"/>
        <v>0</v>
      </c>
      <c r="CF281" s="79">
        <f t="shared" si="127"/>
        <v>0</v>
      </c>
      <c r="CG281" s="79">
        <f t="shared" si="152"/>
        <v>0</v>
      </c>
      <c r="CH281" s="80">
        <f t="shared" si="128"/>
        <v>0</v>
      </c>
      <c r="CI281" s="84">
        <f t="shared" si="129"/>
        <v>0</v>
      </c>
      <c r="CJ281" s="80">
        <f t="shared" si="140"/>
        <v>0</v>
      </c>
      <c r="CN281" s="21" t="str">
        <f t="shared" si="130"/>
        <v/>
      </c>
      <c r="CO281" s="21" t="str">
        <f t="shared" si="131"/>
        <v/>
      </c>
      <c r="CP281" s="22" t="str">
        <f t="shared" si="141"/>
        <v/>
      </c>
      <c r="CQ281" s="22" t="str">
        <f t="shared" si="142"/>
        <v/>
      </c>
      <c r="CR281" s="22" t="str">
        <f t="shared" si="143"/>
        <v/>
      </c>
      <c r="CS281" s="22" t="str">
        <f t="shared" si="144"/>
        <v/>
      </c>
      <c r="CT281" s="22" t="str">
        <f t="shared" si="145"/>
        <v/>
      </c>
      <c r="CU281" s="173" t="str">
        <f t="shared" si="132"/>
        <v/>
      </c>
      <c r="CV281" s="173" t="str">
        <f t="shared" si="133"/>
        <v/>
      </c>
      <c r="CW281" s="22" t="str">
        <f t="shared" si="146"/>
        <v/>
      </c>
      <c r="CX281" s="22" t="str">
        <f t="shared" si="147"/>
        <v/>
      </c>
      <c r="CY281" s="23" t="str">
        <f t="shared" si="148"/>
        <v/>
      </c>
      <c r="CZ281" s="23" t="str">
        <f t="shared" si="149"/>
        <v/>
      </c>
      <c r="DA281" s="207" t="str">
        <f t="shared" si="153"/>
        <v/>
      </c>
      <c r="DB281" s="23">
        <f t="shared" si="134"/>
        <v>0</v>
      </c>
      <c r="DC281" s="16"/>
      <c r="DE281" s="192">
        <f t="shared" si="135"/>
        <v>0</v>
      </c>
      <c r="DF281" s="192">
        <f t="shared" si="136"/>
        <v>0</v>
      </c>
      <c r="DH281" s="192">
        <f t="shared" si="137"/>
        <v>0</v>
      </c>
      <c r="DI281" s="192">
        <f t="shared" si="138"/>
        <v>0</v>
      </c>
      <c r="DK281" s="203">
        <f>IF(Taula436[[#This Row],[Codi del contracte]]&lt;&gt;"",IF(Taula436[[#This Row],[Codi del contracte]]&gt;199,IF(Taula436[[#This Row],[Codi del contracte]]&lt;300,1,0),0),0)</f>
        <v>0</v>
      </c>
      <c r="DL281" s="203">
        <f>IF(Taula436[[#This Row],[Codi del contracte]]&lt;&gt;"",IF(Taula436[[#This Row],[Codi del contracte]]&gt;499,IF(Taula436[[#This Row],[Codi del contracte]]&lt;600,1,0),0),0)</f>
        <v>0</v>
      </c>
      <c r="DM281" s="203">
        <f t="shared" si="150"/>
        <v>0</v>
      </c>
      <c r="DN281" s="203">
        <f>IF(Taula436[[#This Row],[% Jornada (no posar símbol %)]]=100,IF(DM281=1,2,0),0)</f>
        <v>0</v>
      </c>
      <c r="DO281" s="203" t="str">
        <f t="shared" si="154"/>
        <v/>
      </c>
    </row>
    <row r="282" spans="1:119" ht="14.25" customHeight="1">
      <c r="A282" s="260"/>
      <c r="B282" s="83">
        <v>275</v>
      </c>
      <c r="C282" s="2"/>
      <c r="D282" s="158"/>
      <c r="E282" s="194"/>
      <c r="F282" s="153"/>
      <c r="G282" s="153"/>
      <c r="H282" s="2"/>
      <c r="I282" s="154"/>
      <c r="J282" s="210"/>
      <c r="K282" s="155"/>
      <c r="L282" s="156">
        <f t="shared" si="139"/>
        <v>0</v>
      </c>
      <c r="M282" s="340"/>
      <c r="N282" s="182" t="str">
        <f t="shared" si="151"/>
        <v/>
      </c>
      <c r="O282" s="127"/>
      <c r="P282" s="64"/>
      <c r="Q282" s="64"/>
      <c r="R282" s="64"/>
      <c r="CB282" s="78" t="str">
        <f t="shared" si="124"/>
        <v/>
      </c>
      <c r="CC282" s="79">
        <v>100</v>
      </c>
      <c r="CD282" s="79">
        <f t="shared" si="125"/>
        <v>0</v>
      </c>
      <c r="CE282" s="79">
        <f t="shared" si="126"/>
        <v>0</v>
      </c>
      <c r="CF282" s="79">
        <f t="shared" si="127"/>
        <v>0</v>
      </c>
      <c r="CG282" s="79">
        <f t="shared" si="152"/>
        <v>0</v>
      </c>
      <c r="CH282" s="80">
        <f t="shared" si="128"/>
        <v>0</v>
      </c>
      <c r="CI282" s="84">
        <f t="shared" si="129"/>
        <v>0</v>
      </c>
      <c r="CJ282" s="80">
        <f t="shared" si="140"/>
        <v>0</v>
      </c>
      <c r="CN282" s="21" t="str">
        <f t="shared" si="130"/>
        <v/>
      </c>
      <c r="CO282" s="21" t="str">
        <f t="shared" si="131"/>
        <v/>
      </c>
      <c r="CP282" s="22" t="str">
        <f t="shared" si="141"/>
        <v/>
      </c>
      <c r="CQ282" s="22" t="str">
        <f t="shared" si="142"/>
        <v/>
      </c>
      <c r="CR282" s="22" t="str">
        <f t="shared" si="143"/>
        <v/>
      </c>
      <c r="CS282" s="22" t="str">
        <f t="shared" si="144"/>
        <v/>
      </c>
      <c r="CT282" s="22" t="str">
        <f t="shared" si="145"/>
        <v/>
      </c>
      <c r="CU282" s="173" t="str">
        <f t="shared" si="132"/>
        <v/>
      </c>
      <c r="CV282" s="173" t="str">
        <f t="shared" si="133"/>
        <v/>
      </c>
      <c r="CW282" s="22" t="str">
        <f t="shared" si="146"/>
        <v/>
      </c>
      <c r="CX282" s="22" t="str">
        <f t="shared" si="147"/>
        <v/>
      </c>
      <c r="CY282" s="23" t="str">
        <f t="shared" si="148"/>
        <v/>
      </c>
      <c r="CZ282" s="23" t="str">
        <f t="shared" si="149"/>
        <v/>
      </c>
      <c r="DA282" s="207" t="str">
        <f t="shared" si="153"/>
        <v/>
      </c>
      <c r="DB282" s="23">
        <f t="shared" si="134"/>
        <v>0</v>
      </c>
      <c r="DC282" s="16"/>
      <c r="DE282" s="192">
        <f t="shared" si="135"/>
        <v>0</v>
      </c>
      <c r="DF282" s="192">
        <f t="shared" si="136"/>
        <v>0</v>
      </c>
      <c r="DH282" s="192">
        <f t="shared" si="137"/>
        <v>0</v>
      </c>
      <c r="DI282" s="192">
        <f t="shared" si="138"/>
        <v>0</v>
      </c>
      <c r="DK282" s="203">
        <f>IF(Taula436[[#This Row],[Codi del contracte]]&lt;&gt;"",IF(Taula436[[#This Row],[Codi del contracte]]&gt;199,IF(Taula436[[#This Row],[Codi del contracte]]&lt;300,1,0),0),0)</f>
        <v>0</v>
      </c>
      <c r="DL282" s="203">
        <f>IF(Taula436[[#This Row],[Codi del contracte]]&lt;&gt;"",IF(Taula436[[#This Row],[Codi del contracte]]&gt;499,IF(Taula436[[#This Row],[Codi del contracte]]&lt;600,1,0),0),0)</f>
        <v>0</v>
      </c>
      <c r="DM282" s="203">
        <f t="shared" si="150"/>
        <v>0</v>
      </c>
      <c r="DN282" s="203">
        <f>IF(Taula436[[#This Row],[% Jornada (no posar símbol %)]]=100,IF(DM282=1,2,0),0)</f>
        <v>0</v>
      </c>
      <c r="DO282" s="203" t="str">
        <f t="shared" si="154"/>
        <v/>
      </c>
    </row>
    <row r="283" spans="1:119" ht="14.25" customHeight="1">
      <c r="A283" s="260"/>
      <c r="B283" s="83">
        <v>276</v>
      </c>
      <c r="C283" s="2"/>
      <c r="D283" s="158"/>
      <c r="E283" s="194"/>
      <c r="F283" s="153"/>
      <c r="G283" s="153"/>
      <c r="H283" s="2"/>
      <c r="I283" s="154"/>
      <c r="J283" s="210"/>
      <c r="K283" s="155"/>
      <c r="L283" s="156">
        <f t="shared" si="139"/>
        <v>0</v>
      </c>
      <c r="M283" s="340"/>
      <c r="N283" s="182" t="str">
        <f t="shared" si="151"/>
        <v/>
      </c>
      <c r="O283" s="127"/>
      <c r="P283" s="64"/>
      <c r="Q283" s="64"/>
      <c r="R283" s="64"/>
      <c r="CB283" s="78" t="str">
        <f t="shared" si="124"/>
        <v/>
      </c>
      <c r="CC283" s="79">
        <v>100</v>
      </c>
      <c r="CD283" s="79">
        <f t="shared" si="125"/>
        <v>0</v>
      </c>
      <c r="CE283" s="79">
        <f t="shared" si="126"/>
        <v>0</v>
      </c>
      <c r="CF283" s="79">
        <f t="shared" si="127"/>
        <v>0</v>
      </c>
      <c r="CG283" s="79">
        <f t="shared" si="152"/>
        <v>0</v>
      </c>
      <c r="CH283" s="80">
        <f t="shared" si="128"/>
        <v>0</v>
      </c>
      <c r="CI283" s="84">
        <f t="shared" si="129"/>
        <v>0</v>
      </c>
      <c r="CJ283" s="80">
        <f t="shared" si="140"/>
        <v>0</v>
      </c>
      <c r="CN283" s="21" t="str">
        <f t="shared" si="130"/>
        <v/>
      </c>
      <c r="CO283" s="21" t="str">
        <f t="shared" si="131"/>
        <v/>
      </c>
      <c r="CP283" s="22" t="str">
        <f t="shared" si="141"/>
        <v/>
      </c>
      <c r="CQ283" s="22" t="str">
        <f t="shared" si="142"/>
        <v/>
      </c>
      <c r="CR283" s="22" t="str">
        <f t="shared" si="143"/>
        <v/>
      </c>
      <c r="CS283" s="22" t="str">
        <f t="shared" si="144"/>
        <v/>
      </c>
      <c r="CT283" s="22" t="str">
        <f t="shared" si="145"/>
        <v/>
      </c>
      <c r="CU283" s="173" t="str">
        <f t="shared" si="132"/>
        <v/>
      </c>
      <c r="CV283" s="173" t="str">
        <f t="shared" si="133"/>
        <v/>
      </c>
      <c r="CW283" s="22" t="str">
        <f t="shared" si="146"/>
        <v/>
      </c>
      <c r="CX283" s="22" t="str">
        <f t="shared" si="147"/>
        <v/>
      </c>
      <c r="CY283" s="23" t="str">
        <f t="shared" si="148"/>
        <v/>
      </c>
      <c r="CZ283" s="23" t="str">
        <f t="shared" si="149"/>
        <v/>
      </c>
      <c r="DA283" s="207" t="str">
        <f t="shared" si="153"/>
        <v/>
      </c>
      <c r="DB283" s="23">
        <f t="shared" si="134"/>
        <v>0</v>
      </c>
      <c r="DC283" s="16"/>
      <c r="DE283" s="192">
        <f t="shared" si="135"/>
        <v>0</v>
      </c>
      <c r="DF283" s="192">
        <f t="shared" si="136"/>
        <v>0</v>
      </c>
      <c r="DH283" s="192">
        <f t="shared" si="137"/>
        <v>0</v>
      </c>
      <c r="DI283" s="192">
        <f t="shared" si="138"/>
        <v>0</v>
      </c>
      <c r="DK283" s="203">
        <f>IF(Taula436[[#This Row],[Codi del contracte]]&lt;&gt;"",IF(Taula436[[#This Row],[Codi del contracte]]&gt;199,IF(Taula436[[#This Row],[Codi del contracte]]&lt;300,1,0),0),0)</f>
        <v>0</v>
      </c>
      <c r="DL283" s="203">
        <f>IF(Taula436[[#This Row],[Codi del contracte]]&lt;&gt;"",IF(Taula436[[#This Row],[Codi del contracte]]&gt;499,IF(Taula436[[#This Row],[Codi del contracte]]&lt;600,1,0),0),0)</f>
        <v>0</v>
      </c>
      <c r="DM283" s="203">
        <f t="shared" si="150"/>
        <v>0</v>
      </c>
      <c r="DN283" s="203">
        <f>IF(Taula436[[#This Row],[% Jornada (no posar símbol %)]]=100,IF(DM283=1,2,0),0)</f>
        <v>0</v>
      </c>
      <c r="DO283" s="203" t="str">
        <f t="shared" si="154"/>
        <v/>
      </c>
    </row>
    <row r="284" spans="1:119" ht="14.25" customHeight="1">
      <c r="A284" s="260"/>
      <c r="B284" s="83">
        <v>277</v>
      </c>
      <c r="C284" s="2"/>
      <c r="D284" s="158"/>
      <c r="E284" s="194"/>
      <c r="F284" s="153"/>
      <c r="G284" s="153"/>
      <c r="H284" s="2"/>
      <c r="I284" s="154"/>
      <c r="J284" s="210"/>
      <c r="K284" s="155"/>
      <c r="L284" s="156">
        <f t="shared" si="139"/>
        <v>0</v>
      </c>
      <c r="M284" s="340"/>
      <c r="N284" s="182" t="str">
        <f t="shared" si="151"/>
        <v/>
      </c>
      <c r="O284" s="127"/>
      <c r="P284" s="64"/>
      <c r="Q284" s="64"/>
      <c r="R284" s="64"/>
      <c r="CB284" s="78" t="str">
        <f t="shared" si="124"/>
        <v/>
      </c>
      <c r="CC284" s="79">
        <v>100</v>
      </c>
      <c r="CD284" s="79">
        <f t="shared" si="125"/>
        <v>0</v>
      </c>
      <c r="CE284" s="79">
        <f t="shared" si="126"/>
        <v>0</v>
      </c>
      <c r="CF284" s="79">
        <f t="shared" si="127"/>
        <v>0</v>
      </c>
      <c r="CG284" s="79">
        <f t="shared" si="152"/>
        <v>0</v>
      </c>
      <c r="CH284" s="80">
        <f t="shared" si="128"/>
        <v>0</v>
      </c>
      <c r="CI284" s="84">
        <f t="shared" si="129"/>
        <v>0</v>
      </c>
      <c r="CJ284" s="80">
        <f t="shared" si="140"/>
        <v>0</v>
      </c>
      <c r="CN284" s="21" t="str">
        <f t="shared" si="130"/>
        <v/>
      </c>
      <c r="CO284" s="21" t="str">
        <f t="shared" si="131"/>
        <v/>
      </c>
      <c r="CP284" s="22" t="str">
        <f t="shared" si="141"/>
        <v/>
      </c>
      <c r="CQ284" s="22" t="str">
        <f t="shared" si="142"/>
        <v/>
      </c>
      <c r="CR284" s="22" t="str">
        <f t="shared" si="143"/>
        <v/>
      </c>
      <c r="CS284" s="22" t="str">
        <f t="shared" si="144"/>
        <v/>
      </c>
      <c r="CT284" s="22" t="str">
        <f t="shared" si="145"/>
        <v/>
      </c>
      <c r="CU284" s="173" t="str">
        <f t="shared" si="132"/>
        <v/>
      </c>
      <c r="CV284" s="173" t="str">
        <f t="shared" si="133"/>
        <v/>
      </c>
      <c r="CW284" s="22" t="str">
        <f t="shared" si="146"/>
        <v/>
      </c>
      <c r="CX284" s="22" t="str">
        <f t="shared" si="147"/>
        <v/>
      </c>
      <c r="CY284" s="23" t="str">
        <f t="shared" si="148"/>
        <v/>
      </c>
      <c r="CZ284" s="23" t="str">
        <f t="shared" si="149"/>
        <v/>
      </c>
      <c r="DA284" s="207" t="str">
        <f t="shared" si="153"/>
        <v/>
      </c>
      <c r="DB284" s="23">
        <f t="shared" si="134"/>
        <v>0</v>
      </c>
      <c r="DC284" s="16"/>
      <c r="DE284" s="192">
        <f t="shared" si="135"/>
        <v>0</v>
      </c>
      <c r="DF284" s="192">
        <f t="shared" si="136"/>
        <v>0</v>
      </c>
      <c r="DH284" s="192">
        <f t="shared" si="137"/>
        <v>0</v>
      </c>
      <c r="DI284" s="192">
        <f t="shared" si="138"/>
        <v>0</v>
      </c>
      <c r="DK284" s="203">
        <f>IF(Taula436[[#This Row],[Codi del contracte]]&lt;&gt;"",IF(Taula436[[#This Row],[Codi del contracte]]&gt;199,IF(Taula436[[#This Row],[Codi del contracte]]&lt;300,1,0),0),0)</f>
        <v>0</v>
      </c>
      <c r="DL284" s="203">
        <f>IF(Taula436[[#This Row],[Codi del contracte]]&lt;&gt;"",IF(Taula436[[#This Row],[Codi del contracte]]&gt;499,IF(Taula436[[#This Row],[Codi del contracte]]&lt;600,1,0),0),0)</f>
        <v>0</v>
      </c>
      <c r="DM284" s="203">
        <f t="shared" si="150"/>
        <v>0</v>
      </c>
      <c r="DN284" s="203">
        <f>IF(Taula436[[#This Row],[% Jornada (no posar símbol %)]]=100,IF(DM284=1,2,0),0)</f>
        <v>0</v>
      </c>
      <c r="DO284" s="203" t="str">
        <f t="shared" si="154"/>
        <v/>
      </c>
    </row>
    <row r="285" spans="1:119" ht="14.25" customHeight="1">
      <c r="A285" s="260"/>
      <c r="B285" s="83">
        <v>278</v>
      </c>
      <c r="C285" s="2"/>
      <c r="D285" s="158"/>
      <c r="E285" s="194"/>
      <c r="F285" s="153"/>
      <c r="G285" s="153"/>
      <c r="H285" s="2"/>
      <c r="I285" s="154"/>
      <c r="J285" s="210"/>
      <c r="K285" s="155"/>
      <c r="L285" s="156">
        <f t="shared" si="139"/>
        <v>0</v>
      </c>
      <c r="M285" s="340"/>
      <c r="N285" s="182" t="str">
        <f t="shared" si="151"/>
        <v/>
      </c>
      <c r="O285" s="127"/>
      <c r="P285" s="64"/>
      <c r="Q285" s="64"/>
      <c r="R285" s="64"/>
      <c r="CB285" s="78" t="str">
        <f t="shared" si="124"/>
        <v/>
      </c>
      <c r="CC285" s="79">
        <v>100</v>
      </c>
      <c r="CD285" s="79">
        <f t="shared" si="125"/>
        <v>0</v>
      </c>
      <c r="CE285" s="79">
        <f t="shared" si="126"/>
        <v>0</v>
      </c>
      <c r="CF285" s="79">
        <f t="shared" si="127"/>
        <v>0</v>
      </c>
      <c r="CG285" s="79">
        <f t="shared" si="152"/>
        <v>0</v>
      </c>
      <c r="CH285" s="80">
        <f t="shared" si="128"/>
        <v>0</v>
      </c>
      <c r="CI285" s="84">
        <f t="shared" si="129"/>
        <v>0</v>
      </c>
      <c r="CJ285" s="80">
        <f t="shared" si="140"/>
        <v>0</v>
      </c>
      <c r="CN285" s="21" t="str">
        <f t="shared" si="130"/>
        <v/>
      </c>
      <c r="CO285" s="21" t="str">
        <f t="shared" si="131"/>
        <v/>
      </c>
      <c r="CP285" s="22" t="str">
        <f t="shared" si="141"/>
        <v/>
      </c>
      <c r="CQ285" s="22" t="str">
        <f t="shared" si="142"/>
        <v/>
      </c>
      <c r="CR285" s="22" t="str">
        <f t="shared" si="143"/>
        <v/>
      </c>
      <c r="CS285" s="22" t="str">
        <f t="shared" si="144"/>
        <v/>
      </c>
      <c r="CT285" s="22" t="str">
        <f t="shared" si="145"/>
        <v/>
      </c>
      <c r="CU285" s="173" t="str">
        <f t="shared" si="132"/>
        <v/>
      </c>
      <c r="CV285" s="173" t="str">
        <f t="shared" si="133"/>
        <v/>
      </c>
      <c r="CW285" s="22" t="str">
        <f t="shared" si="146"/>
        <v/>
      </c>
      <c r="CX285" s="22" t="str">
        <f t="shared" si="147"/>
        <v/>
      </c>
      <c r="CY285" s="23" t="str">
        <f t="shared" si="148"/>
        <v/>
      </c>
      <c r="CZ285" s="23" t="str">
        <f t="shared" si="149"/>
        <v/>
      </c>
      <c r="DA285" s="207" t="str">
        <f t="shared" si="153"/>
        <v/>
      </c>
      <c r="DB285" s="23">
        <f t="shared" si="134"/>
        <v>0</v>
      </c>
      <c r="DC285" s="16"/>
      <c r="DE285" s="192">
        <f t="shared" si="135"/>
        <v>0</v>
      </c>
      <c r="DF285" s="192">
        <f t="shared" si="136"/>
        <v>0</v>
      </c>
      <c r="DH285" s="192">
        <f t="shared" si="137"/>
        <v>0</v>
      </c>
      <c r="DI285" s="192">
        <f t="shared" si="138"/>
        <v>0</v>
      </c>
      <c r="DK285" s="203">
        <f>IF(Taula436[[#This Row],[Codi del contracte]]&lt;&gt;"",IF(Taula436[[#This Row],[Codi del contracte]]&gt;199,IF(Taula436[[#This Row],[Codi del contracte]]&lt;300,1,0),0),0)</f>
        <v>0</v>
      </c>
      <c r="DL285" s="203">
        <f>IF(Taula436[[#This Row],[Codi del contracte]]&lt;&gt;"",IF(Taula436[[#This Row],[Codi del contracte]]&gt;499,IF(Taula436[[#This Row],[Codi del contracte]]&lt;600,1,0),0),0)</f>
        <v>0</v>
      </c>
      <c r="DM285" s="203">
        <f t="shared" si="150"/>
        <v>0</v>
      </c>
      <c r="DN285" s="203">
        <f>IF(Taula436[[#This Row],[% Jornada (no posar símbol %)]]=100,IF(DM285=1,2,0),0)</f>
        <v>0</v>
      </c>
      <c r="DO285" s="203" t="str">
        <f t="shared" si="154"/>
        <v/>
      </c>
    </row>
    <row r="286" spans="1:119" ht="14.25" customHeight="1">
      <c r="A286" s="260"/>
      <c r="B286" s="83">
        <v>279</v>
      </c>
      <c r="C286" s="2"/>
      <c r="D286" s="158"/>
      <c r="E286" s="194"/>
      <c r="F286" s="153"/>
      <c r="G286" s="153"/>
      <c r="H286" s="2"/>
      <c r="I286" s="154"/>
      <c r="J286" s="210"/>
      <c r="K286" s="155"/>
      <c r="L286" s="156">
        <f t="shared" si="139"/>
        <v>0</v>
      </c>
      <c r="M286" s="340"/>
      <c r="N286" s="182" t="str">
        <f t="shared" si="151"/>
        <v/>
      </c>
      <c r="O286" s="127"/>
      <c r="P286" s="64"/>
      <c r="Q286" s="64"/>
      <c r="R286" s="64"/>
      <c r="CB286" s="78" t="str">
        <f t="shared" si="124"/>
        <v/>
      </c>
      <c r="CC286" s="79">
        <v>100</v>
      </c>
      <c r="CD286" s="79">
        <f t="shared" si="125"/>
        <v>0</v>
      </c>
      <c r="CE286" s="79">
        <f t="shared" si="126"/>
        <v>0</v>
      </c>
      <c r="CF286" s="79">
        <f t="shared" si="127"/>
        <v>0</v>
      </c>
      <c r="CG286" s="79">
        <f t="shared" si="152"/>
        <v>0</v>
      </c>
      <c r="CH286" s="80">
        <f t="shared" si="128"/>
        <v>0</v>
      </c>
      <c r="CI286" s="84">
        <f t="shared" si="129"/>
        <v>0</v>
      </c>
      <c r="CJ286" s="80">
        <f t="shared" si="140"/>
        <v>0</v>
      </c>
      <c r="CN286" s="21" t="str">
        <f t="shared" si="130"/>
        <v/>
      </c>
      <c r="CO286" s="21" t="str">
        <f t="shared" si="131"/>
        <v/>
      </c>
      <c r="CP286" s="22" t="str">
        <f t="shared" si="141"/>
        <v/>
      </c>
      <c r="CQ286" s="22" t="str">
        <f t="shared" si="142"/>
        <v/>
      </c>
      <c r="CR286" s="22" t="str">
        <f t="shared" si="143"/>
        <v/>
      </c>
      <c r="CS286" s="22" t="str">
        <f t="shared" si="144"/>
        <v/>
      </c>
      <c r="CT286" s="22" t="str">
        <f t="shared" si="145"/>
        <v/>
      </c>
      <c r="CU286" s="173" t="str">
        <f t="shared" si="132"/>
        <v/>
      </c>
      <c r="CV286" s="173" t="str">
        <f t="shared" si="133"/>
        <v/>
      </c>
      <c r="CW286" s="22" t="str">
        <f t="shared" si="146"/>
        <v/>
      </c>
      <c r="CX286" s="22" t="str">
        <f t="shared" si="147"/>
        <v/>
      </c>
      <c r="CY286" s="23" t="str">
        <f t="shared" si="148"/>
        <v/>
      </c>
      <c r="CZ286" s="23" t="str">
        <f t="shared" si="149"/>
        <v/>
      </c>
      <c r="DA286" s="207" t="str">
        <f t="shared" si="153"/>
        <v/>
      </c>
      <c r="DB286" s="23">
        <f t="shared" si="134"/>
        <v>0</v>
      </c>
      <c r="DC286" s="16"/>
      <c r="DE286" s="192">
        <f t="shared" si="135"/>
        <v>0</v>
      </c>
      <c r="DF286" s="192">
        <f t="shared" si="136"/>
        <v>0</v>
      </c>
      <c r="DH286" s="192">
        <f t="shared" si="137"/>
        <v>0</v>
      </c>
      <c r="DI286" s="192">
        <f t="shared" si="138"/>
        <v>0</v>
      </c>
      <c r="DK286" s="203">
        <f>IF(Taula436[[#This Row],[Codi del contracte]]&lt;&gt;"",IF(Taula436[[#This Row],[Codi del contracte]]&gt;199,IF(Taula436[[#This Row],[Codi del contracte]]&lt;300,1,0),0),0)</f>
        <v>0</v>
      </c>
      <c r="DL286" s="203">
        <f>IF(Taula436[[#This Row],[Codi del contracte]]&lt;&gt;"",IF(Taula436[[#This Row],[Codi del contracte]]&gt;499,IF(Taula436[[#This Row],[Codi del contracte]]&lt;600,1,0),0),0)</f>
        <v>0</v>
      </c>
      <c r="DM286" s="203">
        <f t="shared" si="150"/>
        <v>0</v>
      </c>
      <c r="DN286" s="203">
        <f>IF(Taula436[[#This Row],[% Jornada (no posar símbol %)]]=100,IF(DM286=1,2,0),0)</f>
        <v>0</v>
      </c>
      <c r="DO286" s="203" t="str">
        <f t="shared" si="154"/>
        <v/>
      </c>
    </row>
    <row r="287" spans="1:119" ht="14.25" customHeight="1">
      <c r="A287" s="260"/>
      <c r="B287" s="83">
        <v>280</v>
      </c>
      <c r="C287" s="2"/>
      <c r="D287" s="158"/>
      <c r="E287" s="194"/>
      <c r="F287" s="153"/>
      <c r="G287" s="153"/>
      <c r="H287" s="2"/>
      <c r="I287" s="154"/>
      <c r="J287" s="210"/>
      <c r="K287" s="155"/>
      <c r="L287" s="156">
        <f t="shared" si="139"/>
        <v>0</v>
      </c>
      <c r="M287" s="340"/>
      <c r="N287" s="182" t="str">
        <f t="shared" si="151"/>
        <v/>
      </c>
      <c r="O287" s="127"/>
      <c r="P287" s="64"/>
      <c r="Q287" s="64"/>
      <c r="R287" s="64"/>
      <c r="CB287" s="78" t="str">
        <f t="shared" si="124"/>
        <v/>
      </c>
      <c r="CC287" s="79">
        <v>100</v>
      </c>
      <c r="CD287" s="79">
        <f t="shared" si="125"/>
        <v>0</v>
      </c>
      <c r="CE287" s="79">
        <f t="shared" si="126"/>
        <v>0</v>
      </c>
      <c r="CF287" s="79">
        <f t="shared" si="127"/>
        <v>0</v>
      </c>
      <c r="CG287" s="79">
        <f t="shared" si="152"/>
        <v>0</v>
      </c>
      <c r="CH287" s="80">
        <f t="shared" si="128"/>
        <v>0</v>
      </c>
      <c r="CI287" s="84">
        <f t="shared" si="129"/>
        <v>0</v>
      </c>
      <c r="CJ287" s="80">
        <f t="shared" si="140"/>
        <v>0</v>
      </c>
      <c r="CN287" s="21" t="str">
        <f t="shared" si="130"/>
        <v/>
      </c>
      <c r="CO287" s="21" t="str">
        <f t="shared" si="131"/>
        <v/>
      </c>
      <c r="CP287" s="22" t="str">
        <f t="shared" si="141"/>
        <v/>
      </c>
      <c r="CQ287" s="22" t="str">
        <f t="shared" si="142"/>
        <v/>
      </c>
      <c r="CR287" s="22" t="str">
        <f t="shared" si="143"/>
        <v/>
      </c>
      <c r="CS287" s="22" t="str">
        <f t="shared" si="144"/>
        <v/>
      </c>
      <c r="CT287" s="22" t="str">
        <f t="shared" si="145"/>
        <v/>
      </c>
      <c r="CU287" s="173" t="str">
        <f t="shared" si="132"/>
        <v/>
      </c>
      <c r="CV287" s="173" t="str">
        <f t="shared" si="133"/>
        <v/>
      </c>
      <c r="CW287" s="22" t="str">
        <f t="shared" si="146"/>
        <v/>
      </c>
      <c r="CX287" s="22" t="str">
        <f t="shared" si="147"/>
        <v/>
      </c>
      <c r="CY287" s="23" t="str">
        <f t="shared" si="148"/>
        <v/>
      </c>
      <c r="CZ287" s="23" t="str">
        <f t="shared" si="149"/>
        <v/>
      </c>
      <c r="DA287" s="207" t="str">
        <f t="shared" si="153"/>
        <v/>
      </c>
      <c r="DB287" s="23">
        <f t="shared" si="134"/>
        <v>0</v>
      </c>
      <c r="DC287" s="16"/>
      <c r="DE287" s="192">
        <f t="shared" si="135"/>
        <v>0</v>
      </c>
      <c r="DF287" s="192">
        <f t="shared" si="136"/>
        <v>0</v>
      </c>
      <c r="DH287" s="192">
        <f t="shared" si="137"/>
        <v>0</v>
      </c>
      <c r="DI287" s="192">
        <f t="shared" si="138"/>
        <v>0</v>
      </c>
      <c r="DK287" s="203">
        <f>IF(Taula436[[#This Row],[Codi del contracte]]&lt;&gt;"",IF(Taula436[[#This Row],[Codi del contracte]]&gt;199,IF(Taula436[[#This Row],[Codi del contracte]]&lt;300,1,0),0),0)</f>
        <v>0</v>
      </c>
      <c r="DL287" s="203">
        <f>IF(Taula436[[#This Row],[Codi del contracte]]&lt;&gt;"",IF(Taula436[[#This Row],[Codi del contracte]]&gt;499,IF(Taula436[[#This Row],[Codi del contracte]]&lt;600,1,0),0),0)</f>
        <v>0</v>
      </c>
      <c r="DM287" s="203">
        <f t="shared" si="150"/>
        <v>0</v>
      </c>
      <c r="DN287" s="203">
        <f>IF(Taula436[[#This Row],[% Jornada (no posar símbol %)]]=100,IF(DM287=1,2,0),0)</f>
        <v>0</v>
      </c>
      <c r="DO287" s="203" t="str">
        <f t="shared" si="154"/>
        <v/>
      </c>
    </row>
    <row r="288" spans="1:119" ht="14.25" customHeight="1">
      <c r="A288" s="260"/>
      <c r="B288" s="83">
        <v>281</v>
      </c>
      <c r="C288" s="2"/>
      <c r="D288" s="158"/>
      <c r="E288" s="194"/>
      <c r="F288" s="153"/>
      <c r="G288" s="153"/>
      <c r="H288" s="2"/>
      <c r="I288" s="154"/>
      <c r="J288" s="210"/>
      <c r="K288" s="155"/>
      <c r="L288" s="156">
        <f t="shared" si="139"/>
        <v>0</v>
      </c>
      <c r="M288" s="340"/>
      <c r="N288" s="182" t="str">
        <f t="shared" si="151"/>
        <v/>
      </c>
      <c r="O288" s="127"/>
      <c r="P288" s="64"/>
      <c r="Q288" s="64"/>
      <c r="R288" s="64"/>
      <c r="CB288" s="78" t="str">
        <f t="shared" si="124"/>
        <v/>
      </c>
      <c r="CC288" s="79">
        <v>100</v>
      </c>
      <c r="CD288" s="79">
        <f t="shared" si="125"/>
        <v>0</v>
      </c>
      <c r="CE288" s="79">
        <f t="shared" si="126"/>
        <v>0</v>
      </c>
      <c r="CF288" s="79">
        <f t="shared" si="127"/>
        <v>0</v>
      </c>
      <c r="CG288" s="79">
        <f t="shared" si="152"/>
        <v>0</v>
      </c>
      <c r="CH288" s="80">
        <f t="shared" si="128"/>
        <v>0</v>
      </c>
      <c r="CI288" s="84">
        <f t="shared" si="129"/>
        <v>0</v>
      </c>
      <c r="CJ288" s="80">
        <f t="shared" si="140"/>
        <v>0</v>
      </c>
      <c r="CN288" s="21" t="str">
        <f t="shared" si="130"/>
        <v/>
      </c>
      <c r="CO288" s="21" t="str">
        <f t="shared" si="131"/>
        <v/>
      </c>
      <c r="CP288" s="22" t="str">
        <f t="shared" si="141"/>
        <v/>
      </c>
      <c r="CQ288" s="22" t="str">
        <f t="shared" si="142"/>
        <v/>
      </c>
      <c r="CR288" s="22" t="str">
        <f t="shared" si="143"/>
        <v/>
      </c>
      <c r="CS288" s="22" t="str">
        <f t="shared" si="144"/>
        <v/>
      </c>
      <c r="CT288" s="22" t="str">
        <f t="shared" si="145"/>
        <v/>
      </c>
      <c r="CU288" s="173" t="str">
        <f t="shared" si="132"/>
        <v/>
      </c>
      <c r="CV288" s="173" t="str">
        <f t="shared" si="133"/>
        <v/>
      </c>
      <c r="CW288" s="22" t="str">
        <f t="shared" si="146"/>
        <v/>
      </c>
      <c r="CX288" s="22" t="str">
        <f t="shared" si="147"/>
        <v/>
      </c>
      <c r="CY288" s="23" t="str">
        <f t="shared" si="148"/>
        <v/>
      </c>
      <c r="CZ288" s="23" t="str">
        <f t="shared" si="149"/>
        <v/>
      </c>
      <c r="DA288" s="207" t="str">
        <f t="shared" si="153"/>
        <v/>
      </c>
      <c r="DB288" s="23">
        <f t="shared" si="134"/>
        <v>0</v>
      </c>
      <c r="DC288" s="16"/>
      <c r="DE288" s="192">
        <f t="shared" si="135"/>
        <v>0</v>
      </c>
      <c r="DF288" s="192">
        <f t="shared" si="136"/>
        <v>0</v>
      </c>
      <c r="DH288" s="192">
        <f t="shared" si="137"/>
        <v>0</v>
      </c>
      <c r="DI288" s="192">
        <f t="shared" si="138"/>
        <v>0</v>
      </c>
      <c r="DK288" s="203">
        <f>IF(Taula436[[#This Row],[Codi del contracte]]&lt;&gt;"",IF(Taula436[[#This Row],[Codi del contracte]]&gt;199,IF(Taula436[[#This Row],[Codi del contracte]]&lt;300,1,0),0),0)</f>
        <v>0</v>
      </c>
      <c r="DL288" s="203">
        <f>IF(Taula436[[#This Row],[Codi del contracte]]&lt;&gt;"",IF(Taula436[[#This Row],[Codi del contracte]]&gt;499,IF(Taula436[[#This Row],[Codi del contracte]]&lt;600,1,0),0),0)</f>
        <v>0</v>
      </c>
      <c r="DM288" s="203">
        <f t="shared" si="150"/>
        <v>0</v>
      </c>
      <c r="DN288" s="203">
        <f>IF(Taula436[[#This Row],[% Jornada (no posar símbol %)]]=100,IF(DM288=1,2,0),0)</f>
        <v>0</v>
      </c>
      <c r="DO288" s="203" t="str">
        <f t="shared" si="154"/>
        <v/>
      </c>
    </row>
    <row r="289" spans="1:119" ht="14.25" customHeight="1">
      <c r="A289" s="260"/>
      <c r="B289" s="83">
        <v>282</v>
      </c>
      <c r="C289" s="2"/>
      <c r="D289" s="158"/>
      <c r="E289" s="194"/>
      <c r="F289" s="153"/>
      <c r="G289" s="153"/>
      <c r="H289" s="2"/>
      <c r="I289" s="154"/>
      <c r="J289" s="210"/>
      <c r="K289" s="155"/>
      <c r="L289" s="156">
        <f t="shared" si="139"/>
        <v>0</v>
      </c>
      <c r="M289" s="340"/>
      <c r="N289" s="182" t="str">
        <f t="shared" si="151"/>
        <v/>
      </c>
      <c r="O289" s="127"/>
      <c r="P289" s="64"/>
      <c r="Q289" s="64"/>
      <c r="R289" s="64"/>
      <c r="CB289" s="78" t="str">
        <f t="shared" si="124"/>
        <v/>
      </c>
      <c r="CC289" s="79">
        <v>100</v>
      </c>
      <c r="CD289" s="79">
        <f t="shared" si="125"/>
        <v>0</v>
      </c>
      <c r="CE289" s="79">
        <f t="shared" si="126"/>
        <v>0</v>
      </c>
      <c r="CF289" s="79">
        <f t="shared" si="127"/>
        <v>0</v>
      </c>
      <c r="CG289" s="79">
        <f t="shared" si="152"/>
        <v>0</v>
      </c>
      <c r="CH289" s="80">
        <f t="shared" si="128"/>
        <v>0</v>
      </c>
      <c r="CI289" s="84">
        <f t="shared" si="129"/>
        <v>0</v>
      </c>
      <c r="CJ289" s="80">
        <f t="shared" si="140"/>
        <v>0</v>
      </c>
      <c r="CN289" s="21" t="str">
        <f t="shared" si="130"/>
        <v/>
      </c>
      <c r="CO289" s="21" t="str">
        <f t="shared" si="131"/>
        <v/>
      </c>
      <c r="CP289" s="22" t="str">
        <f t="shared" si="141"/>
        <v/>
      </c>
      <c r="CQ289" s="22" t="str">
        <f t="shared" si="142"/>
        <v/>
      </c>
      <c r="CR289" s="22" t="str">
        <f t="shared" si="143"/>
        <v/>
      </c>
      <c r="CS289" s="22" t="str">
        <f t="shared" si="144"/>
        <v/>
      </c>
      <c r="CT289" s="22" t="str">
        <f t="shared" si="145"/>
        <v/>
      </c>
      <c r="CU289" s="173" t="str">
        <f t="shared" si="132"/>
        <v/>
      </c>
      <c r="CV289" s="173" t="str">
        <f t="shared" si="133"/>
        <v/>
      </c>
      <c r="CW289" s="22" t="str">
        <f t="shared" si="146"/>
        <v/>
      </c>
      <c r="CX289" s="22" t="str">
        <f t="shared" si="147"/>
        <v/>
      </c>
      <c r="CY289" s="23" t="str">
        <f t="shared" si="148"/>
        <v/>
      </c>
      <c r="CZ289" s="23" t="str">
        <f t="shared" si="149"/>
        <v/>
      </c>
      <c r="DA289" s="207" t="str">
        <f t="shared" si="153"/>
        <v/>
      </c>
      <c r="DB289" s="23">
        <f t="shared" si="134"/>
        <v>0</v>
      </c>
      <c r="DC289" s="16"/>
      <c r="DE289" s="192">
        <f t="shared" si="135"/>
        <v>0</v>
      </c>
      <c r="DF289" s="192">
        <f t="shared" si="136"/>
        <v>0</v>
      </c>
      <c r="DH289" s="192">
        <f t="shared" si="137"/>
        <v>0</v>
      </c>
      <c r="DI289" s="192">
        <f t="shared" si="138"/>
        <v>0</v>
      </c>
      <c r="DK289" s="203">
        <f>IF(Taula436[[#This Row],[Codi del contracte]]&lt;&gt;"",IF(Taula436[[#This Row],[Codi del contracte]]&gt;199,IF(Taula436[[#This Row],[Codi del contracte]]&lt;300,1,0),0),0)</f>
        <v>0</v>
      </c>
      <c r="DL289" s="203">
        <f>IF(Taula436[[#This Row],[Codi del contracte]]&lt;&gt;"",IF(Taula436[[#This Row],[Codi del contracte]]&gt;499,IF(Taula436[[#This Row],[Codi del contracte]]&lt;600,1,0),0),0)</f>
        <v>0</v>
      </c>
      <c r="DM289" s="203">
        <f t="shared" si="150"/>
        <v>0</v>
      </c>
      <c r="DN289" s="203">
        <f>IF(Taula436[[#This Row],[% Jornada (no posar símbol %)]]=100,IF(DM289=1,2,0),0)</f>
        <v>0</v>
      </c>
      <c r="DO289" s="203" t="str">
        <f t="shared" si="154"/>
        <v/>
      </c>
    </row>
    <row r="290" spans="1:119" ht="14.25" customHeight="1">
      <c r="A290" s="260"/>
      <c r="B290" s="83">
        <v>283</v>
      </c>
      <c r="C290" s="2"/>
      <c r="D290" s="158"/>
      <c r="E290" s="194"/>
      <c r="F290" s="153"/>
      <c r="G290" s="153"/>
      <c r="H290" s="2"/>
      <c r="I290" s="154"/>
      <c r="J290" s="210"/>
      <c r="K290" s="155"/>
      <c r="L290" s="156">
        <f t="shared" si="139"/>
        <v>0</v>
      </c>
      <c r="M290" s="340"/>
      <c r="N290" s="182" t="str">
        <f t="shared" si="151"/>
        <v/>
      </c>
      <c r="O290" s="127"/>
      <c r="P290" s="64"/>
      <c r="Q290" s="64"/>
      <c r="R290" s="64"/>
      <c r="CB290" s="78" t="str">
        <f t="shared" si="124"/>
        <v/>
      </c>
      <c r="CC290" s="79">
        <v>100</v>
      </c>
      <c r="CD290" s="79">
        <f t="shared" si="125"/>
        <v>0</v>
      </c>
      <c r="CE290" s="79">
        <f t="shared" si="126"/>
        <v>0</v>
      </c>
      <c r="CF290" s="79">
        <f t="shared" si="127"/>
        <v>0</v>
      </c>
      <c r="CG290" s="79">
        <f t="shared" si="152"/>
        <v>0</v>
      </c>
      <c r="CH290" s="80">
        <f t="shared" si="128"/>
        <v>0</v>
      </c>
      <c r="CI290" s="84">
        <f t="shared" si="129"/>
        <v>0</v>
      </c>
      <c r="CJ290" s="80">
        <f t="shared" si="140"/>
        <v>0</v>
      </c>
      <c r="CN290" s="21" t="str">
        <f t="shared" si="130"/>
        <v/>
      </c>
      <c r="CO290" s="21" t="str">
        <f t="shared" si="131"/>
        <v/>
      </c>
      <c r="CP290" s="22" t="str">
        <f t="shared" si="141"/>
        <v/>
      </c>
      <c r="CQ290" s="22" t="str">
        <f t="shared" si="142"/>
        <v/>
      </c>
      <c r="CR290" s="22" t="str">
        <f t="shared" si="143"/>
        <v/>
      </c>
      <c r="CS290" s="22" t="str">
        <f t="shared" si="144"/>
        <v/>
      </c>
      <c r="CT290" s="22" t="str">
        <f t="shared" si="145"/>
        <v/>
      </c>
      <c r="CU290" s="173" t="str">
        <f t="shared" si="132"/>
        <v/>
      </c>
      <c r="CV290" s="173" t="str">
        <f t="shared" si="133"/>
        <v/>
      </c>
      <c r="CW290" s="22" t="str">
        <f t="shared" si="146"/>
        <v/>
      </c>
      <c r="CX290" s="22" t="str">
        <f t="shared" si="147"/>
        <v/>
      </c>
      <c r="CY290" s="23" t="str">
        <f t="shared" si="148"/>
        <v/>
      </c>
      <c r="CZ290" s="23" t="str">
        <f t="shared" si="149"/>
        <v/>
      </c>
      <c r="DA290" s="207" t="str">
        <f t="shared" si="153"/>
        <v/>
      </c>
      <c r="DB290" s="23">
        <f t="shared" si="134"/>
        <v>0</v>
      </c>
      <c r="DC290" s="16"/>
      <c r="DE290" s="192">
        <f t="shared" si="135"/>
        <v>0</v>
      </c>
      <c r="DF290" s="192">
        <f t="shared" si="136"/>
        <v>0</v>
      </c>
      <c r="DH290" s="192">
        <f t="shared" si="137"/>
        <v>0</v>
      </c>
      <c r="DI290" s="192">
        <f t="shared" si="138"/>
        <v>0</v>
      </c>
      <c r="DK290" s="203">
        <f>IF(Taula436[[#This Row],[Codi del contracte]]&lt;&gt;"",IF(Taula436[[#This Row],[Codi del contracte]]&gt;199,IF(Taula436[[#This Row],[Codi del contracte]]&lt;300,1,0),0),0)</f>
        <v>0</v>
      </c>
      <c r="DL290" s="203">
        <f>IF(Taula436[[#This Row],[Codi del contracte]]&lt;&gt;"",IF(Taula436[[#This Row],[Codi del contracte]]&gt;499,IF(Taula436[[#This Row],[Codi del contracte]]&lt;600,1,0),0),0)</f>
        <v>0</v>
      </c>
      <c r="DM290" s="203">
        <f t="shared" si="150"/>
        <v>0</v>
      </c>
      <c r="DN290" s="203">
        <f>IF(Taula436[[#This Row],[% Jornada (no posar símbol %)]]=100,IF(DM290=1,2,0),0)</f>
        <v>0</v>
      </c>
      <c r="DO290" s="203" t="str">
        <f t="shared" si="154"/>
        <v/>
      </c>
    </row>
    <row r="291" spans="1:119" ht="14.25" customHeight="1">
      <c r="A291" s="260"/>
      <c r="B291" s="83">
        <v>284</v>
      </c>
      <c r="C291" s="2"/>
      <c r="D291" s="158"/>
      <c r="E291" s="194"/>
      <c r="F291" s="153"/>
      <c r="G291" s="153"/>
      <c r="H291" s="2"/>
      <c r="I291" s="154"/>
      <c r="J291" s="210"/>
      <c r="K291" s="155"/>
      <c r="L291" s="156">
        <f t="shared" si="139"/>
        <v>0</v>
      </c>
      <c r="M291" s="340"/>
      <c r="N291" s="182" t="str">
        <f t="shared" si="151"/>
        <v/>
      </c>
      <c r="O291" s="127"/>
      <c r="P291" s="64"/>
      <c r="Q291" s="64"/>
      <c r="R291" s="64"/>
      <c r="CB291" s="78" t="str">
        <f t="shared" si="124"/>
        <v/>
      </c>
      <c r="CC291" s="79">
        <v>100</v>
      </c>
      <c r="CD291" s="79">
        <f t="shared" si="125"/>
        <v>0</v>
      </c>
      <c r="CE291" s="79">
        <f t="shared" si="126"/>
        <v>0</v>
      </c>
      <c r="CF291" s="79">
        <f t="shared" si="127"/>
        <v>0</v>
      </c>
      <c r="CG291" s="79">
        <f t="shared" si="152"/>
        <v>0</v>
      </c>
      <c r="CH291" s="80">
        <f t="shared" si="128"/>
        <v>0</v>
      </c>
      <c r="CI291" s="84">
        <f t="shared" si="129"/>
        <v>0</v>
      </c>
      <c r="CJ291" s="80">
        <f t="shared" si="140"/>
        <v>0</v>
      </c>
      <c r="CN291" s="21" t="str">
        <f t="shared" si="130"/>
        <v/>
      </c>
      <c r="CO291" s="21" t="str">
        <f t="shared" si="131"/>
        <v/>
      </c>
      <c r="CP291" s="22" t="str">
        <f t="shared" si="141"/>
        <v/>
      </c>
      <c r="CQ291" s="22" t="str">
        <f t="shared" si="142"/>
        <v/>
      </c>
      <c r="CR291" s="22" t="str">
        <f t="shared" si="143"/>
        <v/>
      </c>
      <c r="CS291" s="22" t="str">
        <f t="shared" si="144"/>
        <v/>
      </c>
      <c r="CT291" s="22" t="str">
        <f t="shared" si="145"/>
        <v/>
      </c>
      <c r="CU291" s="173" t="str">
        <f t="shared" si="132"/>
        <v/>
      </c>
      <c r="CV291" s="173" t="str">
        <f t="shared" si="133"/>
        <v/>
      </c>
      <c r="CW291" s="22" t="str">
        <f t="shared" si="146"/>
        <v/>
      </c>
      <c r="CX291" s="22" t="str">
        <f t="shared" si="147"/>
        <v/>
      </c>
      <c r="CY291" s="23" t="str">
        <f t="shared" si="148"/>
        <v/>
      </c>
      <c r="CZ291" s="23" t="str">
        <f t="shared" si="149"/>
        <v/>
      </c>
      <c r="DA291" s="207" t="str">
        <f t="shared" si="153"/>
        <v/>
      </c>
      <c r="DB291" s="23">
        <f t="shared" si="134"/>
        <v>0</v>
      </c>
      <c r="DC291" s="16"/>
      <c r="DE291" s="192">
        <f t="shared" si="135"/>
        <v>0</v>
      </c>
      <c r="DF291" s="192">
        <f t="shared" si="136"/>
        <v>0</v>
      </c>
      <c r="DH291" s="192">
        <f t="shared" si="137"/>
        <v>0</v>
      </c>
      <c r="DI291" s="192">
        <f t="shared" si="138"/>
        <v>0</v>
      </c>
      <c r="DK291" s="203">
        <f>IF(Taula436[[#This Row],[Codi del contracte]]&lt;&gt;"",IF(Taula436[[#This Row],[Codi del contracte]]&gt;199,IF(Taula436[[#This Row],[Codi del contracte]]&lt;300,1,0),0),0)</f>
        <v>0</v>
      </c>
      <c r="DL291" s="203">
        <f>IF(Taula436[[#This Row],[Codi del contracte]]&lt;&gt;"",IF(Taula436[[#This Row],[Codi del contracte]]&gt;499,IF(Taula436[[#This Row],[Codi del contracte]]&lt;600,1,0),0),0)</f>
        <v>0</v>
      </c>
      <c r="DM291" s="203">
        <f t="shared" si="150"/>
        <v>0</v>
      </c>
      <c r="DN291" s="203">
        <f>IF(Taula436[[#This Row],[% Jornada (no posar símbol %)]]=100,IF(DM291=1,2,0),0)</f>
        <v>0</v>
      </c>
      <c r="DO291" s="203" t="str">
        <f t="shared" si="154"/>
        <v/>
      </c>
    </row>
    <row r="292" spans="1:119" ht="14.25" customHeight="1">
      <c r="A292" s="260"/>
      <c r="B292" s="83">
        <v>285</v>
      </c>
      <c r="C292" s="2"/>
      <c r="D292" s="158"/>
      <c r="E292" s="194"/>
      <c r="F292" s="153"/>
      <c r="G292" s="153"/>
      <c r="H292" s="2"/>
      <c r="I292" s="154"/>
      <c r="J292" s="210"/>
      <c r="K292" s="155"/>
      <c r="L292" s="156">
        <f t="shared" si="139"/>
        <v>0</v>
      </c>
      <c r="M292" s="340"/>
      <c r="N292" s="182" t="str">
        <f t="shared" si="151"/>
        <v/>
      </c>
      <c r="O292" s="127"/>
      <c r="P292" s="64"/>
      <c r="Q292" s="64"/>
      <c r="R292" s="64"/>
      <c r="CB292" s="78" t="str">
        <f t="shared" si="124"/>
        <v/>
      </c>
      <c r="CC292" s="79">
        <v>100</v>
      </c>
      <c r="CD292" s="79">
        <f t="shared" si="125"/>
        <v>0</v>
      </c>
      <c r="CE292" s="79">
        <f t="shared" si="126"/>
        <v>0</v>
      </c>
      <c r="CF292" s="79">
        <f t="shared" si="127"/>
        <v>0</v>
      </c>
      <c r="CG292" s="79">
        <f t="shared" si="152"/>
        <v>0</v>
      </c>
      <c r="CH292" s="80">
        <f t="shared" si="128"/>
        <v>0</v>
      </c>
      <c r="CI292" s="84">
        <f t="shared" si="129"/>
        <v>0</v>
      </c>
      <c r="CJ292" s="80">
        <f t="shared" si="140"/>
        <v>0</v>
      </c>
      <c r="CN292" s="21" t="str">
        <f t="shared" si="130"/>
        <v/>
      </c>
      <c r="CO292" s="21" t="str">
        <f t="shared" si="131"/>
        <v/>
      </c>
      <c r="CP292" s="22" t="str">
        <f t="shared" si="141"/>
        <v/>
      </c>
      <c r="CQ292" s="22" t="str">
        <f t="shared" si="142"/>
        <v/>
      </c>
      <c r="CR292" s="22" t="str">
        <f t="shared" si="143"/>
        <v/>
      </c>
      <c r="CS292" s="22" t="str">
        <f t="shared" si="144"/>
        <v/>
      </c>
      <c r="CT292" s="22" t="str">
        <f t="shared" si="145"/>
        <v/>
      </c>
      <c r="CU292" s="173" t="str">
        <f t="shared" si="132"/>
        <v/>
      </c>
      <c r="CV292" s="173" t="str">
        <f t="shared" si="133"/>
        <v/>
      </c>
      <c r="CW292" s="22" t="str">
        <f t="shared" si="146"/>
        <v/>
      </c>
      <c r="CX292" s="22" t="str">
        <f t="shared" si="147"/>
        <v/>
      </c>
      <c r="CY292" s="23" t="str">
        <f t="shared" si="148"/>
        <v/>
      </c>
      <c r="CZ292" s="23" t="str">
        <f t="shared" si="149"/>
        <v/>
      </c>
      <c r="DA292" s="207" t="str">
        <f t="shared" si="153"/>
        <v/>
      </c>
      <c r="DB292" s="23">
        <f t="shared" si="134"/>
        <v>0</v>
      </c>
      <c r="DC292" s="16"/>
      <c r="DE292" s="192">
        <f t="shared" si="135"/>
        <v>0</v>
      </c>
      <c r="DF292" s="192">
        <f t="shared" si="136"/>
        <v>0</v>
      </c>
      <c r="DH292" s="192">
        <f t="shared" si="137"/>
        <v>0</v>
      </c>
      <c r="DI292" s="192">
        <f t="shared" si="138"/>
        <v>0</v>
      </c>
      <c r="DK292" s="203">
        <f>IF(Taula436[[#This Row],[Codi del contracte]]&lt;&gt;"",IF(Taula436[[#This Row],[Codi del contracte]]&gt;199,IF(Taula436[[#This Row],[Codi del contracte]]&lt;300,1,0),0),0)</f>
        <v>0</v>
      </c>
      <c r="DL292" s="203">
        <f>IF(Taula436[[#This Row],[Codi del contracte]]&lt;&gt;"",IF(Taula436[[#This Row],[Codi del contracte]]&gt;499,IF(Taula436[[#This Row],[Codi del contracte]]&lt;600,1,0),0),0)</f>
        <v>0</v>
      </c>
      <c r="DM292" s="203">
        <f t="shared" si="150"/>
        <v>0</v>
      </c>
      <c r="DN292" s="203">
        <f>IF(Taula436[[#This Row],[% Jornada (no posar símbol %)]]=100,IF(DM292=1,2,0),0)</f>
        <v>0</v>
      </c>
      <c r="DO292" s="203" t="str">
        <f t="shared" si="154"/>
        <v/>
      </c>
    </row>
    <row r="293" spans="1:119" ht="14.25" customHeight="1">
      <c r="A293" s="260"/>
      <c r="B293" s="83">
        <v>286</v>
      </c>
      <c r="C293" s="2"/>
      <c r="D293" s="158"/>
      <c r="E293" s="194"/>
      <c r="F293" s="153"/>
      <c r="G293" s="153"/>
      <c r="H293" s="2"/>
      <c r="I293" s="154"/>
      <c r="J293" s="210"/>
      <c r="K293" s="155"/>
      <c r="L293" s="156">
        <f t="shared" si="139"/>
        <v>0</v>
      </c>
      <c r="M293" s="340"/>
      <c r="N293" s="182" t="str">
        <f t="shared" si="151"/>
        <v/>
      </c>
      <c r="O293" s="127"/>
      <c r="P293" s="64"/>
      <c r="Q293" s="64"/>
      <c r="R293" s="64"/>
      <c r="CB293" s="78" t="str">
        <f t="shared" si="124"/>
        <v/>
      </c>
      <c r="CC293" s="79">
        <v>100</v>
      </c>
      <c r="CD293" s="79">
        <f t="shared" si="125"/>
        <v>0</v>
      </c>
      <c r="CE293" s="79">
        <f t="shared" si="126"/>
        <v>0</v>
      </c>
      <c r="CF293" s="79">
        <f t="shared" si="127"/>
        <v>0</v>
      </c>
      <c r="CG293" s="79">
        <f t="shared" si="152"/>
        <v>0</v>
      </c>
      <c r="CH293" s="80">
        <f t="shared" si="128"/>
        <v>0</v>
      </c>
      <c r="CI293" s="84">
        <f t="shared" si="129"/>
        <v>0</v>
      </c>
      <c r="CJ293" s="80">
        <f t="shared" si="140"/>
        <v>0</v>
      </c>
      <c r="CN293" s="21" t="str">
        <f t="shared" si="130"/>
        <v/>
      </c>
      <c r="CO293" s="21" t="str">
        <f t="shared" si="131"/>
        <v/>
      </c>
      <c r="CP293" s="22" t="str">
        <f t="shared" si="141"/>
        <v/>
      </c>
      <c r="CQ293" s="22" t="str">
        <f t="shared" si="142"/>
        <v/>
      </c>
      <c r="CR293" s="22" t="str">
        <f t="shared" si="143"/>
        <v/>
      </c>
      <c r="CS293" s="22" t="str">
        <f t="shared" si="144"/>
        <v/>
      </c>
      <c r="CT293" s="22" t="str">
        <f t="shared" si="145"/>
        <v/>
      </c>
      <c r="CU293" s="173" t="str">
        <f t="shared" si="132"/>
        <v/>
      </c>
      <c r="CV293" s="173" t="str">
        <f t="shared" si="133"/>
        <v/>
      </c>
      <c r="CW293" s="22" t="str">
        <f t="shared" si="146"/>
        <v/>
      </c>
      <c r="CX293" s="22" t="str">
        <f t="shared" si="147"/>
        <v/>
      </c>
      <c r="CY293" s="23" t="str">
        <f t="shared" si="148"/>
        <v/>
      </c>
      <c r="CZ293" s="23" t="str">
        <f t="shared" si="149"/>
        <v/>
      </c>
      <c r="DA293" s="207" t="str">
        <f t="shared" si="153"/>
        <v/>
      </c>
      <c r="DB293" s="23">
        <f t="shared" si="134"/>
        <v>0</v>
      </c>
      <c r="DC293" s="16"/>
      <c r="DE293" s="192">
        <f t="shared" si="135"/>
        <v>0</v>
      </c>
      <c r="DF293" s="192">
        <f t="shared" si="136"/>
        <v>0</v>
      </c>
      <c r="DH293" s="192">
        <f t="shared" si="137"/>
        <v>0</v>
      </c>
      <c r="DI293" s="192">
        <f t="shared" si="138"/>
        <v>0</v>
      </c>
      <c r="DK293" s="203">
        <f>IF(Taula436[[#This Row],[Codi del contracte]]&lt;&gt;"",IF(Taula436[[#This Row],[Codi del contracte]]&gt;199,IF(Taula436[[#This Row],[Codi del contracte]]&lt;300,1,0),0),0)</f>
        <v>0</v>
      </c>
      <c r="DL293" s="203">
        <f>IF(Taula436[[#This Row],[Codi del contracte]]&lt;&gt;"",IF(Taula436[[#This Row],[Codi del contracte]]&gt;499,IF(Taula436[[#This Row],[Codi del contracte]]&lt;600,1,0),0),0)</f>
        <v>0</v>
      </c>
      <c r="DM293" s="203">
        <f t="shared" si="150"/>
        <v>0</v>
      </c>
      <c r="DN293" s="203">
        <f>IF(Taula436[[#This Row],[% Jornada (no posar símbol %)]]=100,IF(DM293=1,2,0),0)</f>
        <v>0</v>
      </c>
      <c r="DO293" s="203" t="str">
        <f t="shared" si="154"/>
        <v/>
      </c>
    </row>
    <row r="294" spans="1:119" ht="14.25" customHeight="1">
      <c r="A294" s="260"/>
      <c r="B294" s="83">
        <v>287</v>
      </c>
      <c r="C294" s="2"/>
      <c r="D294" s="158"/>
      <c r="E294" s="194"/>
      <c r="F294" s="153"/>
      <c r="G294" s="153"/>
      <c r="H294" s="2"/>
      <c r="I294" s="154"/>
      <c r="J294" s="210"/>
      <c r="K294" s="155"/>
      <c r="L294" s="156">
        <f t="shared" si="139"/>
        <v>0</v>
      </c>
      <c r="M294" s="340"/>
      <c r="N294" s="182" t="str">
        <f t="shared" si="151"/>
        <v/>
      </c>
      <c r="O294" s="127"/>
      <c r="P294" s="64"/>
      <c r="Q294" s="64"/>
      <c r="R294" s="64"/>
      <c r="CB294" s="78" t="str">
        <f t="shared" si="124"/>
        <v/>
      </c>
      <c r="CC294" s="79">
        <v>100</v>
      </c>
      <c r="CD294" s="79">
        <f t="shared" si="125"/>
        <v>0</v>
      </c>
      <c r="CE294" s="79">
        <f t="shared" si="126"/>
        <v>0</v>
      </c>
      <c r="CF294" s="79">
        <f t="shared" si="127"/>
        <v>0</v>
      </c>
      <c r="CG294" s="79">
        <f t="shared" si="152"/>
        <v>0</v>
      </c>
      <c r="CH294" s="80">
        <f t="shared" si="128"/>
        <v>0</v>
      </c>
      <c r="CI294" s="84">
        <f t="shared" si="129"/>
        <v>0</v>
      </c>
      <c r="CJ294" s="80">
        <f t="shared" si="140"/>
        <v>0</v>
      </c>
      <c r="CN294" s="21" t="str">
        <f t="shared" si="130"/>
        <v/>
      </c>
      <c r="CO294" s="21" t="str">
        <f t="shared" si="131"/>
        <v/>
      </c>
      <c r="CP294" s="22" t="str">
        <f t="shared" si="141"/>
        <v/>
      </c>
      <c r="CQ294" s="22" t="str">
        <f t="shared" si="142"/>
        <v/>
      </c>
      <c r="CR294" s="22" t="str">
        <f t="shared" si="143"/>
        <v/>
      </c>
      <c r="CS294" s="22" t="str">
        <f t="shared" si="144"/>
        <v/>
      </c>
      <c r="CT294" s="22" t="str">
        <f t="shared" si="145"/>
        <v/>
      </c>
      <c r="CU294" s="173" t="str">
        <f t="shared" si="132"/>
        <v/>
      </c>
      <c r="CV294" s="173" t="str">
        <f t="shared" si="133"/>
        <v/>
      </c>
      <c r="CW294" s="22" t="str">
        <f t="shared" si="146"/>
        <v/>
      </c>
      <c r="CX294" s="22" t="str">
        <f t="shared" si="147"/>
        <v/>
      </c>
      <c r="CY294" s="23" t="str">
        <f t="shared" si="148"/>
        <v/>
      </c>
      <c r="CZ294" s="23" t="str">
        <f t="shared" si="149"/>
        <v/>
      </c>
      <c r="DA294" s="207" t="str">
        <f t="shared" si="153"/>
        <v/>
      </c>
      <c r="DB294" s="23">
        <f t="shared" si="134"/>
        <v>0</v>
      </c>
      <c r="DC294" s="16"/>
      <c r="DE294" s="192">
        <f t="shared" si="135"/>
        <v>0</v>
      </c>
      <c r="DF294" s="192">
        <f t="shared" si="136"/>
        <v>0</v>
      </c>
      <c r="DH294" s="192">
        <f t="shared" si="137"/>
        <v>0</v>
      </c>
      <c r="DI294" s="192">
        <f t="shared" si="138"/>
        <v>0</v>
      </c>
      <c r="DK294" s="203">
        <f>IF(Taula436[[#This Row],[Codi del contracte]]&lt;&gt;"",IF(Taula436[[#This Row],[Codi del contracte]]&gt;199,IF(Taula436[[#This Row],[Codi del contracte]]&lt;300,1,0),0),0)</f>
        <v>0</v>
      </c>
      <c r="DL294" s="203">
        <f>IF(Taula436[[#This Row],[Codi del contracte]]&lt;&gt;"",IF(Taula436[[#This Row],[Codi del contracte]]&gt;499,IF(Taula436[[#This Row],[Codi del contracte]]&lt;600,1,0),0),0)</f>
        <v>0</v>
      </c>
      <c r="DM294" s="203">
        <f t="shared" si="150"/>
        <v>0</v>
      </c>
      <c r="DN294" s="203">
        <f>IF(Taula436[[#This Row],[% Jornada (no posar símbol %)]]=100,IF(DM294=1,2,0),0)</f>
        <v>0</v>
      </c>
      <c r="DO294" s="203" t="str">
        <f t="shared" si="154"/>
        <v/>
      </c>
    </row>
    <row r="295" spans="1:119" ht="14.25" customHeight="1">
      <c r="A295" s="260"/>
      <c r="B295" s="83">
        <v>288</v>
      </c>
      <c r="C295" s="2"/>
      <c r="D295" s="158"/>
      <c r="E295" s="194"/>
      <c r="F295" s="153"/>
      <c r="G295" s="153"/>
      <c r="H295" s="2"/>
      <c r="I295" s="154"/>
      <c r="J295" s="210"/>
      <c r="K295" s="155"/>
      <c r="L295" s="156">
        <f t="shared" si="139"/>
        <v>0</v>
      </c>
      <c r="M295" s="340"/>
      <c r="N295" s="182" t="str">
        <f t="shared" si="151"/>
        <v/>
      </c>
      <c r="O295" s="127"/>
      <c r="P295" s="64"/>
      <c r="Q295" s="64"/>
      <c r="R295" s="64"/>
      <c r="CB295" s="78" t="str">
        <f t="shared" si="124"/>
        <v/>
      </c>
      <c r="CC295" s="79">
        <v>100</v>
      </c>
      <c r="CD295" s="79">
        <f t="shared" si="125"/>
        <v>0</v>
      </c>
      <c r="CE295" s="79">
        <f t="shared" si="126"/>
        <v>0</v>
      </c>
      <c r="CF295" s="79">
        <f t="shared" si="127"/>
        <v>0</v>
      </c>
      <c r="CG295" s="79">
        <f t="shared" si="152"/>
        <v>0</v>
      </c>
      <c r="CH295" s="80">
        <f t="shared" si="128"/>
        <v>0</v>
      </c>
      <c r="CI295" s="84">
        <f t="shared" si="129"/>
        <v>0</v>
      </c>
      <c r="CJ295" s="80">
        <f t="shared" si="140"/>
        <v>0</v>
      </c>
      <c r="CN295" s="21" t="str">
        <f t="shared" si="130"/>
        <v/>
      </c>
      <c r="CO295" s="21" t="str">
        <f t="shared" si="131"/>
        <v/>
      </c>
      <c r="CP295" s="22" t="str">
        <f t="shared" si="141"/>
        <v/>
      </c>
      <c r="CQ295" s="22" t="str">
        <f t="shared" si="142"/>
        <v/>
      </c>
      <c r="CR295" s="22" t="str">
        <f t="shared" si="143"/>
        <v/>
      </c>
      <c r="CS295" s="22" t="str">
        <f t="shared" si="144"/>
        <v/>
      </c>
      <c r="CT295" s="22" t="str">
        <f t="shared" si="145"/>
        <v/>
      </c>
      <c r="CU295" s="173" t="str">
        <f t="shared" si="132"/>
        <v/>
      </c>
      <c r="CV295" s="173" t="str">
        <f t="shared" si="133"/>
        <v/>
      </c>
      <c r="CW295" s="22" t="str">
        <f t="shared" si="146"/>
        <v/>
      </c>
      <c r="CX295" s="22" t="str">
        <f t="shared" si="147"/>
        <v/>
      </c>
      <c r="CY295" s="23" t="str">
        <f t="shared" si="148"/>
        <v/>
      </c>
      <c r="CZ295" s="23" t="str">
        <f t="shared" si="149"/>
        <v/>
      </c>
      <c r="DA295" s="207" t="str">
        <f t="shared" si="153"/>
        <v/>
      </c>
      <c r="DB295" s="23">
        <f t="shared" si="134"/>
        <v>0</v>
      </c>
      <c r="DC295" s="16"/>
      <c r="DE295" s="192">
        <f t="shared" si="135"/>
        <v>0</v>
      </c>
      <c r="DF295" s="192">
        <f t="shared" si="136"/>
        <v>0</v>
      </c>
      <c r="DH295" s="192">
        <f t="shared" si="137"/>
        <v>0</v>
      </c>
      <c r="DI295" s="192">
        <f t="shared" si="138"/>
        <v>0</v>
      </c>
      <c r="DK295" s="203">
        <f>IF(Taula436[[#This Row],[Codi del contracte]]&lt;&gt;"",IF(Taula436[[#This Row],[Codi del contracte]]&gt;199,IF(Taula436[[#This Row],[Codi del contracte]]&lt;300,1,0),0),0)</f>
        <v>0</v>
      </c>
      <c r="DL295" s="203">
        <f>IF(Taula436[[#This Row],[Codi del contracte]]&lt;&gt;"",IF(Taula436[[#This Row],[Codi del contracte]]&gt;499,IF(Taula436[[#This Row],[Codi del contracte]]&lt;600,1,0),0),0)</f>
        <v>0</v>
      </c>
      <c r="DM295" s="203">
        <f t="shared" si="150"/>
        <v>0</v>
      </c>
      <c r="DN295" s="203">
        <f>IF(Taula436[[#This Row],[% Jornada (no posar símbol %)]]=100,IF(DM295=1,2,0),0)</f>
        <v>0</v>
      </c>
      <c r="DO295" s="203" t="str">
        <f t="shared" si="154"/>
        <v/>
      </c>
    </row>
    <row r="296" spans="1:119" ht="14.25" customHeight="1">
      <c r="A296" s="260"/>
      <c r="B296" s="83">
        <v>289</v>
      </c>
      <c r="C296" s="2"/>
      <c r="D296" s="158"/>
      <c r="E296" s="194"/>
      <c r="F296" s="153"/>
      <c r="G296" s="153"/>
      <c r="H296" s="2"/>
      <c r="I296" s="154"/>
      <c r="J296" s="210"/>
      <c r="K296" s="155"/>
      <c r="L296" s="156">
        <f t="shared" si="139"/>
        <v>0</v>
      </c>
      <c r="M296" s="340"/>
      <c r="N296" s="182" t="str">
        <f t="shared" si="151"/>
        <v/>
      </c>
      <c r="O296" s="127"/>
      <c r="P296" s="64"/>
      <c r="Q296" s="64"/>
      <c r="R296" s="64"/>
      <c r="CB296" s="78" t="str">
        <f t="shared" si="124"/>
        <v/>
      </c>
      <c r="CC296" s="79">
        <v>100</v>
      </c>
      <c r="CD296" s="79">
        <f t="shared" si="125"/>
        <v>0</v>
      </c>
      <c r="CE296" s="79">
        <f t="shared" si="126"/>
        <v>0</v>
      </c>
      <c r="CF296" s="79">
        <f t="shared" si="127"/>
        <v>0</v>
      </c>
      <c r="CG296" s="79">
        <f t="shared" si="152"/>
        <v>0</v>
      </c>
      <c r="CH296" s="80">
        <f t="shared" si="128"/>
        <v>0</v>
      </c>
      <c r="CI296" s="84">
        <f t="shared" si="129"/>
        <v>0</v>
      </c>
      <c r="CJ296" s="80">
        <f t="shared" si="140"/>
        <v>0</v>
      </c>
      <c r="CN296" s="21" t="str">
        <f t="shared" si="130"/>
        <v/>
      </c>
      <c r="CO296" s="21" t="str">
        <f t="shared" si="131"/>
        <v/>
      </c>
      <c r="CP296" s="22" t="str">
        <f t="shared" si="141"/>
        <v/>
      </c>
      <c r="CQ296" s="22" t="str">
        <f t="shared" si="142"/>
        <v/>
      </c>
      <c r="CR296" s="22" t="str">
        <f t="shared" si="143"/>
        <v/>
      </c>
      <c r="CS296" s="22" t="str">
        <f t="shared" si="144"/>
        <v/>
      </c>
      <c r="CT296" s="22" t="str">
        <f t="shared" si="145"/>
        <v/>
      </c>
      <c r="CU296" s="173" t="str">
        <f t="shared" si="132"/>
        <v/>
      </c>
      <c r="CV296" s="173" t="str">
        <f t="shared" si="133"/>
        <v/>
      </c>
      <c r="CW296" s="22" t="str">
        <f t="shared" si="146"/>
        <v/>
      </c>
      <c r="CX296" s="22" t="str">
        <f t="shared" si="147"/>
        <v/>
      </c>
      <c r="CY296" s="23" t="str">
        <f t="shared" si="148"/>
        <v/>
      </c>
      <c r="CZ296" s="23" t="str">
        <f t="shared" si="149"/>
        <v/>
      </c>
      <c r="DA296" s="207" t="str">
        <f t="shared" si="153"/>
        <v/>
      </c>
      <c r="DB296" s="23">
        <f t="shared" si="134"/>
        <v>0</v>
      </c>
      <c r="DC296" s="16"/>
      <c r="DE296" s="192">
        <f t="shared" si="135"/>
        <v>0</v>
      </c>
      <c r="DF296" s="192">
        <f t="shared" si="136"/>
        <v>0</v>
      </c>
      <c r="DH296" s="192">
        <f t="shared" si="137"/>
        <v>0</v>
      </c>
      <c r="DI296" s="192">
        <f t="shared" si="138"/>
        <v>0</v>
      </c>
      <c r="DK296" s="203">
        <f>IF(Taula436[[#This Row],[Codi del contracte]]&lt;&gt;"",IF(Taula436[[#This Row],[Codi del contracte]]&gt;199,IF(Taula436[[#This Row],[Codi del contracte]]&lt;300,1,0),0),0)</f>
        <v>0</v>
      </c>
      <c r="DL296" s="203">
        <f>IF(Taula436[[#This Row],[Codi del contracte]]&lt;&gt;"",IF(Taula436[[#This Row],[Codi del contracte]]&gt;499,IF(Taula436[[#This Row],[Codi del contracte]]&lt;600,1,0),0),0)</f>
        <v>0</v>
      </c>
      <c r="DM296" s="203">
        <f t="shared" si="150"/>
        <v>0</v>
      </c>
      <c r="DN296" s="203">
        <f>IF(Taula436[[#This Row],[% Jornada (no posar símbol %)]]=100,IF(DM296=1,2,0),0)</f>
        <v>0</v>
      </c>
      <c r="DO296" s="203" t="str">
        <f t="shared" si="154"/>
        <v/>
      </c>
    </row>
    <row r="297" spans="1:119" ht="14.25" customHeight="1">
      <c r="A297" s="260"/>
      <c r="B297" s="83">
        <v>290</v>
      </c>
      <c r="C297" s="2"/>
      <c r="D297" s="158"/>
      <c r="E297" s="194"/>
      <c r="F297" s="153"/>
      <c r="G297" s="153"/>
      <c r="H297" s="2"/>
      <c r="I297" s="154"/>
      <c r="J297" s="210"/>
      <c r="K297" s="155"/>
      <c r="L297" s="156">
        <f t="shared" si="139"/>
        <v>0</v>
      </c>
      <c r="M297" s="340"/>
      <c r="N297" s="182" t="str">
        <f t="shared" si="151"/>
        <v/>
      </c>
      <c r="O297" s="127"/>
      <c r="P297" s="64"/>
      <c r="Q297" s="64"/>
      <c r="R297" s="64"/>
      <c r="CB297" s="78" t="str">
        <f t="shared" si="124"/>
        <v/>
      </c>
      <c r="CC297" s="79">
        <v>100</v>
      </c>
      <c r="CD297" s="79">
        <f t="shared" si="125"/>
        <v>0</v>
      </c>
      <c r="CE297" s="79">
        <f t="shared" si="126"/>
        <v>0</v>
      </c>
      <c r="CF297" s="79">
        <f t="shared" si="127"/>
        <v>0</v>
      </c>
      <c r="CG297" s="79">
        <f t="shared" si="152"/>
        <v>0</v>
      </c>
      <c r="CH297" s="80">
        <f t="shared" si="128"/>
        <v>0</v>
      </c>
      <c r="CI297" s="84">
        <f t="shared" si="129"/>
        <v>0</v>
      </c>
      <c r="CJ297" s="80">
        <f t="shared" si="140"/>
        <v>0</v>
      </c>
      <c r="CN297" s="21" t="str">
        <f t="shared" si="130"/>
        <v/>
      </c>
      <c r="CO297" s="21" t="str">
        <f t="shared" si="131"/>
        <v/>
      </c>
      <c r="CP297" s="22" t="str">
        <f t="shared" si="141"/>
        <v/>
      </c>
      <c r="CQ297" s="22" t="str">
        <f t="shared" si="142"/>
        <v/>
      </c>
      <c r="CR297" s="22" t="str">
        <f t="shared" si="143"/>
        <v/>
      </c>
      <c r="CS297" s="22" t="str">
        <f t="shared" si="144"/>
        <v/>
      </c>
      <c r="CT297" s="22" t="str">
        <f t="shared" si="145"/>
        <v/>
      </c>
      <c r="CU297" s="173" t="str">
        <f t="shared" si="132"/>
        <v/>
      </c>
      <c r="CV297" s="173" t="str">
        <f t="shared" si="133"/>
        <v/>
      </c>
      <c r="CW297" s="22" t="str">
        <f t="shared" si="146"/>
        <v/>
      </c>
      <c r="CX297" s="22" t="str">
        <f t="shared" si="147"/>
        <v/>
      </c>
      <c r="CY297" s="23" t="str">
        <f t="shared" si="148"/>
        <v/>
      </c>
      <c r="CZ297" s="23" t="str">
        <f t="shared" si="149"/>
        <v/>
      </c>
      <c r="DA297" s="207" t="str">
        <f t="shared" si="153"/>
        <v/>
      </c>
      <c r="DB297" s="23">
        <f t="shared" si="134"/>
        <v>0</v>
      </c>
      <c r="DC297" s="16"/>
      <c r="DE297" s="192">
        <f t="shared" si="135"/>
        <v>0</v>
      </c>
      <c r="DF297" s="192">
        <f t="shared" si="136"/>
        <v>0</v>
      </c>
      <c r="DH297" s="192">
        <f t="shared" si="137"/>
        <v>0</v>
      </c>
      <c r="DI297" s="192">
        <f t="shared" si="138"/>
        <v>0</v>
      </c>
      <c r="DK297" s="203">
        <f>IF(Taula436[[#This Row],[Codi del contracte]]&lt;&gt;"",IF(Taula436[[#This Row],[Codi del contracte]]&gt;199,IF(Taula436[[#This Row],[Codi del contracte]]&lt;300,1,0),0),0)</f>
        <v>0</v>
      </c>
      <c r="DL297" s="203">
        <f>IF(Taula436[[#This Row],[Codi del contracte]]&lt;&gt;"",IF(Taula436[[#This Row],[Codi del contracte]]&gt;499,IF(Taula436[[#This Row],[Codi del contracte]]&lt;600,1,0),0),0)</f>
        <v>0</v>
      </c>
      <c r="DM297" s="203">
        <f t="shared" si="150"/>
        <v>0</v>
      </c>
      <c r="DN297" s="203">
        <f>IF(Taula436[[#This Row],[% Jornada (no posar símbol %)]]=100,IF(DM297=1,2,0),0)</f>
        <v>0</v>
      </c>
      <c r="DO297" s="203" t="str">
        <f t="shared" si="154"/>
        <v/>
      </c>
    </row>
    <row r="298" spans="1:119" ht="14.25" customHeight="1">
      <c r="A298" s="260"/>
      <c r="B298" s="83">
        <v>291</v>
      </c>
      <c r="C298" s="2"/>
      <c r="D298" s="158"/>
      <c r="E298" s="194"/>
      <c r="F298" s="153"/>
      <c r="G298" s="153"/>
      <c r="H298" s="2"/>
      <c r="I298" s="154"/>
      <c r="J298" s="210"/>
      <c r="K298" s="155"/>
      <c r="L298" s="156">
        <f t="shared" si="139"/>
        <v>0</v>
      </c>
      <c r="M298" s="340"/>
      <c r="N298" s="182" t="str">
        <f t="shared" si="151"/>
        <v/>
      </c>
      <c r="O298" s="127"/>
      <c r="P298" s="64"/>
      <c r="Q298" s="64"/>
      <c r="R298" s="64"/>
      <c r="CB298" s="78" t="str">
        <f t="shared" si="124"/>
        <v/>
      </c>
      <c r="CC298" s="79">
        <v>100</v>
      </c>
      <c r="CD298" s="79">
        <f t="shared" si="125"/>
        <v>0</v>
      </c>
      <c r="CE298" s="79">
        <f t="shared" si="126"/>
        <v>0</v>
      </c>
      <c r="CF298" s="79">
        <f t="shared" si="127"/>
        <v>0</v>
      </c>
      <c r="CG298" s="79">
        <f t="shared" si="152"/>
        <v>0</v>
      </c>
      <c r="CH298" s="80">
        <f t="shared" si="128"/>
        <v>0</v>
      </c>
      <c r="CI298" s="84">
        <f t="shared" si="129"/>
        <v>0</v>
      </c>
      <c r="CJ298" s="80">
        <f t="shared" si="140"/>
        <v>0</v>
      </c>
      <c r="CN298" s="21" t="str">
        <f t="shared" si="130"/>
        <v/>
      </c>
      <c r="CO298" s="21" t="str">
        <f t="shared" si="131"/>
        <v/>
      </c>
      <c r="CP298" s="22" t="str">
        <f t="shared" si="141"/>
        <v/>
      </c>
      <c r="CQ298" s="22" t="str">
        <f t="shared" si="142"/>
        <v/>
      </c>
      <c r="CR298" s="22" t="str">
        <f t="shared" si="143"/>
        <v/>
      </c>
      <c r="CS298" s="22" t="str">
        <f t="shared" si="144"/>
        <v/>
      </c>
      <c r="CT298" s="22" t="str">
        <f t="shared" si="145"/>
        <v/>
      </c>
      <c r="CU298" s="173" t="str">
        <f t="shared" si="132"/>
        <v/>
      </c>
      <c r="CV298" s="173" t="str">
        <f t="shared" si="133"/>
        <v/>
      </c>
      <c r="CW298" s="22" t="str">
        <f t="shared" si="146"/>
        <v/>
      </c>
      <c r="CX298" s="22" t="str">
        <f t="shared" si="147"/>
        <v/>
      </c>
      <c r="CY298" s="23" t="str">
        <f t="shared" si="148"/>
        <v/>
      </c>
      <c r="CZ298" s="23" t="str">
        <f t="shared" si="149"/>
        <v/>
      </c>
      <c r="DA298" s="207" t="str">
        <f t="shared" si="153"/>
        <v/>
      </c>
      <c r="DB298" s="23">
        <f t="shared" si="134"/>
        <v>0</v>
      </c>
      <c r="DC298" s="16"/>
      <c r="DE298" s="192">
        <f t="shared" si="135"/>
        <v>0</v>
      </c>
      <c r="DF298" s="192">
        <f t="shared" si="136"/>
        <v>0</v>
      </c>
      <c r="DH298" s="192">
        <f t="shared" si="137"/>
        <v>0</v>
      </c>
      <c r="DI298" s="192">
        <f t="shared" si="138"/>
        <v>0</v>
      </c>
      <c r="DK298" s="203">
        <f>IF(Taula436[[#This Row],[Codi del contracte]]&lt;&gt;"",IF(Taula436[[#This Row],[Codi del contracte]]&gt;199,IF(Taula436[[#This Row],[Codi del contracte]]&lt;300,1,0),0),0)</f>
        <v>0</v>
      </c>
      <c r="DL298" s="203">
        <f>IF(Taula436[[#This Row],[Codi del contracte]]&lt;&gt;"",IF(Taula436[[#This Row],[Codi del contracte]]&gt;499,IF(Taula436[[#This Row],[Codi del contracte]]&lt;600,1,0),0),0)</f>
        <v>0</v>
      </c>
      <c r="DM298" s="203">
        <f t="shared" si="150"/>
        <v>0</v>
      </c>
      <c r="DN298" s="203">
        <f>IF(Taula436[[#This Row],[% Jornada (no posar símbol %)]]=100,IF(DM298=1,2,0),0)</f>
        <v>0</v>
      </c>
      <c r="DO298" s="203" t="str">
        <f t="shared" si="154"/>
        <v/>
      </c>
    </row>
    <row r="299" spans="1:119" ht="14.25" customHeight="1">
      <c r="A299" s="260"/>
      <c r="B299" s="83">
        <v>292</v>
      </c>
      <c r="C299" s="2"/>
      <c r="D299" s="158"/>
      <c r="E299" s="194"/>
      <c r="F299" s="153"/>
      <c r="G299" s="153"/>
      <c r="H299" s="2"/>
      <c r="I299" s="154"/>
      <c r="J299" s="210"/>
      <c r="K299" s="155"/>
      <c r="L299" s="156">
        <f t="shared" si="139"/>
        <v>0</v>
      </c>
      <c r="M299" s="340"/>
      <c r="N299" s="182" t="str">
        <f t="shared" si="151"/>
        <v/>
      </c>
      <c r="O299" s="127"/>
      <c r="P299" s="64"/>
      <c r="Q299" s="64"/>
      <c r="R299" s="64"/>
      <c r="CB299" s="78" t="str">
        <f t="shared" si="124"/>
        <v/>
      </c>
      <c r="CC299" s="79">
        <v>100</v>
      </c>
      <c r="CD299" s="79">
        <f t="shared" si="125"/>
        <v>0</v>
      </c>
      <c r="CE299" s="79">
        <f t="shared" si="126"/>
        <v>0</v>
      </c>
      <c r="CF299" s="79">
        <f t="shared" si="127"/>
        <v>0</v>
      </c>
      <c r="CG299" s="79">
        <f t="shared" si="152"/>
        <v>0</v>
      </c>
      <c r="CH299" s="80">
        <f t="shared" si="128"/>
        <v>0</v>
      </c>
      <c r="CI299" s="84">
        <f t="shared" si="129"/>
        <v>0</v>
      </c>
      <c r="CJ299" s="80">
        <f t="shared" si="140"/>
        <v>0</v>
      </c>
      <c r="CN299" s="21" t="str">
        <f t="shared" si="130"/>
        <v/>
      </c>
      <c r="CO299" s="21" t="str">
        <f t="shared" si="131"/>
        <v/>
      </c>
      <c r="CP299" s="22" t="str">
        <f t="shared" si="141"/>
        <v/>
      </c>
      <c r="CQ299" s="22" t="str">
        <f t="shared" si="142"/>
        <v/>
      </c>
      <c r="CR299" s="22" t="str">
        <f t="shared" si="143"/>
        <v/>
      </c>
      <c r="CS299" s="22" t="str">
        <f t="shared" si="144"/>
        <v/>
      </c>
      <c r="CT299" s="22" t="str">
        <f t="shared" si="145"/>
        <v/>
      </c>
      <c r="CU299" s="173" t="str">
        <f t="shared" si="132"/>
        <v/>
      </c>
      <c r="CV299" s="173" t="str">
        <f t="shared" si="133"/>
        <v/>
      </c>
      <c r="CW299" s="22" t="str">
        <f t="shared" si="146"/>
        <v/>
      </c>
      <c r="CX299" s="22" t="str">
        <f t="shared" si="147"/>
        <v/>
      </c>
      <c r="CY299" s="23" t="str">
        <f t="shared" si="148"/>
        <v/>
      </c>
      <c r="CZ299" s="23" t="str">
        <f t="shared" si="149"/>
        <v/>
      </c>
      <c r="DA299" s="207" t="str">
        <f t="shared" si="153"/>
        <v/>
      </c>
      <c r="DB299" s="23">
        <f t="shared" si="134"/>
        <v>0</v>
      </c>
      <c r="DC299" s="16"/>
      <c r="DE299" s="192">
        <f t="shared" si="135"/>
        <v>0</v>
      </c>
      <c r="DF299" s="192">
        <f t="shared" si="136"/>
        <v>0</v>
      </c>
      <c r="DH299" s="192">
        <f t="shared" si="137"/>
        <v>0</v>
      </c>
      <c r="DI299" s="192">
        <f t="shared" si="138"/>
        <v>0</v>
      </c>
      <c r="DK299" s="203">
        <f>IF(Taula436[[#This Row],[Codi del contracte]]&lt;&gt;"",IF(Taula436[[#This Row],[Codi del contracte]]&gt;199,IF(Taula436[[#This Row],[Codi del contracte]]&lt;300,1,0),0),0)</f>
        <v>0</v>
      </c>
      <c r="DL299" s="203">
        <f>IF(Taula436[[#This Row],[Codi del contracte]]&lt;&gt;"",IF(Taula436[[#This Row],[Codi del contracte]]&gt;499,IF(Taula436[[#This Row],[Codi del contracte]]&lt;600,1,0),0),0)</f>
        <v>0</v>
      </c>
      <c r="DM299" s="203">
        <f t="shared" si="150"/>
        <v>0</v>
      </c>
      <c r="DN299" s="203">
        <f>IF(Taula436[[#This Row],[% Jornada (no posar símbol %)]]=100,IF(DM299=1,2,0),0)</f>
        <v>0</v>
      </c>
      <c r="DO299" s="203" t="str">
        <f t="shared" si="154"/>
        <v/>
      </c>
    </row>
    <row r="300" spans="1:119" ht="14.25" customHeight="1">
      <c r="A300" s="260"/>
      <c r="B300" s="83">
        <v>293</v>
      </c>
      <c r="C300" s="2"/>
      <c r="D300" s="158"/>
      <c r="E300" s="194"/>
      <c r="F300" s="153"/>
      <c r="G300" s="153"/>
      <c r="H300" s="2"/>
      <c r="I300" s="154"/>
      <c r="J300" s="210"/>
      <c r="K300" s="155"/>
      <c r="L300" s="156">
        <f t="shared" si="139"/>
        <v>0</v>
      </c>
      <c r="M300" s="340"/>
      <c r="N300" s="182" t="str">
        <f t="shared" si="151"/>
        <v/>
      </c>
      <c r="O300" s="127"/>
      <c r="P300" s="64"/>
      <c r="Q300" s="64"/>
      <c r="R300" s="64"/>
      <c r="CB300" s="78" t="str">
        <f t="shared" si="124"/>
        <v/>
      </c>
      <c r="CC300" s="79">
        <v>100</v>
      </c>
      <c r="CD300" s="79">
        <f t="shared" si="125"/>
        <v>0</v>
      </c>
      <c r="CE300" s="79">
        <f t="shared" si="126"/>
        <v>0</v>
      </c>
      <c r="CF300" s="79">
        <f t="shared" si="127"/>
        <v>0</v>
      </c>
      <c r="CG300" s="79">
        <f t="shared" si="152"/>
        <v>0</v>
      </c>
      <c r="CH300" s="80">
        <f t="shared" si="128"/>
        <v>0</v>
      </c>
      <c r="CI300" s="84">
        <f t="shared" si="129"/>
        <v>0</v>
      </c>
      <c r="CJ300" s="80">
        <f t="shared" si="140"/>
        <v>0</v>
      </c>
      <c r="CN300" s="21" t="str">
        <f t="shared" si="130"/>
        <v/>
      </c>
      <c r="CO300" s="21" t="str">
        <f t="shared" si="131"/>
        <v/>
      </c>
      <c r="CP300" s="22" t="str">
        <f t="shared" si="141"/>
        <v/>
      </c>
      <c r="CQ300" s="22" t="str">
        <f t="shared" si="142"/>
        <v/>
      </c>
      <c r="CR300" s="22" t="str">
        <f t="shared" si="143"/>
        <v/>
      </c>
      <c r="CS300" s="22" t="str">
        <f t="shared" si="144"/>
        <v/>
      </c>
      <c r="CT300" s="22" t="str">
        <f t="shared" si="145"/>
        <v/>
      </c>
      <c r="CU300" s="173" t="str">
        <f t="shared" si="132"/>
        <v/>
      </c>
      <c r="CV300" s="173" t="str">
        <f t="shared" si="133"/>
        <v/>
      </c>
      <c r="CW300" s="22" t="str">
        <f t="shared" si="146"/>
        <v/>
      </c>
      <c r="CX300" s="22" t="str">
        <f t="shared" si="147"/>
        <v/>
      </c>
      <c r="CY300" s="23" t="str">
        <f t="shared" si="148"/>
        <v/>
      </c>
      <c r="CZ300" s="23" t="str">
        <f t="shared" si="149"/>
        <v/>
      </c>
      <c r="DA300" s="207" t="str">
        <f t="shared" si="153"/>
        <v/>
      </c>
      <c r="DB300" s="23">
        <f t="shared" si="134"/>
        <v>0</v>
      </c>
      <c r="DC300" s="16"/>
      <c r="DE300" s="192">
        <f t="shared" si="135"/>
        <v>0</v>
      </c>
      <c r="DF300" s="192">
        <f t="shared" si="136"/>
        <v>0</v>
      </c>
      <c r="DH300" s="192">
        <f t="shared" si="137"/>
        <v>0</v>
      </c>
      <c r="DI300" s="192">
        <f t="shared" si="138"/>
        <v>0</v>
      </c>
      <c r="DK300" s="203">
        <f>IF(Taula436[[#This Row],[Codi del contracte]]&lt;&gt;"",IF(Taula436[[#This Row],[Codi del contracte]]&gt;199,IF(Taula436[[#This Row],[Codi del contracte]]&lt;300,1,0),0),0)</f>
        <v>0</v>
      </c>
      <c r="DL300" s="203">
        <f>IF(Taula436[[#This Row],[Codi del contracte]]&lt;&gt;"",IF(Taula436[[#This Row],[Codi del contracte]]&gt;499,IF(Taula436[[#This Row],[Codi del contracte]]&lt;600,1,0),0),0)</f>
        <v>0</v>
      </c>
      <c r="DM300" s="203">
        <f t="shared" si="150"/>
        <v>0</v>
      </c>
      <c r="DN300" s="203">
        <f>IF(Taula436[[#This Row],[% Jornada (no posar símbol %)]]=100,IF(DM300=1,2,0),0)</f>
        <v>0</v>
      </c>
      <c r="DO300" s="203" t="str">
        <f t="shared" si="154"/>
        <v/>
      </c>
    </row>
    <row r="301" spans="1:119" ht="14.25" customHeight="1">
      <c r="A301" s="260"/>
      <c r="B301" s="83">
        <v>294</v>
      </c>
      <c r="C301" s="2"/>
      <c r="D301" s="158"/>
      <c r="E301" s="194"/>
      <c r="F301" s="153"/>
      <c r="G301" s="153"/>
      <c r="H301" s="2"/>
      <c r="I301" s="154"/>
      <c r="J301" s="210"/>
      <c r="K301" s="155"/>
      <c r="L301" s="156">
        <f t="shared" si="139"/>
        <v>0</v>
      </c>
      <c r="M301" s="340"/>
      <c r="N301" s="182" t="str">
        <f t="shared" si="151"/>
        <v/>
      </c>
      <c r="O301" s="127"/>
      <c r="P301" s="64"/>
      <c r="Q301" s="64"/>
      <c r="R301" s="64"/>
      <c r="CB301" s="78" t="str">
        <f t="shared" si="124"/>
        <v/>
      </c>
      <c r="CC301" s="79">
        <v>100</v>
      </c>
      <c r="CD301" s="79">
        <f t="shared" si="125"/>
        <v>0</v>
      </c>
      <c r="CE301" s="79">
        <f t="shared" si="126"/>
        <v>0</v>
      </c>
      <c r="CF301" s="79">
        <f t="shared" si="127"/>
        <v>0</v>
      </c>
      <c r="CG301" s="79">
        <f t="shared" si="152"/>
        <v>0</v>
      </c>
      <c r="CH301" s="80">
        <f t="shared" si="128"/>
        <v>0</v>
      </c>
      <c r="CI301" s="84">
        <f t="shared" si="129"/>
        <v>0</v>
      </c>
      <c r="CJ301" s="80">
        <f t="shared" si="140"/>
        <v>0</v>
      </c>
      <c r="CN301" s="21" t="str">
        <f t="shared" si="130"/>
        <v/>
      </c>
      <c r="CO301" s="21" t="str">
        <f t="shared" si="131"/>
        <v/>
      </c>
      <c r="CP301" s="22" t="str">
        <f t="shared" si="141"/>
        <v/>
      </c>
      <c r="CQ301" s="22" t="str">
        <f t="shared" si="142"/>
        <v/>
      </c>
      <c r="CR301" s="22" t="str">
        <f t="shared" si="143"/>
        <v/>
      </c>
      <c r="CS301" s="22" t="str">
        <f t="shared" si="144"/>
        <v/>
      </c>
      <c r="CT301" s="22" t="str">
        <f t="shared" si="145"/>
        <v/>
      </c>
      <c r="CU301" s="173" t="str">
        <f t="shared" si="132"/>
        <v/>
      </c>
      <c r="CV301" s="173" t="str">
        <f t="shared" si="133"/>
        <v/>
      </c>
      <c r="CW301" s="22" t="str">
        <f t="shared" si="146"/>
        <v/>
      </c>
      <c r="CX301" s="22" t="str">
        <f t="shared" si="147"/>
        <v/>
      </c>
      <c r="CY301" s="23" t="str">
        <f t="shared" si="148"/>
        <v/>
      </c>
      <c r="CZ301" s="23" t="str">
        <f t="shared" si="149"/>
        <v/>
      </c>
      <c r="DA301" s="207" t="str">
        <f t="shared" si="153"/>
        <v/>
      </c>
      <c r="DB301" s="23">
        <f t="shared" si="134"/>
        <v>0</v>
      </c>
      <c r="DC301" s="16"/>
      <c r="DE301" s="192">
        <f t="shared" si="135"/>
        <v>0</v>
      </c>
      <c r="DF301" s="192">
        <f t="shared" si="136"/>
        <v>0</v>
      </c>
      <c r="DH301" s="192">
        <f t="shared" si="137"/>
        <v>0</v>
      </c>
      <c r="DI301" s="192">
        <f t="shared" si="138"/>
        <v>0</v>
      </c>
      <c r="DK301" s="203">
        <f>IF(Taula436[[#This Row],[Codi del contracte]]&lt;&gt;"",IF(Taula436[[#This Row],[Codi del contracte]]&gt;199,IF(Taula436[[#This Row],[Codi del contracte]]&lt;300,1,0),0),0)</f>
        <v>0</v>
      </c>
      <c r="DL301" s="203">
        <f>IF(Taula436[[#This Row],[Codi del contracte]]&lt;&gt;"",IF(Taula436[[#This Row],[Codi del contracte]]&gt;499,IF(Taula436[[#This Row],[Codi del contracte]]&lt;600,1,0),0),0)</f>
        <v>0</v>
      </c>
      <c r="DM301" s="203">
        <f t="shared" si="150"/>
        <v>0</v>
      </c>
      <c r="DN301" s="203">
        <f>IF(Taula436[[#This Row],[% Jornada (no posar símbol %)]]=100,IF(DM301=1,2,0),0)</f>
        <v>0</v>
      </c>
      <c r="DO301" s="203" t="str">
        <f t="shared" si="154"/>
        <v/>
      </c>
    </row>
    <row r="302" spans="1:119" ht="14.25" customHeight="1">
      <c r="A302" s="260"/>
      <c r="B302" s="83">
        <v>295</v>
      </c>
      <c r="C302" s="2"/>
      <c r="D302" s="158"/>
      <c r="E302" s="194"/>
      <c r="F302" s="153"/>
      <c r="G302" s="153"/>
      <c r="H302" s="2"/>
      <c r="I302" s="154"/>
      <c r="J302" s="210"/>
      <c r="K302" s="155"/>
      <c r="L302" s="156">
        <f t="shared" si="139"/>
        <v>0</v>
      </c>
      <c r="M302" s="340"/>
      <c r="N302" s="182" t="str">
        <f t="shared" si="151"/>
        <v/>
      </c>
      <c r="O302" s="127"/>
      <c r="P302" s="64"/>
      <c r="Q302" s="64"/>
      <c r="R302" s="64"/>
      <c r="CB302" s="78" t="str">
        <f t="shared" si="124"/>
        <v/>
      </c>
      <c r="CC302" s="79">
        <v>100</v>
      </c>
      <c r="CD302" s="79">
        <f t="shared" si="125"/>
        <v>0</v>
      </c>
      <c r="CE302" s="79">
        <f t="shared" si="126"/>
        <v>0</v>
      </c>
      <c r="CF302" s="79">
        <f t="shared" si="127"/>
        <v>0</v>
      </c>
      <c r="CG302" s="79">
        <f t="shared" si="152"/>
        <v>0</v>
      </c>
      <c r="CH302" s="80">
        <f t="shared" si="128"/>
        <v>0</v>
      </c>
      <c r="CI302" s="84">
        <f t="shared" si="129"/>
        <v>0</v>
      </c>
      <c r="CJ302" s="80">
        <f t="shared" si="140"/>
        <v>0</v>
      </c>
      <c r="CN302" s="21" t="str">
        <f t="shared" si="130"/>
        <v/>
      </c>
      <c r="CO302" s="21" t="str">
        <f t="shared" si="131"/>
        <v/>
      </c>
      <c r="CP302" s="22" t="str">
        <f t="shared" si="141"/>
        <v/>
      </c>
      <c r="CQ302" s="22" t="str">
        <f t="shared" si="142"/>
        <v/>
      </c>
      <c r="CR302" s="22" t="str">
        <f t="shared" si="143"/>
        <v/>
      </c>
      <c r="CS302" s="22" t="str">
        <f t="shared" si="144"/>
        <v/>
      </c>
      <c r="CT302" s="22" t="str">
        <f t="shared" si="145"/>
        <v/>
      </c>
      <c r="CU302" s="173" t="str">
        <f t="shared" si="132"/>
        <v/>
      </c>
      <c r="CV302" s="173" t="str">
        <f t="shared" si="133"/>
        <v/>
      </c>
      <c r="CW302" s="22" t="str">
        <f t="shared" si="146"/>
        <v/>
      </c>
      <c r="CX302" s="22" t="str">
        <f t="shared" si="147"/>
        <v/>
      </c>
      <c r="CY302" s="23" t="str">
        <f t="shared" si="148"/>
        <v/>
      </c>
      <c r="CZ302" s="23" t="str">
        <f t="shared" si="149"/>
        <v/>
      </c>
      <c r="DA302" s="207" t="str">
        <f t="shared" si="153"/>
        <v/>
      </c>
      <c r="DB302" s="23">
        <f t="shared" si="134"/>
        <v>0</v>
      </c>
      <c r="DC302" s="16"/>
      <c r="DE302" s="192">
        <f t="shared" si="135"/>
        <v>0</v>
      </c>
      <c r="DF302" s="192">
        <f t="shared" si="136"/>
        <v>0</v>
      </c>
      <c r="DH302" s="192">
        <f t="shared" si="137"/>
        <v>0</v>
      </c>
      <c r="DI302" s="192">
        <f t="shared" si="138"/>
        <v>0</v>
      </c>
      <c r="DK302" s="203">
        <f>IF(Taula436[[#This Row],[Codi del contracte]]&lt;&gt;"",IF(Taula436[[#This Row],[Codi del contracte]]&gt;199,IF(Taula436[[#This Row],[Codi del contracte]]&lt;300,1,0),0),0)</f>
        <v>0</v>
      </c>
      <c r="DL302" s="203">
        <f>IF(Taula436[[#This Row],[Codi del contracte]]&lt;&gt;"",IF(Taula436[[#This Row],[Codi del contracte]]&gt;499,IF(Taula436[[#This Row],[Codi del contracte]]&lt;600,1,0),0),0)</f>
        <v>0</v>
      </c>
      <c r="DM302" s="203">
        <f t="shared" si="150"/>
        <v>0</v>
      </c>
      <c r="DN302" s="203">
        <f>IF(Taula436[[#This Row],[% Jornada (no posar símbol %)]]=100,IF(DM302=1,2,0),0)</f>
        <v>0</v>
      </c>
      <c r="DO302" s="203" t="str">
        <f t="shared" si="154"/>
        <v/>
      </c>
    </row>
    <row r="303" spans="1:119" ht="14.25" customHeight="1">
      <c r="A303" s="260"/>
      <c r="B303" s="83">
        <v>296</v>
      </c>
      <c r="C303" s="2"/>
      <c r="D303" s="158"/>
      <c r="E303" s="194"/>
      <c r="F303" s="153"/>
      <c r="G303" s="153"/>
      <c r="H303" s="2"/>
      <c r="I303" s="154"/>
      <c r="J303" s="210"/>
      <c r="K303" s="155"/>
      <c r="L303" s="156">
        <f t="shared" si="139"/>
        <v>0</v>
      </c>
      <c r="M303" s="340"/>
      <c r="N303" s="182" t="str">
        <f t="shared" si="151"/>
        <v/>
      </c>
      <c r="O303" s="127"/>
      <c r="P303" s="64"/>
      <c r="Q303" s="64"/>
      <c r="R303" s="64"/>
      <c r="CB303" s="78" t="str">
        <f t="shared" si="124"/>
        <v/>
      </c>
      <c r="CC303" s="79">
        <v>100</v>
      </c>
      <c r="CD303" s="79">
        <f t="shared" si="125"/>
        <v>0</v>
      </c>
      <c r="CE303" s="79">
        <f t="shared" si="126"/>
        <v>0</v>
      </c>
      <c r="CF303" s="79">
        <f t="shared" si="127"/>
        <v>0</v>
      </c>
      <c r="CG303" s="79">
        <f t="shared" si="152"/>
        <v>0</v>
      </c>
      <c r="CH303" s="80">
        <f t="shared" si="128"/>
        <v>0</v>
      </c>
      <c r="CI303" s="84">
        <f t="shared" si="129"/>
        <v>0</v>
      </c>
      <c r="CJ303" s="80">
        <f t="shared" si="140"/>
        <v>0</v>
      </c>
      <c r="CN303" s="21" t="str">
        <f t="shared" si="130"/>
        <v/>
      </c>
      <c r="CO303" s="21" t="str">
        <f t="shared" si="131"/>
        <v/>
      </c>
      <c r="CP303" s="22" t="str">
        <f t="shared" si="141"/>
        <v/>
      </c>
      <c r="CQ303" s="22" t="str">
        <f t="shared" si="142"/>
        <v/>
      </c>
      <c r="CR303" s="22" t="str">
        <f t="shared" si="143"/>
        <v/>
      </c>
      <c r="CS303" s="22" t="str">
        <f t="shared" si="144"/>
        <v/>
      </c>
      <c r="CT303" s="22" t="str">
        <f t="shared" si="145"/>
        <v/>
      </c>
      <c r="CU303" s="173" t="str">
        <f t="shared" si="132"/>
        <v/>
      </c>
      <c r="CV303" s="173" t="str">
        <f t="shared" si="133"/>
        <v/>
      </c>
      <c r="CW303" s="22" t="str">
        <f t="shared" si="146"/>
        <v/>
      </c>
      <c r="CX303" s="22" t="str">
        <f t="shared" si="147"/>
        <v/>
      </c>
      <c r="CY303" s="23" t="str">
        <f t="shared" si="148"/>
        <v/>
      </c>
      <c r="CZ303" s="23" t="str">
        <f t="shared" si="149"/>
        <v/>
      </c>
      <c r="DA303" s="207" t="str">
        <f t="shared" si="153"/>
        <v/>
      </c>
      <c r="DB303" s="23">
        <f t="shared" si="134"/>
        <v>0</v>
      </c>
      <c r="DC303" s="16"/>
      <c r="DE303" s="192">
        <f t="shared" si="135"/>
        <v>0</v>
      </c>
      <c r="DF303" s="192">
        <f t="shared" si="136"/>
        <v>0</v>
      </c>
      <c r="DH303" s="192">
        <f t="shared" si="137"/>
        <v>0</v>
      </c>
      <c r="DI303" s="192">
        <f t="shared" si="138"/>
        <v>0</v>
      </c>
      <c r="DK303" s="203">
        <f>IF(Taula436[[#This Row],[Codi del contracte]]&lt;&gt;"",IF(Taula436[[#This Row],[Codi del contracte]]&gt;199,IF(Taula436[[#This Row],[Codi del contracte]]&lt;300,1,0),0),0)</f>
        <v>0</v>
      </c>
      <c r="DL303" s="203">
        <f>IF(Taula436[[#This Row],[Codi del contracte]]&lt;&gt;"",IF(Taula436[[#This Row],[Codi del contracte]]&gt;499,IF(Taula436[[#This Row],[Codi del contracte]]&lt;600,1,0),0),0)</f>
        <v>0</v>
      </c>
      <c r="DM303" s="203">
        <f t="shared" si="150"/>
        <v>0</v>
      </c>
      <c r="DN303" s="203">
        <f>IF(Taula436[[#This Row],[% Jornada (no posar símbol %)]]=100,IF(DM303=1,2,0),0)</f>
        <v>0</v>
      </c>
      <c r="DO303" s="203" t="str">
        <f t="shared" si="154"/>
        <v/>
      </c>
    </row>
    <row r="304" spans="1:119" ht="14.25" customHeight="1">
      <c r="A304" s="260"/>
      <c r="B304" s="83">
        <v>297</v>
      </c>
      <c r="C304" s="2"/>
      <c r="D304" s="158"/>
      <c r="E304" s="194"/>
      <c r="F304" s="153"/>
      <c r="G304" s="153"/>
      <c r="H304" s="2"/>
      <c r="I304" s="154"/>
      <c r="J304" s="210"/>
      <c r="K304" s="155"/>
      <c r="L304" s="156">
        <f t="shared" si="139"/>
        <v>0</v>
      </c>
      <c r="M304" s="340"/>
      <c r="N304" s="182" t="str">
        <f t="shared" si="151"/>
        <v/>
      </c>
      <c r="O304" s="127"/>
      <c r="P304" s="64"/>
      <c r="Q304" s="64"/>
      <c r="R304" s="64"/>
      <c r="CB304" s="78" t="str">
        <f t="shared" si="124"/>
        <v/>
      </c>
      <c r="CC304" s="79">
        <v>100</v>
      </c>
      <c r="CD304" s="79">
        <f t="shared" si="125"/>
        <v>0</v>
      </c>
      <c r="CE304" s="79">
        <f t="shared" si="126"/>
        <v>0</v>
      </c>
      <c r="CF304" s="79">
        <f t="shared" si="127"/>
        <v>0</v>
      </c>
      <c r="CG304" s="79">
        <f t="shared" si="152"/>
        <v>0</v>
      </c>
      <c r="CH304" s="80">
        <f t="shared" si="128"/>
        <v>0</v>
      </c>
      <c r="CI304" s="84">
        <f t="shared" si="129"/>
        <v>0</v>
      </c>
      <c r="CJ304" s="80">
        <f t="shared" si="140"/>
        <v>0</v>
      </c>
      <c r="CN304" s="21" t="str">
        <f t="shared" si="130"/>
        <v/>
      </c>
      <c r="CO304" s="21" t="str">
        <f t="shared" si="131"/>
        <v/>
      </c>
      <c r="CP304" s="22" t="str">
        <f t="shared" si="141"/>
        <v/>
      </c>
      <c r="CQ304" s="22" t="str">
        <f t="shared" si="142"/>
        <v/>
      </c>
      <c r="CR304" s="22" t="str">
        <f t="shared" si="143"/>
        <v/>
      </c>
      <c r="CS304" s="22" t="str">
        <f t="shared" si="144"/>
        <v/>
      </c>
      <c r="CT304" s="22" t="str">
        <f t="shared" si="145"/>
        <v/>
      </c>
      <c r="CU304" s="173" t="str">
        <f t="shared" si="132"/>
        <v/>
      </c>
      <c r="CV304" s="173" t="str">
        <f t="shared" si="133"/>
        <v/>
      </c>
      <c r="CW304" s="22" t="str">
        <f t="shared" si="146"/>
        <v/>
      </c>
      <c r="CX304" s="22" t="str">
        <f t="shared" si="147"/>
        <v/>
      </c>
      <c r="CY304" s="23" t="str">
        <f t="shared" si="148"/>
        <v/>
      </c>
      <c r="CZ304" s="23" t="str">
        <f t="shared" si="149"/>
        <v/>
      </c>
      <c r="DA304" s="207" t="str">
        <f t="shared" si="153"/>
        <v/>
      </c>
      <c r="DB304" s="23">
        <f t="shared" si="134"/>
        <v>0</v>
      </c>
      <c r="DC304" s="16"/>
      <c r="DE304" s="192">
        <f t="shared" si="135"/>
        <v>0</v>
      </c>
      <c r="DF304" s="192">
        <f t="shared" si="136"/>
        <v>0</v>
      </c>
      <c r="DH304" s="192">
        <f t="shared" si="137"/>
        <v>0</v>
      </c>
      <c r="DI304" s="192">
        <f t="shared" si="138"/>
        <v>0</v>
      </c>
      <c r="DK304" s="203">
        <f>IF(Taula436[[#This Row],[Codi del contracte]]&lt;&gt;"",IF(Taula436[[#This Row],[Codi del contracte]]&gt;199,IF(Taula436[[#This Row],[Codi del contracte]]&lt;300,1,0),0),0)</f>
        <v>0</v>
      </c>
      <c r="DL304" s="203">
        <f>IF(Taula436[[#This Row],[Codi del contracte]]&lt;&gt;"",IF(Taula436[[#This Row],[Codi del contracte]]&gt;499,IF(Taula436[[#This Row],[Codi del contracte]]&lt;600,1,0),0),0)</f>
        <v>0</v>
      </c>
      <c r="DM304" s="203">
        <f t="shared" si="150"/>
        <v>0</v>
      </c>
      <c r="DN304" s="203">
        <f>IF(Taula436[[#This Row],[% Jornada (no posar símbol %)]]=100,IF(DM304=1,2,0),0)</f>
        <v>0</v>
      </c>
      <c r="DO304" s="203" t="str">
        <f t="shared" si="154"/>
        <v/>
      </c>
    </row>
    <row r="305" spans="1:119" ht="14.25" customHeight="1">
      <c r="A305" s="260"/>
      <c r="B305" s="83">
        <v>298</v>
      </c>
      <c r="C305" s="2"/>
      <c r="D305" s="158"/>
      <c r="E305" s="194"/>
      <c r="F305" s="153"/>
      <c r="G305" s="153"/>
      <c r="H305" s="2"/>
      <c r="I305" s="154"/>
      <c r="J305" s="210"/>
      <c r="K305" s="155"/>
      <c r="L305" s="156">
        <f t="shared" si="139"/>
        <v>0</v>
      </c>
      <c r="M305" s="340"/>
      <c r="N305" s="182" t="str">
        <f t="shared" si="151"/>
        <v/>
      </c>
      <c r="O305" s="127"/>
      <c r="P305" s="64"/>
      <c r="Q305" s="64"/>
      <c r="R305" s="64"/>
      <c r="CB305" s="78" t="str">
        <f t="shared" si="124"/>
        <v/>
      </c>
      <c r="CC305" s="79">
        <v>100</v>
      </c>
      <c r="CD305" s="79">
        <f t="shared" si="125"/>
        <v>0</v>
      </c>
      <c r="CE305" s="79">
        <f t="shared" si="126"/>
        <v>0</v>
      </c>
      <c r="CF305" s="79">
        <f t="shared" si="127"/>
        <v>0</v>
      </c>
      <c r="CG305" s="79">
        <f t="shared" si="152"/>
        <v>0</v>
      </c>
      <c r="CH305" s="80">
        <f t="shared" si="128"/>
        <v>0</v>
      </c>
      <c r="CI305" s="84">
        <f t="shared" si="129"/>
        <v>0</v>
      </c>
      <c r="CJ305" s="80">
        <f t="shared" si="140"/>
        <v>0</v>
      </c>
      <c r="CN305" s="21" t="str">
        <f t="shared" si="130"/>
        <v/>
      </c>
      <c r="CO305" s="21" t="str">
        <f t="shared" si="131"/>
        <v/>
      </c>
      <c r="CP305" s="22" t="str">
        <f t="shared" si="141"/>
        <v/>
      </c>
      <c r="CQ305" s="22" t="str">
        <f t="shared" si="142"/>
        <v/>
      </c>
      <c r="CR305" s="22" t="str">
        <f t="shared" si="143"/>
        <v/>
      </c>
      <c r="CS305" s="22" t="str">
        <f t="shared" si="144"/>
        <v/>
      </c>
      <c r="CT305" s="22" t="str">
        <f t="shared" si="145"/>
        <v/>
      </c>
      <c r="CU305" s="173" t="str">
        <f t="shared" si="132"/>
        <v/>
      </c>
      <c r="CV305" s="173" t="str">
        <f t="shared" si="133"/>
        <v/>
      </c>
      <c r="CW305" s="22" t="str">
        <f t="shared" si="146"/>
        <v/>
      </c>
      <c r="CX305" s="22" t="str">
        <f t="shared" si="147"/>
        <v/>
      </c>
      <c r="CY305" s="23" t="str">
        <f t="shared" si="148"/>
        <v/>
      </c>
      <c r="CZ305" s="23" t="str">
        <f t="shared" si="149"/>
        <v/>
      </c>
      <c r="DA305" s="207" t="str">
        <f t="shared" si="153"/>
        <v/>
      </c>
      <c r="DB305" s="23">
        <f t="shared" si="134"/>
        <v>0</v>
      </c>
      <c r="DC305" s="16"/>
      <c r="DE305" s="192">
        <f t="shared" si="135"/>
        <v>0</v>
      </c>
      <c r="DF305" s="192">
        <f t="shared" si="136"/>
        <v>0</v>
      </c>
      <c r="DH305" s="192">
        <f t="shared" si="137"/>
        <v>0</v>
      </c>
      <c r="DI305" s="192">
        <f t="shared" si="138"/>
        <v>0</v>
      </c>
      <c r="DK305" s="203">
        <f>IF(Taula436[[#This Row],[Codi del contracte]]&lt;&gt;"",IF(Taula436[[#This Row],[Codi del contracte]]&gt;199,IF(Taula436[[#This Row],[Codi del contracte]]&lt;300,1,0),0),0)</f>
        <v>0</v>
      </c>
      <c r="DL305" s="203">
        <f>IF(Taula436[[#This Row],[Codi del contracte]]&lt;&gt;"",IF(Taula436[[#This Row],[Codi del contracte]]&gt;499,IF(Taula436[[#This Row],[Codi del contracte]]&lt;600,1,0),0),0)</f>
        <v>0</v>
      </c>
      <c r="DM305" s="203">
        <f t="shared" si="150"/>
        <v>0</v>
      </c>
      <c r="DN305" s="203">
        <f>IF(Taula436[[#This Row],[% Jornada (no posar símbol %)]]=100,IF(DM305=1,2,0),0)</f>
        <v>0</v>
      </c>
      <c r="DO305" s="203" t="str">
        <f t="shared" si="154"/>
        <v/>
      </c>
    </row>
    <row r="306" spans="1:119" ht="14.25" customHeight="1">
      <c r="A306" s="260"/>
      <c r="B306" s="83">
        <v>299</v>
      </c>
      <c r="C306" s="2"/>
      <c r="D306" s="158"/>
      <c r="E306" s="194"/>
      <c r="F306" s="153"/>
      <c r="G306" s="153"/>
      <c r="H306" s="2"/>
      <c r="I306" s="154"/>
      <c r="J306" s="210"/>
      <c r="K306" s="155"/>
      <c r="L306" s="156">
        <f t="shared" si="139"/>
        <v>0</v>
      </c>
      <c r="M306" s="340"/>
      <c r="N306" s="182" t="str">
        <f t="shared" si="151"/>
        <v/>
      </c>
      <c r="O306" s="127"/>
      <c r="P306" s="64"/>
      <c r="Q306" s="64"/>
      <c r="R306" s="64"/>
      <c r="CB306" s="78" t="str">
        <f t="shared" si="124"/>
        <v/>
      </c>
      <c r="CC306" s="79">
        <v>100</v>
      </c>
      <c r="CD306" s="79">
        <f t="shared" si="125"/>
        <v>0</v>
      </c>
      <c r="CE306" s="79">
        <f t="shared" si="126"/>
        <v>0</v>
      </c>
      <c r="CF306" s="79">
        <f t="shared" si="127"/>
        <v>0</v>
      </c>
      <c r="CG306" s="79">
        <f t="shared" si="152"/>
        <v>0</v>
      </c>
      <c r="CH306" s="80">
        <f t="shared" si="128"/>
        <v>0</v>
      </c>
      <c r="CI306" s="84">
        <f t="shared" si="129"/>
        <v>0</v>
      </c>
      <c r="CJ306" s="80">
        <f t="shared" si="140"/>
        <v>0</v>
      </c>
      <c r="CN306" s="21" t="str">
        <f t="shared" si="130"/>
        <v/>
      </c>
      <c r="CO306" s="21" t="str">
        <f t="shared" si="131"/>
        <v/>
      </c>
      <c r="CP306" s="22" t="str">
        <f t="shared" si="141"/>
        <v/>
      </c>
      <c r="CQ306" s="22" t="str">
        <f t="shared" si="142"/>
        <v/>
      </c>
      <c r="CR306" s="22" t="str">
        <f t="shared" si="143"/>
        <v/>
      </c>
      <c r="CS306" s="22" t="str">
        <f t="shared" si="144"/>
        <v/>
      </c>
      <c r="CT306" s="22" t="str">
        <f t="shared" si="145"/>
        <v/>
      </c>
      <c r="CU306" s="173" t="str">
        <f t="shared" si="132"/>
        <v/>
      </c>
      <c r="CV306" s="173" t="str">
        <f t="shared" si="133"/>
        <v/>
      </c>
      <c r="CW306" s="22" t="str">
        <f t="shared" si="146"/>
        <v/>
      </c>
      <c r="CX306" s="22" t="str">
        <f t="shared" si="147"/>
        <v/>
      </c>
      <c r="CY306" s="23" t="str">
        <f t="shared" si="148"/>
        <v/>
      </c>
      <c r="CZ306" s="23" t="str">
        <f t="shared" si="149"/>
        <v/>
      </c>
      <c r="DA306" s="207" t="str">
        <f t="shared" si="153"/>
        <v/>
      </c>
      <c r="DB306" s="23">
        <f t="shared" si="134"/>
        <v>0</v>
      </c>
      <c r="DC306" s="16"/>
      <c r="DE306" s="192">
        <f t="shared" si="135"/>
        <v>0</v>
      </c>
      <c r="DF306" s="192">
        <f t="shared" si="136"/>
        <v>0</v>
      </c>
      <c r="DH306" s="192">
        <f t="shared" si="137"/>
        <v>0</v>
      </c>
      <c r="DI306" s="192">
        <f t="shared" si="138"/>
        <v>0</v>
      </c>
      <c r="DK306" s="203">
        <f>IF(Taula436[[#This Row],[Codi del contracte]]&lt;&gt;"",IF(Taula436[[#This Row],[Codi del contracte]]&gt;199,IF(Taula436[[#This Row],[Codi del contracte]]&lt;300,1,0),0),0)</f>
        <v>0</v>
      </c>
      <c r="DL306" s="203">
        <f>IF(Taula436[[#This Row],[Codi del contracte]]&lt;&gt;"",IF(Taula436[[#This Row],[Codi del contracte]]&gt;499,IF(Taula436[[#This Row],[Codi del contracte]]&lt;600,1,0),0),0)</f>
        <v>0</v>
      </c>
      <c r="DM306" s="203">
        <f t="shared" si="150"/>
        <v>0</v>
      </c>
      <c r="DN306" s="203">
        <f>IF(Taula436[[#This Row],[% Jornada (no posar símbol %)]]=100,IF(DM306=1,2,0),0)</f>
        <v>0</v>
      </c>
      <c r="DO306" s="203" t="str">
        <f t="shared" si="154"/>
        <v/>
      </c>
    </row>
    <row r="307" spans="1:119" ht="14.25" customHeight="1">
      <c r="A307" s="260"/>
      <c r="B307" s="83">
        <v>300</v>
      </c>
      <c r="C307" s="2"/>
      <c r="D307" s="158"/>
      <c r="E307" s="194"/>
      <c r="F307" s="153"/>
      <c r="G307" s="153"/>
      <c r="H307" s="2"/>
      <c r="I307" s="154"/>
      <c r="J307" s="210"/>
      <c r="K307" s="155"/>
      <c r="L307" s="156">
        <f t="shared" si="139"/>
        <v>0</v>
      </c>
      <c r="M307" s="340"/>
      <c r="N307" s="182" t="str">
        <f t="shared" si="151"/>
        <v/>
      </c>
      <c r="O307" s="127"/>
      <c r="P307" s="64"/>
      <c r="Q307" s="64"/>
      <c r="R307" s="64"/>
      <c r="CB307" s="78" t="str">
        <f t="shared" si="124"/>
        <v/>
      </c>
      <c r="CC307" s="79">
        <v>100</v>
      </c>
      <c r="CD307" s="79">
        <f t="shared" si="125"/>
        <v>0</v>
      </c>
      <c r="CE307" s="79">
        <f t="shared" si="126"/>
        <v>0</v>
      </c>
      <c r="CF307" s="79">
        <f t="shared" si="127"/>
        <v>0</v>
      </c>
      <c r="CG307" s="79">
        <f t="shared" si="152"/>
        <v>0</v>
      </c>
      <c r="CH307" s="80">
        <f t="shared" si="128"/>
        <v>0</v>
      </c>
      <c r="CI307" s="84">
        <f t="shared" si="129"/>
        <v>0</v>
      </c>
      <c r="CJ307" s="80">
        <f t="shared" si="140"/>
        <v>0</v>
      </c>
      <c r="CN307" s="21" t="str">
        <f t="shared" si="130"/>
        <v/>
      </c>
      <c r="CO307" s="21" t="str">
        <f t="shared" si="131"/>
        <v/>
      </c>
      <c r="CP307" s="22" t="str">
        <f t="shared" si="141"/>
        <v/>
      </c>
      <c r="CQ307" s="22" t="str">
        <f t="shared" si="142"/>
        <v/>
      </c>
      <c r="CR307" s="22" t="str">
        <f t="shared" si="143"/>
        <v/>
      </c>
      <c r="CS307" s="22" t="str">
        <f t="shared" si="144"/>
        <v/>
      </c>
      <c r="CT307" s="22" t="str">
        <f t="shared" si="145"/>
        <v/>
      </c>
      <c r="CU307" s="173" t="str">
        <f t="shared" si="132"/>
        <v/>
      </c>
      <c r="CV307" s="173" t="str">
        <f t="shared" si="133"/>
        <v/>
      </c>
      <c r="CW307" s="22" t="str">
        <f t="shared" si="146"/>
        <v/>
      </c>
      <c r="CX307" s="22" t="str">
        <f t="shared" si="147"/>
        <v/>
      </c>
      <c r="CY307" s="23" t="str">
        <f t="shared" si="148"/>
        <v/>
      </c>
      <c r="CZ307" s="23" t="str">
        <f t="shared" si="149"/>
        <v/>
      </c>
      <c r="DA307" s="207" t="str">
        <f t="shared" si="153"/>
        <v/>
      </c>
      <c r="DB307" s="23">
        <f t="shared" si="134"/>
        <v>0</v>
      </c>
      <c r="DC307" s="16"/>
      <c r="DE307" s="192">
        <f t="shared" si="135"/>
        <v>0</v>
      </c>
      <c r="DF307" s="192">
        <f t="shared" si="136"/>
        <v>0</v>
      </c>
      <c r="DH307" s="192">
        <f t="shared" si="137"/>
        <v>0</v>
      </c>
      <c r="DI307" s="192">
        <f t="shared" si="138"/>
        <v>0</v>
      </c>
      <c r="DK307" s="203">
        <f>IF(Taula436[[#This Row],[Codi del contracte]]&lt;&gt;"",IF(Taula436[[#This Row],[Codi del contracte]]&gt;199,IF(Taula436[[#This Row],[Codi del contracte]]&lt;300,1,0),0),0)</f>
        <v>0</v>
      </c>
      <c r="DL307" s="203">
        <f>IF(Taula436[[#This Row],[Codi del contracte]]&lt;&gt;"",IF(Taula436[[#This Row],[Codi del contracte]]&gt;499,IF(Taula436[[#This Row],[Codi del contracte]]&lt;600,1,0),0),0)</f>
        <v>0</v>
      </c>
      <c r="DM307" s="203">
        <f t="shared" si="150"/>
        <v>0</v>
      </c>
      <c r="DN307" s="203">
        <f>IF(Taula436[[#This Row],[% Jornada (no posar símbol %)]]=100,IF(DM307=1,2,0),0)</f>
        <v>0</v>
      </c>
      <c r="DO307" s="203" t="str">
        <f t="shared" si="154"/>
        <v/>
      </c>
    </row>
    <row r="308" spans="1:119" ht="14.25" customHeight="1">
      <c r="A308" s="260"/>
      <c r="B308" s="83">
        <v>301</v>
      </c>
      <c r="C308" s="2"/>
      <c r="D308" s="158"/>
      <c r="E308" s="194"/>
      <c r="F308" s="153"/>
      <c r="G308" s="153"/>
      <c r="H308" s="2"/>
      <c r="I308" s="154"/>
      <c r="J308" s="210"/>
      <c r="K308" s="155"/>
      <c r="L308" s="156">
        <f t="shared" si="139"/>
        <v>0</v>
      </c>
      <c r="M308" s="340"/>
      <c r="N308" s="182" t="str">
        <f t="shared" si="151"/>
        <v/>
      </c>
      <c r="O308" s="127"/>
      <c r="P308" s="64"/>
      <c r="Q308" s="64"/>
      <c r="R308" s="64"/>
      <c r="CB308" s="78" t="str">
        <f t="shared" si="124"/>
        <v/>
      </c>
      <c r="CC308" s="79">
        <v>100</v>
      </c>
      <c r="CD308" s="79">
        <f t="shared" si="125"/>
        <v>0</v>
      </c>
      <c r="CE308" s="79">
        <f t="shared" si="126"/>
        <v>0</v>
      </c>
      <c r="CF308" s="79">
        <f t="shared" si="127"/>
        <v>0</v>
      </c>
      <c r="CG308" s="79">
        <f t="shared" si="152"/>
        <v>0</v>
      </c>
      <c r="CH308" s="80">
        <f t="shared" si="128"/>
        <v>0</v>
      </c>
      <c r="CI308" s="84">
        <f t="shared" si="129"/>
        <v>0</v>
      </c>
      <c r="CJ308" s="80">
        <f t="shared" si="140"/>
        <v>0</v>
      </c>
      <c r="CN308" s="21" t="str">
        <f t="shared" si="130"/>
        <v/>
      </c>
      <c r="CO308" s="21" t="str">
        <f t="shared" si="131"/>
        <v/>
      </c>
      <c r="CP308" s="22" t="str">
        <f t="shared" si="141"/>
        <v/>
      </c>
      <c r="CQ308" s="22" t="str">
        <f t="shared" si="142"/>
        <v/>
      </c>
      <c r="CR308" s="22" t="str">
        <f t="shared" si="143"/>
        <v/>
      </c>
      <c r="CS308" s="22" t="str">
        <f t="shared" si="144"/>
        <v/>
      </c>
      <c r="CT308" s="22" t="str">
        <f t="shared" si="145"/>
        <v/>
      </c>
      <c r="CU308" s="173" t="str">
        <f t="shared" si="132"/>
        <v/>
      </c>
      <c r="CV308" s="173" t="str">
        <f t="shared" si="133"/>
        <v/>
      </c>
      <c r="CW308" s="22" t="str">
        <f t="shared" si="146"/>
        <v/>
      </c>
      <c r="CX308" s="22" t="str">
        <f t="shared" si="147"/>
        <v/>
      </c>
      <c r="CY308" s="23" t="str">
        <f t="shared" si="148"/>
        <v/>
      </c>
      <c r="CZ308" s="23" t="str">
        <f t="shared" si="149"/>
        <v/>
      </c>
      <c r="DA308" s="207" t="str">
        <f t="shared" si="153"/>
        <v/>
      </c>
      <c r="DB308" s="23">
        <f t="shared" si="134"/>
        <v>0</v>
      </c>
      <c r="DC308" s="16"/>
      <c r="DE308" s="192">
        <f t="shared" si="135"/>
        <v>0</v>
      </c>
      <c r="DF308" s="192">
        <f t="shared" si="136"/>
        <v>0</v>
      </c>
      <c r="DH308" s="192">
        <f t="shared" si="137"/>
        <v>0</v>
      </c>
      <c r="DI308" s="192">
        <f t="shared" si="138"/>
        <v>0</v>
      </c>
      <c r="DK308" s="203">
        <f>IF(Taula436[[#This Row],[Codi del contracte]]&lt;&gt;"",IF(Taula436[[#This Row],[Codi del contracte]]&gt;199,IF(Taula436[[#This Row],[Codi del contracte]]&lt;300,1,0),0),0)</f>
        <v>0</v>
      </c>
      <c r="DL308" s="203">
        <f>IF(Taula436[[#This Row],[Codi del contracte]]&lt;&gt;"",IF(Taula436[[#This Row],[Codi del contracte]]&gt;499,IF(Taula436[[#This Row],[Codi del contracte]]&lt;600,1,0),0),0)</f>
        <v>0</v>
      </c>
      <c r="DM308" s="203">
        <f t="shared" si="150"/>
        <v>0</v>
      </c>
      <c r="DN308" s="203">
        <f>IF(Taula436[[#This Row],[% Jornada (no posar símbol %)]]=100,IF(DM308=1,2,0),0)</f>
        <v>0</v>
      </c>
      <c r="DO308" s="203" t="str">
        <f t="shared" si="154"/>
        <v/>
      </c>
    </row>
    <row r="309" spans="1:119" ht="14.25" customHeight="1">
      <c r="A309" s="260"/>
      <c r="B309" s="83">
        <v>302</v>
      </c>
      <c r="C309" s="2"/>
      <c r="D309" s="158"/>
      <c r="E309" s="194"/>
      <c r="F309" s="153"/>
      <c r="G309" s="153"/>
      <c r="H309" s="2"/>
      <c r="I309" s="154"/>
      <c r="J309" s="210"/>
      <c r="K309" s="155"/>
      <c r="L309" s="156">
        <f t="shared" si="139"/>
        <v>0</v>
      </c>
      <c r="M309" s="340"/>
      <c r="N309" s="182" t="str">
        <f t="shared" si="151"/>
        <v/>
      </c>
      <c r="O309" s="127"/>
      <c r="P309" s="64"/>
      <c r="Q309" s="64"/>
      <c r="R309" s="64"/>
      <c r="CB309" s="78" t="str">
        <f t="shared" si="124"/>
        <v/>
      </c>
      <c r="CC309" s="79">
        <v>100</v>
      </c>
      <c r="CD309" s="79">
        <f t="shared" si="125"/>
        <v>0</v>
      </c>
      <c r="CE309" s="79">
        <f t="shared" si="126"/>
        <v>0</v>
      </c>
      <c r="CF309" s="79">
        <f t="shared" si="127"/>
        <v>0</v>
      </c>
      <c r="CG309" s="79">
        <f t="shared" si="152"/>
        <v>0</v>
      </c>
      <c r="CH309" s="80">
        <f t="shared" si="128"/>
        <v>0</v>
      </c>
      <c r="CI309" s="84">
        <f t="shared" si="129"/>
        <v>0</v>
      </c>
      <c r="CJ309" s="80">
        <f t="shared" si="140"/>
        <v>0</v>
      </c>
      <c r="CN309" s="21" t="str">
        <f t="shared" si="130"/>
        <v/>
      </c>
      <c r="CO309" s="21" t="str">
        <f t="shared" si="131"/>
        <v/>
      </c>
      <c r="CP309" s="22" t="str">
        <f t="shared" si="141"/>
        <v/>
      </c>
      <c r="CQ309" s="22" t="str">
        <f t="shared" si="142"/>
        <v/>
      </c>
      <c r="CR309" s="22" t="str">
        <f t="shared" si="143"/>
        <v/>
      </c>
      <c r="CS309" s="22" t="str">
        <f t="shared" si="144"/>
        <v/>
      </c>
      <c r="CT309" s="22" t="str">
        <f t="shared" si="145"/>
        <v/>
      </c>
      <c r="CU309" s="173" t="str">
        <f t="shared" si="132"/>
        <v/>
      </c>
      <c r="CV309" s="173" t="str">
        <f t="shared" si="133"/>
        <v/>
      </c>
      <c r="CW309" s="22" t="str">
        <f t="shared" si="146"/>
        <v/>
      </c>
      <c r="CX309" s="22" t="str">
        <f t="shared" si="147"/>
        <v/>
      </c>
      <c r="CY309" s="23" t="str">
        <f t="shared" si="148"/>
        <v/>
      </c>
      <c r="CZ309" s="23" t="str">
        <f t="shared" si="149"/>
        <v/>
      </c>
      <c r="DA309" s="207" t="str">
        <f t="shared" si="153"/>
        <v/>
      </c>
      <c r="DB309" s="23">
        <f t="shared" si="134"/>
        <v>0</v>
      </c>
      <c r="DC309" s="16"/>
      <c r="DE309" s="192">
        <f t="shared" si="135"/>
        <v>0</v>
      </c>
      <c r="DF309" s="192">
        <f t="shared" si="136"/>
        <v>0</v>
      </c>
      <c r="DH309" s="192">
        <f t="shared" si="137"/>
        <v>0</v>
      </c>
      <c r="DI309" s="192">
        <f t="shared" si="138"/>
        <v>0</v>
      </c>
      <c r="DK309" s="203">
        <f>IF(Taula436[[#This Row],[Codi del contracte]]&lt;&gt;"",IF(Taula436[[#This Row],[Codi del contracte]]&gt;199,IF(Taula436[[#This Row],[Codi del contracte]]&lt;300,1,0),0),0)</f>
        <v>0</v>
      </c>
      <c r="DL309" s="203">
        <f>IF(Taula436[[#This Row],[Codi del contracte]]&lt;&gt;"",IF(Taula436[[#This Row],[Codi del contracte]]&gt;499,IF(Taula436[[#This Row],[Codi del contracte]]&lt;600,1,0),0),0)</f>
        <v>0</v>
      </c>
      <c r="DM309" s="203">
        <f t="shared" si="150"/>
        <v>0</v>
      </c>
      <c r="DN309" s="203">
        <f>IF(Taula436[[#This Row],[% Jornada (no posar símbol %)]]=100,IF(DM309=1,2,0),0)</f>
        <v>0</v>
      </c>
      <c r="DO309" s="203" t="str">
        <f t="shared" si="154"/>
        <v/>
      </c>
    </row>
    <row r="310" spans="1:119" ht="14.25" customHeight="1">
      <c r="A310" s="260"/>
      <c r="B310" s="83">
        <v>303</v>
      </c>
      <c r="C310" s="2"/>
      <c r="D310" s="158"/>
      <c r="E310" s="194"/>
      <c r="F310" s="153"/>
      <c r="G310" s="153"/>
      <c r="H310" s="2"/>
      <c r="I310" s="154"/>
      <c r="J310" s="210"/>
      <c r="K310" s="155"/>
      <c r="L310" s="156">
        <f t="shared" si="139"/>
        <v>0</v>
      </c>
      <c r="M310" s="340"/>
      <c r="N310" s="182" t="str">
        <f t="shared" si="151"/>
        <v/>
      </c>
      <c r="O310" s="127"/>
      <c r="P310" s="64"/>
      <c r="Q310" s="64"/>
      <c r="R310" s="64"/>
      <c r="CB310" s="78" t="str">
        <f t="shared" si="124"/>
        <v/>
      </c>
      <c r="CC310" s="79">
        <v>100</v>
      </c>
      <c r="CD310" s="79">
        <f t="shared" si="125"/>
        <v>0</v>
      </c>
      <c r="CE310" s="79">
        <f t="shared" si="126"/>
        <v>0</v>
      </c>
      <c r="CF310" s="79">
        <f t="shared" si="127"/>
        <v>0</v>
      </c>
      <c r="CG310" s="79">
        <f t="shared" si="152"/>
        <v>0</v>
      </c>
      <c r="CH310" s="80">
        <f t="shared" si="128"/>
        <v>0</v>
      </c>
      <c r="CI310" s="84">
        <f t="shared" si="129"/>
        <v>0</v>
      </c>
      <c r="CJ310" s="80">
        <f t="shared" si="140"/>
        <v>0</v>
      </c>
      <c r="CN310" s="21" t="str">
        <f t="shared" si="130"/>
        <v/>
      </c>
      <c r="CO310" s="21" t="str">
        <f t="shared" si="131"/>
        <v/>
      </c>
      <c r="CP310" s="22" t="str">
        <f t="shared" si="141"/>
        <v/>
      </c>
      <c r="CQ310" s="22" t="str">
        <f t="shared" si="142"/>
        <v/>
      </c>
      <c r="CR310" s="22" t="str">
        <f t="shared" si="143"/>
        <v/>
      </c>
      <c r="CS310" s="22" t="str">
        <f t="shared" si="144"/>
        <v/>
      </c>
      <c r="CT310" s="22" t="str">
        <f t="shared" si="145"/>
        <v/>
      </c>
      <c r="CU310" s="173" t="str">
        <f t="shared" si="132"/>
        <v/>
      </c>
      <c r="CV310" s="173" t="str">
        <f t="shared" si="133"/>
        <v/>
      </c>
      <c r="CW310" s="22" t="str">
        <f t="shared" si="146"/>
        <v/>
      </c>
      <c r="CX310" s="22" t="str">
        <f t="shared" si="147"/>
        <v/>
      </c>
      <c r="CY310" s="23" t="str">
        <f t="shared" si="148"/>
        <v/>
      </c>
      <c r="CZ310" s="23" t="str">
        <f t="shared" si="149"/>
        <v/>
      </c>
      <c r="DA310" s="207" t="str">
        <f t="shared" si="153"/>
        <v/>
      </c>
      <c r="DB310" s="23">
        <f t="shared" si="134"/>
        <v>0</v>
      </c>
      <c r="DC310" s="16"/>
      <c r="DE310" s="192">
        <f t="shared" si="135"/>
        <v>0</v>
      </c>
      <c r="DF310" s="192">
        <f t="shared" si="136"/>
        <v>0</v>
      </c>
      <c r="DH310" s="192">
        <f t="shared" si="137"/>
        <v>0</v>
      </c>
      <c r="DI310" s="192">
        <f t="shared" si="138"/>
        <v>0</v>
      </c>
      <c r="DK310" s="203">
        <f>IF(Taula436[[#This Row],[Codi del contracte]]&lt;&gt;"",IF(Taula436[[#This Row],[Codi del contracte]]&gt;199,IF(Taula436[[#This Row],[Codi del contracte]]&lt;300,1,0),0),0)</f>
        <v>0</v>
      </c>
      <c r="DL310" s="203">
        <f>IF(Taula436[[#This Row],[Codi del contracte]]&lt;&gt;"",IF(Taula436[[#This Row],[Codi del contracte]]&gt;499,IF(Taula436[[#This Row],[Codi del contracte]]&lt;600,1,0),0),0)</f>
        <v>0</v>
      </c>
      <c r="DM310" s="203">
        <f t="shared" si="150"/>
        <v>0</v>
      </c>
      <c r="DN310" s="203">
        <f>IF(Taula436[[#This Row],[% Jornada (no posar símbol %)]]=100,IF(DM310=1,2,0),0)</f>
        <v>0</v>
      </c>
      <c r="DO310" s="203" t="str">
        <f t="shared" si="154"/>
        <v/>
      </c>
    </row>
    <row r="311" spans="1:119" ht="14.25" customHeight="1">
      <c r="A311" s="260"/>
      <c r="B311" s="83">
        <v>304</v>
      </c>
      <c r="C311" s="2"/>
      <c r="D311" s="158"/>
      <c r="E311" s="194"/>
      <c r="F311" s="153"/>
      <c r="G311" s="153"/>
      <c r="H311" s="2"/>
      <c r="I311" s="154"/>
      <c r="J311" s="210"/>
      <c r="K311" s="155"/>
      <c r="L311" s="156">
        <f t="shared" si="139"/>
        <v>0</v>
      </c>
      <c r="M311" s="340"/>
      <c r="N311" s="182" t="str">
        <f t="shared" si="151"/>
        <v/>
      </c>
      <c r="O311" s="127"/>
      <c r="P311" s="64"/>
      <c r="Q311" s="64"/>
      <c r="R311" s="64"/>
      <c r="CB311" s="78" t="str">
        <f t="shared" si="124"/>
        <v/>
      </c>
      <c r="CC311" s="79">
        <v>100</v>
      </c>
      <c r="CD311" s="79">
        <f t="shared" si="125"/>
        <v>0</v>
      </c>
      <c r="CE311" s="79">
        <f t="shared" si="126"/>
        <v>0</v>
      </c>
      <c r="CF311" s="79">
        <f t="shared" si="127"/>
        <v>0</v>
      </c>
      <c r="CG311" s="79">
        <f t="shared" si="152"/>
        <v>0</v>
      </c>
      <c r="CH311" s="80">
        <f t="shared" si="128"/>
        <v>0</v>
      </c>
      <c r="CI311" s="84">
        <f t="shared" si="129"/>
        <v>0</v>
      </c>
      <c r="CJ311" s="80">
        <f t="shared" si="140"/>
        <v>0</v>
      </c>
      <c r="CN311" s="21" t="str">
        <f t="shared" si="130"/>
        <v/>
      </c>
      <c r="CO311" s="21" t="str">
        <f t="shared" si="131"/>
        <v/>
      </c>
      <c r="CP311" s="22" t="str">
        <f t="shared" si="141"/>
        <v/>
      </c>
      <c r="CQ311" s="22" t="str">
        <f t="shared" si="142"/>
        <v/>
      </c>
      <c r="CR311" s="22" t="str">
        <f t="shared" si="143"/>
        <v/>
      </c>
      <c r="CS311" s="22" t="str">
        <f t="shared" si="144"/>
        <v/>
      </c>
      <c r="CT311" s="22" t="str">
        <f t="shared" si="145"/>
        <v/>
      </c>
      <c r="CU311" s="173" t="str">
        <f t="shared" si="132"/>
        <v/>
      </c>
      <c r="CV311" s="173" t="str">
        <f t="shared" si="133"/>
        <v/>
      </c>
      <c r="CW311" s="22" t="str">
        <f t="shared" si="146"/>
        <v/>
      </c>
      <c r="CX311" s="22" t="str">
        <f t="shared" si="147"/>
        <v/>
      </c>
      <c r="CY311" s="23" t="str">
        <f t="shared" si="148"/>
        <v/>
      </c>
      <c r="CZ311" s="23" t="str">
        <f t="shared" si="149"/>
        <v/>
      </c>
      <c r="DA311" s="207" t="str">
        <f t="shared" si="153"/>
        <v/>
      </c>
      <c r="DB311" s="23">
        <f t="shared" si="134"/>
        <v>0</v>
      </c>
      <c r="DC311" s="16"/>
      <c r="DE311" s="192">
        <f t="shared" si="135"/>
        <v>0</v>
      </c>
      <c r="DF311" s="192">
        <f t="shared" si="136"/>
        <v>0</v>
      </c>
      <c r="DH311" s="192">
        <f t="shared" si="137"/>
        <v>0</v>
      </c>
      <c r="DI311" s="192">
        <f t="shared" si="138"/>
        <v>0</v>
      </c>
      <c r="DK311" s="203">
        <f>IF(Taula436[[#This Row],[Codi del contracte]]&lt;&gt;"",IF(Taula436[[#This Row],[Codi del contracte]]&gt;199,IF(Taula436[[#This Row],[Codi del contracte]]&lt;300,1,0),0),0)</f>
        <v>0</v>
      </c>
      <c r="DL311" s="203">
        <f>IF(Taula436[[#This Row],[Codi del contracte]]&lt;&gt;"",IF(Taula436[[#This Row],[Codi del contracte]]&gt;499,IF(Taula436[[#This Row],[Codi del contracte]]&lt;600,1,0),0),0)</f>
        <v>0</v>
      </c>
      <c r="DM311" s="203">
        <f t="shared" si="150"/>
        <v>0</v>
      </c>
      <c r="DN311" s="203">
        <f>IF(Taula436[[#This Row],[% Jornada (no posar símbol %)]]=100,IF(DM311=1,2,0),0)</f>
        <v>0</v>
      </c>
      <c r="DO311" s="203" t="str">
        <f t="shared" si="154"/>
        <v/>
      </c>
    </row>
    <row r="312" spans="1:119" ht="14.25" customHeight="1">
      <c r="A312" s="260"/>
      <c r="B312" s="83">
        <v>305</v>
      </c>
      <c r="C312" s="2"/>
      <c r="D312" s="158"/>
      <c r="E312" s="194"/>
      <c r="F312" s="153"/>
      <c r="G312" s="153"/>
      <c r="H312" s="2"/>
      <c r="I312" s="154"/>
      <c r="J312" s="210"/>
      <c r="K312" s="155"/>
      <c r="L312" s="156">
        <f t="shared" si="139"/>
        <v>0</v>
      </c>
      <c r="M312" s="340"/>
      <c r="N312" s="182" t="str">
        <f t="shared" si="151"/>
        <v/>
      </c>
      <c r="O312" s="127"/>
      <c r="P312" s="64"/>
      <c r="Q312" s="64"/>
      <c r="R312" s="64"/>
      <c r="CB312" s="78" t="str">
        <f t="shared" si="124"/>
        <v/>
      </c>
      <c r="CC312" s="79">
        <v>100</v>
      </c>
      <c r="CD312" s="79">
        <f t="shared" si="125"/>
        <v>0</v>
      </c>
      <c r="CE312" s="79">
        <f t="shared" si="126"/>
        <v>0</v>
      </c>
      <c r="CF312" s="79">
        <f t="shared" si="127"/>
        <v>0</v>
      </c>
      <c r="CG312" s="79">
        <f t="shared" si="152"/>
        <v>0</v>
      </c>
      <c r="CH312" s="80">
        <f t="shared" si="128"/>
        <v>0</v>
      </c>
      <c r="CI312" s="84">
        <f t="shared" si="129"/>
        <v>0</v>
      </c>
      <c r="CJ312" s="80">
        <f t="shared" si="140"/>
        <v>0</v>
      </c>
      <c r="CN312" s="21" t="str">
        <f t="shared" si="130"/>
        <v/>
      </c>
      <c r="CO312" s="21" t="str">
        <f t="shared" si="131"/>
        <v/>
      </c>
      <c r="CP312" s="22" t="str">
        <f t="shared" si="141"/>
        <v/>
      </c>
      <c r="CQ312" s="22" t="str">
        <f t="shared" si="142"/>
        <v/>
      </c>
      <c r="CR312" s="22" t="str">
        <f t="shared" si="143"/>
        <v/>
      </c>
      <c r="CS312" s="22" t="str">
        <f t="shared" si="144"/>
        <v/>
      </c>
      <c r="CT312" s="22" t="str">
        <f t="shared" si="145"/>
        <v/>
      </c>
      <c r="CU312" s="173" t="str">
        <f t="shared" si="132"/>
        <v/>
      </c>
      <c r="CV312" s="173" t="str">
        <f t="shared" si="133"/>
        <v/>
      </c>
      <c r="CW312" s="22" t="str">
        <f t="shared" si="146"/>
        <v/>
      </c>
      <c r="CX312" s="22" t="str">
        <f t="shared" si="147"/>
        <v/>
      </c>
      <c r="CY312" s="23" t="str">
        <f t="shared" si="148"/>
        <v/>
      </c>
      <c r="CZ312" s="23" t="str">
        <f t="shared" si="149"/>
        <v/>
      </c>
      <c r="DA312" s="207" t="str">
        <f t="shared" si="153"/>
        <v/>
      </c>
      <c r="DB312" s="23">
        <f t="shared" si="134"/>
        <v>0</v>
      </c>
      <c r="DC312" s="16"/>
      <c r="DE312" s="192">
        <f t="shared" si="135"/>
        <v>0</v>
      </c>
      <c r="DF312" s="192">
        <f t="shared" si="136"/>
        <v>0</v>
      </c>
      <c r="DH312" s="192">
        <f t="shared" si="137"/>
        <v>0</v>
      </c>
      <c r="DI312" s="192">
        <f t="shared" si="138"/>
        <v>0</v>
      </c>
      <c r="DK312" s="203">
        <f>IF(Taula436[[#This Row],[Codi del contracte]]&lt;&gt;"",IF(Taula436[[#This Row],[Codi del contracte]]&gt;199,IF(Taula436[[#This Row],[Codi del contracte]]&lt;300,1,0),0),0)</f>
        <v>0</v>
      </c>
      <c r="DL312" s="203">
        <f>IF(Taula436[[#This Row],[Codi del contracte]]&lt;&gt;"",IF(Taula436[[#This Row],[Codi del contracte]]&gt;499,IF(Taula436[[#This Row],[Codi del contracte]]&lt;600,1,0),0),0)</f>
        <v>0</v>
      </c>
      <c r="DM312" s="203">
        <f t="shared" si="150"/>
        <v>0</v>
      </c>
      <c r="DN312" s="203">
        <f>IF(Taula436[[#This Row],[% Jornada (no posar símbol %)]]=100,IF(DM312=1,2,0),0)</f>
        <v>0</v>
      </c>
      <c r="DO312" s="203" t="str">
        <f t="shared" si="154"/>
        <v/>
      </c>
    </row>
    <row r="313" spans="1:119" ht="14.25" customHeight="1">
      <c r="A313" s="260"/>
      <c r="B313" s="83">
        <v>306</v>
      </c>
      <c r="C313" s="2"/>
      <c r="D313" s="158"/>
      <c r="E313" s="194"/>
      <c r="F313" s="153"/>
      <c r="G313" s="153"/>
      <c r="H313" s="2"/>
      <c r="I313" s="154"/>
      <c r="J313" s="210"/>
      <c r="K313" s="155"/>
      <c r="L313" s="156">
        <f t="shared" si="139"/>
        <v>0</v>
      </c>
      <c r="M313" s="340"/>
      <c r="N313" s="182" t="str">
        <f t="shared" si="151"/>
        <v/>
      </c>
      <c r="O313" s="127"/>
      <c r="P313" s="64"/>
      <c r="Q313" s="64"/>
      <c r="R313" s="64"/>
      <c r="CB313" s="78" t="str">
        <f t="shared" si="124"/>
        <v/>
      </c>
      <c r="CC313" s="79">
        <v>100</v>
      </c>
      <c r="CD313" s="79">
        <f t="shared" si="125"/>
        <v>0</v>
      </c>
      <c r="CE313" s="79">
        <f t="shared" si="126"/>
        <v>0</v>
      </c>
      <c r="CF313" s="79">
        <f t="shared" si="127"/>
        <v>0</v>
      </c>
      <c r="CG313" s="79">
        <f t="shared" si="152"/>
        <v>0</v>
      </c>
      <c r="CH313" s="80">
        <f t="shared" si="128"/>
        <v>0</v>
      </c>
      <c r="CI313" s="84">
        <f t="shared" si="129"/>
        <v>0</v>
      </c>
      <c r="CJ313" s="80">
        <f t="shared" si="140"/>
        <v>0</v>
      </c>
      <c r="CN313" s="21" t="str">
        <f t="shared" si="130"/>
        <v/>
      </c>
      <c r="CO313" s="21" t="str">
        <f t="shared" si="131"/>
        <v/>
      </c>
      <c r="CP313" s="22" t="str">
        <f t="shared" si="141"/>
        <v/>
      </c>
      <c r="CQ313" s="22" t="str">
        <f t="shared" si="142"/>
        <v/>
      </c>
      <c r="CR313" s="22" t="str">
        <f t="shared" si="143"/>
        <v/>
      </c>
      <c r="CS313" s="22" t="str">
        <f t="shared" si="144"/>
        <v/>
      </c>
      <c r="CT313" s="22" t="str">
        <f t="shared" si="145"/>
        <v/>
      </c>
      <c r="CU313" s="173" t="str">
        <f t="shared" si="132"/>
        <v/>
      </c>
      <c r="CV313" s="173" t="str">
        <f t="shared" si="133"/>
        <v/>
      </c>
      <c r="CW313" s="22" t="str">
        <f t="shared" si="146"/>
        <v/>
      </c>
      <c r="CX313" s="22" t="str">
        <f t="shared" si="147"/>
        <v/>
      </c>
      <c r="CY313" s="23" t="str">
        <f t="shared" si="148"/>
        <v/>
      </c>
      <c r="CZ313" s="23" t="str">
        <f t="shared" si="149"/>
        <v/>
      </c>
      <c r="DA313" s="207" t="str">
        <f t="shared" si="153"/>
        <v/>
      </c>
      <c r="DB313" s="23">
        <f t="shared" si="134"/>
        <v>0</v>
      </c>
      <c r="DC313" s="16"/>
      <c r="DE313" s="192">
        <f t="shared" si="135"/>
        <v>0</v>
      </c>
      <c r="DF313" s="192">
        <f t="shared" si="136"/>
        <v>0</v>
      </c>
      <c r="DH313" s="192">
        <f t="shared" si="137"/>
        <v>0</v>
      </c>
      <c r="DI313" s="192">
        <f t="shared" si="138"/>
        <v>0</v>
      </c>
      <c r="DK313" s="203">
        <f>IF(Taula436[[#This Row],[Codi del contracte]]&lt;&gt;"",IF(Taula436[[#This Row],[Codi del contracte]]&gt;199,IF(Taula436[[#This Row],[Codi del contracte]]&lt;300,1,0),0),0)</f>
        <v>0</v>
      </c>
      <c r="DL313" s="203">
        <f>IF(Taula436[[#This Row],[Codi del contracte]]&lt;&gt;"",IF(Taula436[[#This Row],[Codi del contracte]]&gt;499,IF(Taula436[[#This Row],[Codi del contracte]]&lt;600,1,0),0),0)</f>
        <v>0</v>
      </c>
      <c r="DM313" s="203">
        <f t="shared" si="150"/>
        <v>0</v>
      </c>
      <c r="DN313" s="203">
        <f>IF(Taula436[[#This Row],[% Jornada (no posar símbol %)]]=100,IF(DM313=1,2,0),0)</f>
        <v>0</v>
      </c>
      <c r="DO313" s="203" t="str">
        <f t="shared" si="154"/>
        <v/>
      </c>
    </row>
    <row r="314" spans="1:119" ht="14.25" customHeight="1">
      <c r="A314" s="260"/>
      <c r="B314" s="83">
        <v>307</v>
      </c>
      <c r="C314" s="2"/>
      <c r="D314" s="158"/>
      <c r="E314" s="194"/>
      <c r="F314" s="153"/>
      <c r="G314" s="153"/>
      <c r="H314" s="2"/>
      <c r="I314" s="154"/>
      <c r="J314" s="210"/>
      <c r="K314" s="155"/>
      <c r="L314" s="156">
        <f t="shared" si="139"/>
        <v>0</v>
      </c>
      <c r="M314" s="340"/>
      <c r="N314" s="182" t="str">
        <f t="shared" si="151"/>
        <v/>
      </c>
      <c r="O314" s="127"/>
      <c r="P314" s="64"/>
      <c r="Q314" s="64"/>
      <c r="R314" s="64"/>
      <c r="CB314" s="78" t="str">
        <f t="shared" si="124"/>
        <v/>
      </c>
      <c r="CC314" s="79">
        <v>100</v>
      </c>
      <c r="CD314" s="79">
        <f t="shared" si="125"/>
        <v>0</v>
      </c>
      <c r="CE314" s="79">
        <f t="shared" si="126"/>
        <v>0</v>
      </c>
      <c r="CF314" s="79">
        <f t="shared" si="127"/>
        <v>0</v>
      </c>
      <c r="CG314" s="79">
        <f t="shared" si="152"/>
        <v>0</v>
      </c>
      <c r="CH314" s="80">
        <f t="shared" si="128"/>
        <v>0</v>
      </c>
      <c r="CI314" s="84">
        <f t="shared" si="129"/>
        <v>0</v>
      </c>
      <c r="CJ314" s="80">
        <f t="shared" si="140"/>
        <v>0</v>
      </c>
      <c r="CN314" s="21" t="str">
        <f t="shared" si="130"/>
        <v/>
      </c>
      <c r="CO314" s="21" t="str">
        <f t="shared" si="131"/>
        <v/>
      </c>
      <c r="CP314" s="22" t="str">
        <f t="shared" si="141"/>
        <v/>
      </c>
      <c r="CQ314" s="22" t="str">
        <f t="shared" si="142"/>
        <v/>
      </c>
      <c r="CR314" s="22" t="str">
        <f t="shared" si="143"/>
        <v/>
      </c>
      <c r="CS314" s="22" t="str">
        <f t="shared" si="144"/>
        <v/>
      </c>
      <c r="CT314" s="22" t="str">
        <f t="shared" si="145"/>
        <v/>
      </c>
      <c r="CU314" s="173" t="str">
        <f t="shared" si="132"/>
        <v/>
      </c>
      <c r="CV314" s="173" t="str">
        <f t="shared" si="133"/>
        <v/>
      </c>
      <c r="CW314" s="22" t="str">
        <f t="shared" si="146"/>
        <v/>
      </c>
      <c r="CX314" s="22" t="str">
        <f t="shared" si="147"/>
        <v/>
      </c>
      <c r="CY314" s="23" t="str">
        <f t="shared" si="148"/>
        <v/>
      </c>
      <c r="CZ314" s="23" t="str">
        <f t="shared" si="149"/>
        <v/>
      </c>
      <c r="DA314" s="207" t="str">
        <f t="shared" si="153"/>
        <v/>
      </c>
      <c r="DB314" s="23">
        <f t="shared" si="134"/>
        <v>0</v>
      </c>
      <c r="DC314" s="16"/>
      <c r="DE314" s="192">
        <f t="shared" si="135"/>
        <v>0</v>
      </c>
      <c r="DF314" s="192">
        <f t="shared" si="136"/>
        <v>0</v>
      </c>
      <c r="DH314" s="192">
        <f t="shared" si="137"/>
        <v>0</v>
      </c>
      <c r="DI314" s="192">
        <f t="shared" si="138"/>
        <v>0</v>
      </c>
      <c r="DK314" s="203">
        <f>IF(Taula436[[#This Row],[Codi del contracte]]&lt;&gt;"",IF(Taula436[[#This Row],[Codi del contracte]]&gt;199,IF(Taula436[[#This Row],[Codi del contracte]]&lt;300,1,0),0),0)</f>
        <v>0</v>
      </c>
      <c r="DL314" s="203">
        <f>IF(Taula436[[#This Row],[Codi del contracte]]&lt;&gt;"",IF(Taula436[[#This Row],[Codi del contracte]]&gt;499,IF(Taula436[[#This Row],[Codi del contracte]]&lt;600,1,0),0),0)</f>
        <v>0</v>
      </c>
      <c r="DM314" s="203">
        <f t="shared" si="150"/>
        <v>0</v>
      </c>
      <c r="DN314" s="203">
        <f>IF(Taula436[[#This Row],[% Jornada (no posar símbol %)]]=100,IF(DM314=1,2,0),0)</f>
        <v>0</v>
      </c>
      <c r="DO314" s="203" t="str">
        <f t="shared" si="154"/>
        <v/>
      </c>
    </row>
    <row r="315" spans="1:119" ht="14.25" customHeight="1">
      <c r="A315" s="260"/>
      <c r="B315" s="83">
        <v>308</v>
      </c>
      <c r="C315" s="2"/>
      <c r="D315" s="158"/>
      <c r="E315" s="194"/>
      <c r="F315" s="153"/>
      <c r="G315" s="153"/>
      <c r="H315" s="2"/>
      <c r="I315" s="154"/>
      <c r="J315" s="210"/>
      <c r="K315" s="155"/>
      <c r="L315" s="156">
        <f t="shared" si="139"/>
        <v>0</v>
      </c>
      <c r="M315" s="340"/>
      <c r="N315" s="182" t="str">
        <f t="shared" si="151"/>
        <v/>
      </c>
      <c r="O315" s="127"/>
      <c r="P315" s="64"/>
      <c r="Q315" s="64"/>
      <c r="R315" s="64"/>
      <c r="CB315" s="78" t="str">
        <f t="shared" si="124"/>
        <v/>
      </c>
      <c r="CC315" s="79">
        <v>100</v>
      </c>
      <c r="CD315" s="79">
        <f t="shared" si="125"/>
        <v>0</v>
      </c>
      <c r="CE315" s="79">
        <f t="shared" si="126"/>
        <v>0</v>
      </c>
      <c r="CF315" s="79">
        <f t="shared" si="127"/>
        <v>0</v>
      </c>
      <c r="CG315" s="79">
        <f t="shared" si="152"/>
        <v>0</v>
      </c>
      <c r="CH315" s="80">
        <f t="shared" si="128"/>
        <v>0</v>
      </c>
      <c r="CI315" s="84">
        <f t="shared" si="129"/>
        <v>0</v>
      </c>
      <c r="CJ315" s="80">
        <f t="shared" si="140"/>
        <v>0</v>
      </c>
      <c r="CN315" s="21" t="str">
        <f t="shared" si="130"/>
        <v/>
      </c>
      <c r="CO315" s="21" t="str">
        <f t="shared" si="131"/>
        <v/>
      </c>
      <c r="CP315" s="22" t="str">
        <f t="shared" si="141"/>
        <v/>
      </c>
      <c r="CQ315" s="22" t="str">
        <f t="shared" si="142"/>
        <v/>
      </c>
      <c r="CR315" s="22" t="str">
        <f t="shared" si="143"/>
        <v/>
      </c>
      <c r="CS315" s="22" t="str">
        <f t="shared" si="144"/>
        <v/>
      </c>
      <c r="CT315" s="22" t="str">
        <f t="shared" si="145"/>
        <v/>
      </c>
      <c r="CU315" s="173" t="str">
        <f t="shared" si="132"/>
        <v/>
      </c>
      <c r="CV315" s="173" t="str">
        <f t="shared" si="133"/>
        <v/>
      </c>
      <c r="CW315" s="22" t="str">
        <f t="shared" si="146"/>
        <v/>
      </c>
      <c r="CX315" s="22" t="str">
        <f t="shared" si="147"/>
        <v/>
      </c>
      <c r="CY315" s="23" t="str">
        <f t="shared" si="148"/>
        <v/>
      </c>
      <c r="CZ315" s="23" t="str">
        <f t="shared" si="149"/>
        <v/>
      </c>
      <c r="DA315" s="207" t="str">
        <f t="shared" si="153"/>
        <v/>
      </c>
      <c r="DB315" s="23">
        <f t="shared" si="134"/>
        <v>0</v>
      </c>
      <c r="DC315" s="16"/>
      <c r="DE315" s="192">
        <f t="shared" si="135"/>
        <v>0</v>
      </c>
      <c r="DF315" s="192">
        <f t="shared" si="136"/>
        <v>0</v>
      </c>
      <c r="DH315" s="192">
        <f t="shared" si="137"/>
        <v>0</v>
      </c>
      <c r="DI315" s="192">
        <f t="shared" si="138"/>
        <v>0</v>
      </c>
      <c r="DK315" s="203">
        <f>IF(Taula436[[#This Row],[Codi del contracte]]&lt;&gt;"",IF(Taula436[[#This Row],[Codi del contracte]]&gt;199,IF(Taula436[[#This Row],[Codi del contracte]]&lt;300,1,0),0),0)</f>
        <v>0</v>
      </c>
      <c r="DL315" s="203">
        <f>IF(Taula436[[#This Row],[Codi del contracte]]&lt;&gt;"",IF(Taula436[[#This Row],[Codi del contracte]]&gt;499,IF(Taula436[[#This Row],[Codi del contracte]]&lt;600,1,0),0),0)</f>
        <v>0</v>
      </c>
      <c r="DM315" s="203">
        <f t="shared" si="150"/>
        <v>0</v>
      </c>
      <c r="DN315" s="203">
        <f>IF(Taula436[[#This Row],[% Jornada (no posar símbol %)]]=100,IF(DM315=1,2,0),0)</f>
        <v>0</v>
      </c>
      <c r="DO315" s="203" t="str">
        <f t="shared" si="154"/>
        <v/>
      </c>
    </row>
    <row r="316" spans="1:119" ht="14.25" customHeight="1">
      <c r="A316" s="260"/>
      <c r="B316" s="83">
        <v>309</v>
      </c>
      <c r="C316" s="2"/>
      <c r="D316" s="158"/>
      <c r="E316" s="194"/>
      <c r="F316" s="153"/>
      <c r="G316" s="153"/>
      <c r="H316" s="2"/>
      <c r="I316" s="154"/>
      <c r="J316" s="210"/>
      <c r="K316" s="155"/>
      <c r="L316" s="156">
        <f t="shared" si="139"/>
        <v>0</v>
      </c>
      <c r="M316" s="340"/>
      <c r="N316" s="182" t="str">
        <f t="shared" si="151"/>
        <v/>
      </c>
      <c r="O316" s="127"/>
      <c r="P316" s="64"/>
      <c r="Q316" s="64"/>
      <c r="R316" s="64"/>
      <c r="CB316" s="78" t="str">
        <f t="shared" si="124"/>
        <v/>
      </c>
      <c r="CC316" s="79">
        <v>100</v>
      </c>
      <c r="CD316" s="79">
        <f t="shared" si="125"/>
        <v>0</v>
      </c>
      <c r="CE316" s="79">
        <f t="shared" si="126"/>
        <v>0</v>
      </c>
      <c r="CF316" s="79">
        <f t="shared" si="127"/>
        <v>0</v>
      </c>
      <c r="CG316" s="79">
        <f t="shared" si="152"/>
        <v>0</v>
      </c>
      <c r="CH316" s="80">
        <f t="shared" si="128"/>
        <v>0</v>
      </c>
      <c r="CI316" s="84">
        <f t="shared" si="129"/>
        <v>0</v>
      </c>
      <c r="CJ316" s="80">
        <f t="shared" si="140"/>
        <v>0</v>
      </c>
      <c r="CN316" s="21" t="str">
        <f t="shared" si="130"/>
        <v/>
      </c>
      <c r="CO316" s="21" t="str">
        <f t="shared" si="131"/>
        <v/>
      </c>
      <c r="CP316" s="22" t="str">
        <f t="shared" si="141"/>
        <v/>
      </c>
      <c r="CQ316" s="22" t="str">
        <f t="shared" si="142"/>
        <v/>
      </c>
      <c r="CR316" s="22" t="str">
        <f t="shared" si="143"/>
        <v/>
      </c>
      <c r="CS316" s="22" t="str">
        <f t="shared" si="144"/>
        <v/>
      </c>
      <c r="CT316" s="22" t="str">
        <f t="shared" si="145"/>
        <v/>
      </c>
      <c r="CU316" s="173" t="str">
        <f t="shared" si="132"/>
        <v/>
      </c>
      <c r="CV316" s="173" t="str">
        <f t="shared" si="133"/>
        <v/>
      </c>
      <c r="CW316" s="22" t="str">
        <f t="shared" si="146"/>
        <v/>
      </c>
      <c r="CX316" s="22" t="str">
        <f t="shared" si="147"/>
        <v/>
      </c>
      <c r="CY316" s="23" t="str">
        <f t="shared" si="148"/>
        <v/>
      </c>
      <c r="CZ316" s="23" t="str">
        <f t="shared" si="149"/>
        <v/>
      </c>
      <c r="DA316" s="207" t="str">
        <f t="shared" si="153"/>
        <v/>
      </c>
      <c r="DB316" s="23">
        <f t="shared" si="134"/>
        <v>0</v>
      </c>
      <c r="DC316" s="16"/>
      <c r="DE316" s="192">
        <f t="shared" si="135"/>
        <v>0</v>
      </c>
      <c r="DF316" s="192">
        <f t="shared" si="136"/>
        <v>0</v>
      </c>
      <c r="DH316" s="192">
        <f t="shared" si="137"/>
        <v>0</v>
      </c>
      <c r="DI316" s="192">
        <f t="shared" si="138"/>
        <v>0</v>
      </c>
      <c r="DK316" s="203">
        <f>IF(Taula436[[#This Row],[Codi del contracte]]&lt;&gt;"",IF(Taula436[[#This Row],[Codi del contracte]]&gt;199,IF(Taula436[[#This Row],[Codi del contracte]]&lt;300,1,0),0),0)</f>
        <v>0</v>
      </c>
      <c r="DL316" s="203">
        <f>IF(Taula436[[#This Row],[Codi del contracte]]&lt;&gt;"",IF(Taula436[[#This Row],[Codi del contracte]]&gt;499,IF(Taula436[[#This Row],[Codi del contracte]]&lt;600,1,0),0),0)</f>
        <v>0</v>
      </c>
      <c r="DM316" s="203">
        <f t="shared" si="150"/>
        <v>0</v>
      </c>
      <c r="DN316" s="203">
        <f>IF(Taula436[[#This Row],[% Jornada (no posar símbol %)]]=100,IF(DM316=1,2,0),0)</f>
        <v>0</v>
      </c>
      <c r="DO316" s="203" t="str">
        <f t="shared" si="154"/>
        <v/>
      </c>
    </row>
    <row r="317" spans="1:119" ht="14.25" customHeight="1">
      <c r="A317" s="260"/>
      <c r="B317" s="83">
        <v>310</v>
      </c>
      <c r="C317" s="2"/>
      <c r="D317" s="158"/>
      <c r="E317" s="194"/>
      <c r="F317" s="153"/>
      <c r="G317" s="153"/>
      <c r="H317" s="2"/>
      <c r="I317" s="154"/>
      <c r="J317" s="210"/>
      <c r="K317" s="155"/>
      <c r="L317" s="156">
        <f t="shared" si="139"/>
        <v>0</v>
      </c>
      <c r="M317" s="340"/>
      <c r="N317" s="182" t="str">
        <f t="shared" si="151"/>
        <v/>
      </c>
      <c r="O317" s="127"/>
      <c r="P317" s="64"/>
      <c r="Q317" s="64"/>
      <c r="R317" s="64"/>
      <c r="CB317" s="78" t="str">
        <f t="shared" si="124"/>
        <v/>
      </c>
      <c r="CC317" s="79">
        <v>100</v>
      </c>
      <c r="CD317" s="79">
        <f t="shared" si="125"/>
        <v>0</v>
      </c>
      <c r="CE317" s="79">
        <f t="shared" si="126"/>
        <v>0</v>
      </c>
      <c r="CF317" s="79">
        <f t="shared" si="127"/>
        <v>0</v>
      </c>
      <c r="CG317" s="79">
        <f t="shared" si="152"/>
        <v>0</v>
      </c>
      <c r="CH317" s="80">
        <f t="shared" si="128"/>
        <v>0</v>
      </c>
      <c r="CI317" s="84">
        <f t="shared" si="129"/>
        <v>0</v>
      </c>
      <c r="CJ317" s="80">
        <f t="shared" si="140"/>
        <v>0</v>
      </c>
      <c r="CN317" s="21" t="str">
        <f t="shared" si="130"/>
        <v/>
      </c>
      <c r="CO317" s="21" t="str">
        <f t="shared" si="131"/>
        <v/>
      </c>
      <c r="CP317" s="22" t="str">
        <f t="shared" si="141"/>
        <v/>
      </c>
      <c r="CQ317" s="22" t="str">
        <f t="shared" si="142"/>
        <v/>
      </c>
      <c r="CR317" s="22" t="str">
        <f t="shared" si="143"/>
        <v/>
      </c>
      <c r="CS317" s="22" t="str">
        <f t="shared" si="144"/>
        <v/>
      </c>
      <c r="CT317" s="22" t="str">
        <f t="shared" si="145"/>
        <v/>
      </c>
      <c r="CU317" s="173" t="str">
        <f t="shared" si="132"/>
        <v/>
      </c>
      <c r="CV317" s="173" t="str">
        <f t="shared" si="133"/>
        <v/>
      </c>
      <c r="CW317" s="22" t="str">
        <f t="shared" si="146"/>
        <v/>
      </c>
      <c r="CX317" s="22" t="str">
        <f t="shared" si="147"/>
        <v/>
      </c>
      <c r="CY317" s="23" t="str">
        <f t="shared" si="148"/>
        <v/>
      </c>
      <c r="CZ317" s="23" t="str">
        <f t="shared" si="149"/>
        <v/>
      </c>
      <c r="DA317" s="207" t="str">
        <f t="shared" si="153"/>
        <v/>
      </c>
      <c r="DB317" s="23">
        <f t="shared" si="134"/>
        <v>0</v>
      </c>
      <c r="DC317" s="16"/>
      <c r="DE317" s="192">
        <f t="shared" si="135"/>
        <v>0</v>
      </c>
      <c r="DF317" s="192">
        <f t="shared" si="136"/>
        <v>0</v>
      </c>
      <c r="DH317" s="192">
        <f t="shared" si="137"/>
        <v>0</v>
      </c>
      <c r="DI317" s="192">
        <f t="shared" si="138"/>
        <v>0</v>
      </c>
      <c r="DK317" s="203">
        <f>IF(Taula436[[#This Row],[Codi del contracte]]&lt;&gt;"",IF(Taula436[[#This Row],[Codi del contracte]]&gt;199,IF(Taula436[[#This Row],[Codi del contracte]]&lt;300,1,0),0),0)</f>
        <v>0</v>
      </c>
      <c r="DL317" s="203">
        <f>IF(Taula436[[#This Row],[Codi del contracte]]&lt;&gt;"",IF(Taula436[[#This Row],[Codi del contracte]]&gt;499,IF(Taula436[[#This Row],[Codi del contracte]]&lt;600,1,0),0),0)</f>
        <v>0</v>
      </c>
      <c r="DM317" s="203">
        <f t="shared" si="150"/>
        <v>0</v>
      </c>
      <c r="DN317" s="203">
        <f>IF(Taula436[[#This Row],[% Jornada (no posar símbol %)]]=100,IF(DM317=1,2,0),0)</f>
        <v>0</v>
      </c>
      <c r="DO317" s="203" t="str">
        <f t="shared" si="154"/>
        <v/>
      </c>
    </row>
    <row r="318" spans="1:119" ht="14.25" customHeight="1">
      <c r="A318" s="260"/>
      <c r="B318" s="83">
        <v>311</v>
      </c>
      <c r="C318" s="2"/>
      <c r="D318" s="158"/>
      <c r="E318" s="194"/>
      <c r="F318" s="153"/>
      <c r="G318" s="153"/>
      <c r="H318" s="2"/>
      <c r="I318" s="154"/>
      <c r="J318" s="210"/>
      <c r="K318" s="155"/>
      <c r="L318" s="156">
        <f t="shared" si="139"/>
        <v>0</v>
      </c>
      <c r="M318" s="340"/>
      <c r="N318" s="182" t="str">
        <f t="shared" si="151"/>
        <v/>
      </c>
      <c r="O318" s="127"/>
      <c r="P318" s="64"/>
      <c r="Q318" s="64"/>
      <c r="R318" s="64"/>
      <c r="CB318" s="78" t="str">
        <f t="shared" si="124"/>
        <v/>
      </c>
      <c r="CC318" s="79">
        <v>100</v>
      </c>
      <c r="CD318" s="79">
        <f t="shared" si="125"/>
        <v>0</v>
      </c>
      <c r="CE318" s="79">
        <f t="shared" si="126"/>
        <v>0</v>
      </c>
      <c r="CF318" s="79">
        <f t="shared" si="127"/>
        <v>0</v>
      </c>
      <c r="CG318" s="79">
        <f t="shared" si="152"/>
        <v>0</v>
      </c>
      <c r="CH318" s="80">
        <f t="shared" si="128"/>
        <v>0</v>
      </c>
      <c r="CI318" s="84">
        <f t="shared" si="129"/>
        <v>0</v>
      </c>
      <c r="CJ318" s="80">
        <f t="shared" si="140"/>
        <v>0</v>
      </c>
      <c r="CN318" s="21" t="str">
        <f t="shared" si="130"/>
        <v/>
      </c>
      <c r="CO318" s="21" t="str">
        <f t="shared" si="131"/>
        <v/>
      </c>
      <c r="CP318" s="22" t="str">
        <f t="shared" si="141"/>
        <v/>
      </c>
      <c r="CQ318" s="22" t="str">
        <f t="shared" si="142"/>
        <v/>
      </c>
      <c r="CR318" s="22" t="str">
        <f t="shared" si="143"/>
        <v/>
      </c>
      <c r="CS318" s="22" t="str">
        <f t="shared" si="144"/>
        <v/>
      </c>
      <c r="CT318" s="22" t="str">
        <f t="shared" si="145"/>
        <v/>
      </c>
      <c r="CU318" s="173" t="str">
        <f t="shared" si="132"/>
        <v/>
      </c>
      <c r="CV318" s="173" t="str">
        <f t="shared" si="133"/>
        <v/>
      </c>
      <c r="CW318" s="22" t="str">
        <f t="shared" si="146"/>
        <v/>
      </c>
      <c r="CX318" s="22" t="str">
        <f t="shared" si="147"/>
        <v/>
      </c>
      <c r="CY318" s="23" t="str">
        <f t="shared" si="148"/>
        <v/>
      </c>
      <c r="CZ318" s="23" t="str">
        <f t="shared" si="149"/>
        <v/>
      </c>
      <c r="DA318" s="207" t="str">
        <f t="shared" si="153"/>
        <v/>
      </c>
      <c r="DB318" s="23">
        <f t="shared" si="134"/>
        <v>0</v>
      </c>
      <c r="DC318" s="16"/>
      <c r="DE318" s="192">
        <f t="shared" si="135"/>
        <v>0</v>
      </c>
      <c r="DF318" s="192">
        <f t="shared" si="136"/>
        <v>0</v>
      </c>
      <c r="DH318" s="192">
        <f t="shared" si="137"/>
        <v>0</v>
      </c>
      <c r="DI318" s="192">
        <f t="shared" si="138"/>
        <v>0</v>
      </c>
      <c r="DK318" s="203">
        <f>IF(Taula436[[#This Row],[Codi del contracte]]&lt;&gt;"",IF(Taula436[[#This Row],[Codi del contracte]]&gt;199,IF(Taula436[[#This Row],[Codi del contracte]]&lt;300,1,0),0),0)</f>
        <v>0</v>
      </c>
      <c r="DL318" s="203">
        <f>IF(Taula436[[#This Row],[Codi del contracte]]&lt;&gt;"",IF(Taula436[[#This Row],[Codi del contracte]]&gt;499,IF(Taula436[[#This Row],[Codi del contracte]]&lt;600,1,0),0),0)</f>
        <v>0</v>
      </c>
      <c r="DM318" s="203">
        <f t="shared" si="150"/>
        <v>0</v>
      </c>
      <c r="DN318" s="203">
        <f>IF(Taula436[[#This Row],[% Jornada (no posar símbol %)]]=100,IF(DM318=1,2,0),0)</f>
        <v>0</v>
      </c>
      <c r="DO318" s="203" t="str">
        <f t="shared" si="154"/>
        <v/>
      </c>
    </row>
    <row r="319" spans="1:119" ht="14.25" customHeight="1">
      <c r="A319" s="260"/>
      <c r="B319" s="83">
        <v>312</v>
      </c>
      <c r="C319" s="2"/>
      <c r="D319" s="158"/>
      <c r="E319" s="194"/>
      <c r="F319" s="153"/>
      <c r="G319" s="153"/>
      <c r="H319" s="2"/>
      <c r="I319" s="154"/>
      <c r="J319" s="210"/>
      <c r="K319" s="155"/>
      <c r="L319" s="156">
        <f t="shared" si="139"/>
        <v>0</v>
      </c>
      <c r="M319" s="340"/>
      <c r="N319" s="182" t="str">
        <f t="shared" si="151"/>
        <v/>
      </c>
      <c r="O319" s="127"/>
      <c r="P319" s="64"/>
      <c r="Q319" s="64"/>
      <c r="R319" s="64"/>
      <c r="CB319" s="78" t="str">
        <f t="shared" si="124"/>
        <v/>
      </c>
      <c r="CC319" s="79">
        <v>100</v>
      </c>
      <c r="CD319" s="79">
        <f t="shared" si="125"/>
        <v>0</v>
      </c>
      <c r="CE319" s="79">
        <f t="shared" si="126"/>
        <v>0</v>
      </c>
      <c r="CF319" s="79">
        <f t="shared" si="127"/>
        <v>0</v>
      </c>
      <c r="CG319" s="79">
        <f t="shared" si="152"/>
        <v>0</v>
      </c>
      <c r="CH319" s="80">
        <f t="shared" si="128"/>
        <v>0</v>
      </c>
      <c r="CI319" s="84">
        <f t="shared" si="129"/>
        <v>0</v>
      </c>
      <c r="CJ319" s="80">
        <f t="shared" si="140"/>
        <v>0</v>
      </c>
      <c r="CN319" s="21" t="str">
        <f t="shared" si="130"/>
        <v/>
      </c>
      <c r="CO319" s="21" t="str">
        <f t="shared" si="131"/>
        <v/>
      </c>
      <c r="CP319" s="22" t="str">
        <f t="shared" si="141"/>
        <v/>
      </c>
      <c r="CQ319" s="22" t="str">
        <f t="shared" si="142"/>
        <v/>
      </c>
      <c r="CR319" s="22" t="str">
        <f t="shared" si="143"/>
        <v/>
      </c>
      <c r="CS319" s="22" t="str">
        <f t="shared" si="144"/>
        <v/>
      </c>
      <c r="CT319" s="22" t="str">
        <f t="shared" si="145"/>
        <v/>
      </c>
      <c r="CU319" s="173" t="str">
        <f t="shared" si="132"/>
        <v/>
      </c>
      <c r="CV319" s="173" t="str">
        <f t="shared" si="133"/>
        <v/>
      </c>
      <c r="CW319" s="22" t="str">
        <f t="shared" si="146"/>
        <v/>
      </c>
      <c r="CX319" s="22" t="str">
        <f t="shared" si="147"/>
        <v/>
      </c>
      <c r="CY319" s="23" t="str">
        <f t="shared" si="148"/>
        <v/>
      </c>
      <c r="CZ319" s="23" t="str">
        <f t="shared" si="149"/>
        <v/>
      </c>
      <c r="DA319" s="207" t="str">
        <f t="shared" si="153"/>
        <v/>
      </c>
      <c r="DB319" s="23">
        <f t="shared" si="134"/>
        <v>0</v>
      </c>
      <c r="DC319" s="16"/>
      <c r="DE319" s="192">
        <f t="shared" si="135"/>
        <v>0</v>
      </c>
      <c r="DF319" s="192">
        <f t="shared" si="136"/>
        <v>0</v>
      </c>
      <c r="DH319" s="192">
        <f t="shared" si="137"/>
        <v>0</v>
      </c>
      <c r="DI319" s="192">
        <f t="shared" si="138"/>
        <v>0</v>
      </c>
      <c r="DK319" s="203">
        <f>IF(Taula436[[#This Row],[Codi del contracte]]&lt;&gt;"",IF(Taula436[[#This Row],[Codi del contracte]]&gt;199,IF(Taula436[[#This Row],[Codi del contracte]]&lt;300,1,0),0),0)</f>
        <v>0</v>
      </c>
      <c r="DL319" s="203">
        <f>IF(Taula436[[#This Row],[Codi del contracte]]&lt;&gt;"",IF(Taula436[[#This Row],[Codi del contracte]]&gt;499,IF(Taula436[[#This Row],[Codi del contracte]]&lt;600,1,0),0),0)</f>
        <v>0</v>
      </c>
      <c r="DM319" s="203">
        <f t="shared" si="150"/>
        <v>0</v>
      </c>
      <c r="DN319" s="203">
        <f>IF(Taula436[[#This Row],[% Jornada (no posar símbol %)]]=100,IF(DM319=1,2,0),0)</f>
        <v>0</v>
      </c>
      <c r="DO319" s="203" t="str">
        <f t="shared" si="154"/>
        <v/>
      </c>
    </row>
    <row r="320" spans="1:119" ht="14.25" customHeight="1">
      <c r="A320" s="260"/>
      <c r="B320" s="83">
        <v>313</v>
      </c>
      <c r="C320" s="2"/>
      <c r="D320" s="158"/>
      <c r="E320" s="194"/>
      <c r="F320" s="153"/>
      <c r="G320" s="153"/>
      <c r="H320" s="2"/>
      <c r="I320" s="154"/>
      <c r="J320" s="210"/>
      <c r="K320" s="155"/>
      <c r="L320" s="156">
        <f t="shared" si="139"/>
        <v>0</v>
      </c>
      <c r="M320" s="340"/>
      <c r="N320" s="182" t="str">
        <f t="shared" si="151"/>
        <v/>
      </c>
      <c r="O320" s="127"/>
      <c r="P320" s="64"/>
      <c r="Q320" s="64"/>
      <c r="R320" s="64"/>
      <c r="CB320" s="78" t="str">
        <f t="shared" si="124"/>
        <v/>
      </c>
      <c r="CC320" s="79">
        <v>100</v>
      </c>
      <c r="CD320" s="79">
        <f t="shared" si="125"/>
        <v>0</v>
      </c>
      <c r="CE320" s="79">
        <f t="shared" si="126"/>
        <v>0</v>
      </c>
      <c r="CF320" s="79">
        <f t="shared" si="127"/>
        <v>0</v>
      </c>
      <c r="CG320" s="79">
        <f t="shared" si="152"/>
        <v>0</v>
      </c>
      <c r="CH320" s="80">
        <f t="shared" si="128"/>
        <v>0</v>
      </c>
      <c r="CI320" s="84">
        <f t="shared" si="129"/>
        <v>0</v>
      </c>
      <c r="CJ320" s="80">
        <f t="shared" si="140"/>
        <v>0</v>
      </c>
      <c r="CN320" s="21" t="str">
        <f t="shared" si="130"/>
        <v/>
      </c>
      <c r="CO320" s="21" t="str">
        <f t="shared" si="131"/>
        <v/>
      </c>
      <c r="CP320" s="22" t="str">
        <f t="shared" si="141"/>
        <v/>
      </c>
      <c r="CQ320" s="22" t="str">
        <f t="shared" si="142"/>
        <v/>
      </c>
      <c r="CR320" s="22" t="str">
        <f t="shared" si="143"/>
        <v/>
      </c>
      <c r="CS320" s="22" t="str">
        <f t="shared" si="144"/>
        <v/>
      </c>
      <c r="CT320" s="22" t="str">
        <f t="shared" si="145"/>
        <v/>
      </c>
      <c r="CU320" s="173" t="str">
        <f t="shared" si="132"/>
        <v/>
      </c>
      <c r="CV320" s="173" t="str">
        <f t="shared" si="133"/>
        <v/>
      </c>
      <c r="CW320" s="22" t="str">
        <f t="shared" si="146"/>
        <v/>
      </c>
      <c r="CX320" s="22" t="str">
        <f t="shared" si="147"/>
        <v/>
      </c>
      <c r="CY320" s="23" t="str">
        <f t="shared" si="148"/>
        <v/>
      </c>
      <c r="CZ320" s="23" t="str">
        <f t="shared" si="149"/>
        <v/>
      </c>
      <c r="DA320" s="207" t="str">
        <f t="shared" si="153"/>
        <v/>
      </c>
      <c r="DB320" s="23">
        <f t="shared" si="134"/>
        <v>0</v>
      </c>
      <c r="DC320" s="16"/>
      <c r="DE320" s="192">
        <f t="shared" si="135"/>
        <v>0</v>
      </c>
      <c r="DF320" s="192">
        <f t="shared" si="136"/>
        <v>0</v>
      </c>
      <c r="DH320" s="192">
        <f t="shared" si="137"/>
        <v>0</v>
      </c>
      <c r="DI320" s="192">
        <f t="shared" si="138"/>
        <v>0</v>
      </c>
      <c r="DK320" s="203">
        <f>IF(Taula436[[#This Row],[Codi del contracte]]&lt;&gt;"",IF(Taula436[[#This Row],[Codi del contracte]]&gt;199,IF(Taula436[[#This Row],[Codi del contracte]]&lt;300,1,0),0),0)</f>
        <v>0</v>
      </c>
      <c r="DL320" s="203">
        <f>IF(Taula436[[#This Row],[Codi del contracte]]&lt;&gt;"",IF(Taula436[[#This Row],[Codi del contracte]]&gt;499,IF(Taula436[[#This Row],[Codi del contracte]]&lt;600,1,0),0),0)</f>
        <v>0</v>
      </c>
      <c r="DM320" s="203">
        <f t="shared" si="150"/>
        <v>0</v>
      </c>
      <c r="DN320" s="203">
        <f>IF(Taula436[[#This Row],[% Jornada (no posar símbol %)]]=100,IF(DM320=1,2,0),0)</f>
        <v>0</v>
      </c>
      <c r="DO320" s="203" t="str">
        <f t="shared" si="154"/>
        <v/>
      </c>
    </row>
    <row r="321" spans="1:119" ht="14.25" customHeight="1">
      <c r="A321" s="260"/>
      <c r="B321" s="83">
        <v>314</v>
      </c>
      <c r="C321" s="2"/>
      <c r="D321" s="158"/>
      <c r="E321" s="194"/>
      <c r="F321" s="153"/>
      <c r="G321" s="153"/>
      <c r="H321" s="2"/>
      <c r="I321" s="154"/>
      <c r="J321" s="210"/>
      <c r="K321" s="155"/>
      <c r="L321" s="156">
        <f t="shared" si="139"/>
        <v>0</v>
      </c>
      <c r="M321" s="340"/>
      <c r="N321" s="182" t="str">
        <f t="shared" si="151"/>
        <v/>
      </c>
      <c r="O321" s="127"/>
      <c r="P321" s="64"/>
      <c r="Q321" s="64"/>
      <c r="R321" s="64"/>
      <c r="CB321" s="78" t="str">
        <f t="shared" si="124"/>
        <v/>
      </c>
      <c r="CC321" s="79">
        <v>100</v>
      </c>
      <c r="CD321" s="79">
        <f t="shared" si="125"/>
        <v>0</v>
      </c>
      <c r="CE321" s="79">
        <f t="shared" si="126"/>
        <v>0</v>
      </c>
      <c r="CF321" s="79">
        <f t="shared" si="127"/>
        <v>0</v>
      </c>
      <c r="CG321" s="79">
        <f t="shared" si="152"/>
        <v>0</v>
      </c>
      <c r="CH321" s="80">
        <f t="shared" si="128"/>
        <v>0</v>
      </c>
      <c r="CI321" s="84">
        <f t="shared" si="129"/>
        <v>0</v>
      </c>
      <c r="CJ321" s="80">
        <f t="shared" si="140"/>
        <v>0</v>
      </c>
      <c r="CN321" s="21" t="str">
        <f t="shared" si="130"/>
        <v/>
      </c>
      <c r="CO321" s="21" t="str">
        <f t="shared" si="131"/>
        <v/>
      </c>
      <c r="CP321" s="22" t="str">
        <f t="shared" si="141"/>
        <v/>
      </c>
      <c r="CQ321" s="22" t="str">
        <f t="shared" si="142"/>
        <v/>
      </c>
      <c r="CR321" s="22" t="str">
        <f t="shared" si="143"/>
        <v/>
      </c>
      <c r="CS321" s="22" t="str">
        <f t="shared" si="144"/>
        <v/>
      </c>
      <c r="CT321" s="22" t="str">
        <f t="shared" si="145"/>
        <v/>
      </c>
      <c r="CU321" s="173" t="str">
        <f t="shared" si="132"/>
        <v/>
      </c>
      <c r="CV321" s="173" t="str">
        <f t="shared" si="133"/>
        <v/>
      </c>
      <c r="CW321" s="22" t="str">
        <f t="shared" si="146"/>
        <v/>
      </c>
      <c r="CX321" s="22" t="str">
        <f t="shared" si="147"/>
        <v/>
      </c>
      <c r="CY321" s="23" t="str">
        <f t="shared" si="148"/>
        <v/>
      </c>
      <c r="CZ321" s="23" t="str">
        <f t="shared" si="149"/>
        <v/>
      </c>
      <c r="DA321" s="207" t="str">
        <f t="shared" si="153"/>
        <v/>
      </c>
      <c r="DB321" s="23">
        <f t="shared" si="134"/>
        <v>0</v>
      </c>
      <c r="DC321" s="16"/>
      <c r="DE321" s="192">
        <f t="shared" si="135"/>
        <v>0</v>
      </c>
      <c r="DF321" s="192">
        <f t="shared" si="136"/>
        <v>0</v>
      </c>
      <c r="DH321" s="192">
        <f t="shared" si="137"/>
        <v>0</v>
      </c>
      <c r="DI321" s="192">
        <f t="shared" si="138"/>
        <v>0</v>
      </c>
      <c r="DK321" s="203">
        <f>IF(Taula436[[#This Row],[Codi del contracte]]&lt;&gt;"",IF(Taula436[[#This Row],[Codi del contracte]]&gt;199,IF(Taula436[[#This Row],[Codi del contracte]]&lt;300,1,0),0),0)</f>
        <v>0</v>
      </c>
      <c r="DL321" s="203">
        <f>IF(Taula436[[#This Row],[Codi del contracte]]&lt;&gt;"",IF(Taula436[[#This Row],[Codi del contracte]]&gt;499,IF(Taula436[[#This Row],[Codi del contracte]]&lt;600,1,0),0),0)</f>
        <v>0</v>
      </c>
      <c r="DM321" s="203">
        <f t="shared" si="150"/>
        <v>0</v>
      </c>
      <c r="DN321" s="203">
        <f>IF(Taula436[[#This Row],[% Jornada (no posar símbol %)]]=100,IF(DM321=1,2,0),0)</f>
        <v>0</v>
      </c>
      <c r="DO321" s="203" t="str">
        <f t="shared" si="154"/>
        <v/>
      </c>
    </row>
    <row r="322" spans="1:119" ht="14.25" customHeight="1">
      <c r="A322" s="260"/>
      <c r="B322" s="83">
        <v>315</v>
      </c>
      <c r="C322" s="2"/>
      <c r="D322" s="158"/>
      <c r="E322" s="194"/>
      <c r="F322" s="153"/>
      <c r="G322" s="153"/>
      <c r="H322" s="2"/>
      <c r="I322" s="154"/>
      <c r="J322" s="210"/>
      <c r="K322" s="155"/>
      <c r="L322" s="156">
        <f t="shared" si="139"/>
        <v>0</v>
      </c>
      <c r="M322" s="340"/>
      <c r="N322" s="182" t="str">
        <f t="shared" si="151"/>
        <v/>
      </c>
      <c r="O322" s="127"/>
      <c r="P322" s="64"/>
      <c r="Q322" s="64"/>
      <c r="R322" s="64"/>
      <c r="CB322" s="78" t="str">
        <f t="shared" si="124"/>
        <v/>
      </c>
      <c r="CC322" s="79">
        <v>100</v>
      </c>
      <c r="CD322" s="79">
        <f t="shared" si="125"/>
        <v>0</v>
      </c>
      <c r="CE322" s="79">
        <f t="shared" si="126"/>
        <v>0</v>
      </c>
      <c r="CF322" s="79">
        <f t="shared" si="127"/>
        <v>0</v>
      </c>
      <c r="CG322" s="79">
        <f t="shared" si="152"/>
        <v>0</v>
      </c>
      <c r="CH322" s="80">
        <f t="shared" si="128"/>
        <v>0</v>
      </c>
      <c r="CI322" s="84">
        <f t="shared" si="129"/>
        <v>0</v>
      </c>
      <c r="CJ322" s="80">
        <f t="shared" si="140"/>
        <v>0</v>
      </c>
      <c r="CN322" s="21" t="str">
        <f t="shared" si="130"/>
        <v/>
      </c>
      <c r="CO322" s="21" t="str">
        <f t="shared" si="131"/>
        <v/>
      </c>
      <c r="CP322" s="22" t="str">
        <f t="shared" si="141"/>
        <v/>
      </c>
      <c r="CQ322" s="22" t="str">
        <f t="shared" si="142"/>
        <v/>
      </c>
      <c r="CR322" s="22" t="str">
        <f t="shared" si="143"/>
        <v/>
      </c>
      <c r="CS322" s="22" t="str">
        <f t="shared" si="144"/>
        <v/>
      </c>
      <c r="CT322" s="22" t="str">
        <f t="shared" si="145"/>
        <v/>
      </c>
      <c r="CU322" s="173" t="str">
        <f t="shared" si="132"/>
        <v/>
      </c>
      <c r="CV322" s="173" t="str">
        <f t="shared" si="133"/>
        <v/>
      </c>
      <c r="CW322" s="22" t="str">
        <f t="shared" si="146"/>
        <v/>
      </c>
      <c r="CX322" s="22" t="str">
        <f t="shared" si="147"/>
        <v/>
      </c>
      <c r="CY322" s="23" t="str">
        <f t="shared" si="148"/>
        <v/>
      </c>
      <c r="CZ322" s="23" t="str">
        <f t="shared" si="149"/>
        <v/>
      </c>
      <c r="DA322" s="207" t="str">
        <f t="shared" si="153"/>
        <v/>
      </c>
      <c r="DB322" s="23">
        <f t="shared" si="134"/>
        <v>0</v>
      </c>
      <c r="DC322" s="16"/>
      <c r="DE322" s="192">
        <f t="shared" si="135"/>
        <v>0</v>
      </c>
      <c r="DF322" s="192">
        <f t="shared" si="136"/>
        <v>0</v>
      </c>
      <c r="DH322" s="192">
        <f t="shared" si="137"/>
        <v>0</v>
      </c>
      <c r="DI322" s="192">
        <f t="shared" si="138"/>
        <v>0</v>
      </c>
      <c r="DK322" s="203">
        <f>IF(Taula436[[#This Row],[Codi del contracte]]&lt;&gt;"",IF(Taula436[[#This Row],[Codi del contracte]]&gt;199,IF(Taula436[[#This Row],[Codi del contracte]]&lt;300,1,0),0),0)</f>
        <v>0</v>
      </c>
      <c r="DL322" s="203">
        <f>IF(Taula436[[#This Row],[Codi del contracte]]&lt;&gt;"",IF(Taula436[[#This Row],[Codi del contracte]]&gt;499,IF(Taula436[[#This Row],[Codi del contracte]]&lt;600,1,0),0),0)</f>
        <v>0</v>
      </c>
      <c r="DM322" s="203">
        <f t="shared" si="150"/>
        <v>0</v>
      </c>
      <c r="DN322" s="203">
        <f>IF(Taula436[[#This Row],[% Jornada (no posar símbol %)]]=100,IF(DM322=1,2,0),0)</f>
        <v>0</v>
      </c>
      <c r="DO322" s="203" t="str">
        <f t="shared" si="154"/>
        <v/>
      </c>
    </row>
    <row r="323" spans="1:119" ht="14.25" customHeight="1">
      <c r="A323" s="260"/>
      <c r="B323" s="83">
        <v>316</v>
      </c>
      <c r="C323" s="2"/>
      <c r="D323" s="158"/>
      <c r="E323" s="194"/>
      <c r="F323" s="153"/>
      <c r="G323" s="153"/>
      <c r="H323" s="2"/>
      <c r="I323" s="154"/>
      <c r="J323" s="210"/>
      <c r="K323" s="155"/>
      <c r="L323" s="156">
        <f t="shared" si="139"/>
        <v>0</v>
      </c>
      <c r="M323" s="340"/>
      <c r="N323" s="182" t="str">
        <f t="shared" si="151"/>
        <v/>
      </c>
      <c r="O323" s="127"/>
      <c r="P323" s="64"/>
      <c r="Q323" s="64"/>
      <c r="R323" s="64"/>
      <c r="CB323" s="78" t="str">
        <f t="shared" si="124"/>
        <v/>
      </c>
      <c r="CC323" s="79">
        <v>100</v>
      </c>
      <c r="CD323" s="79">
        <f t="shared" si="125"/>
        <v>0</v>
      </c>
      <c r="CE323" s="79">
        <f t="shared" si="126"/>
        <v>0</v>
      </c>
      <c r="CF323" s="79">
        <f t="shared" si="127"/>
        <v>0</v>
      </c>
      <c r="CG323" s="79">
        <f t="shared" si="152"/>
        <v>0</v>
      </c>
      <c r="CH323" s="80">
        <f t="shared" si="128"/>
        <v>0</v>
      </c>
      <c r="CI323" s="84">
        <f t="shared" si="129"/>
        <v>0</v>
      </c>
      <c r="CJ323" s="80">
        <f t="shared" si="140"/>
        <v>0</v>
      </c>
      <c r="CN323" s="21" t="str">
        <f t="shared" si="130"/>
        <v/>
      </c>
      <c r="CO323" s="21" t="str">
        <f t="shared" si="131"/>
        <v/>
      </c>
      <c r="CP323" s="22" t="str">
        <f t="shared" si="141"/>
        <v/>
      </c>
      <c r="CQ323" s="22" t="str">
        <f t="shared" si="142"/>
        <v/>
      </c>
      <c r="CR323" s="22" t="str">
        <f t="shared" si="143"/>
        <v/>
      </c>
      <c r="CS323" s="22" t="str">
        <f t="shared" si="144"/>
        <v/>
      </c>
      <c r="CT323" s="22" t="str">
        <f t="shared" si="145"/>
        <v/>
      </c>
      <c r="CU323" s="173" t="str">
        <f t="shared" si="132"/>
        <v/>
      </c>
      <c r="CV323" s="173" t="str">
        <f t="shared" si="133"/>
        <v/>
      </c>
      <c r="CW323" s="22" t="str">
        <f t="shared" si="146"/>
        <v/>
      </c>
      <c r="CX323" s="22" t="str">
        <f t="shared" si="147"/>
        <v/>
      </c>
      <c r="CY323" s="23" t="str">
        <f t="shared" si="148"/>
        <v/>
      </c>
      <c r="CZ323" s="23" t="str">
        <f t="shared" si="149"/>
        <v/>
      </c>
      <c r="DA323" s="207" t="str">
        <f t="shared" si="153"/>
        <v/>
      </c>
      <c r="DB323" s="23">
        <f t="shared" si="134"/>
        <v>0</v>
      </c>
      <c r="DC323" s="16"/>
      <c r="DE323" s="192">
        <f t="shared" si="135"/>
        <v>0</v>
      </c>
      <c r="DF323" s="192">
        <f t="shared" si="136"/>
        <v>0</v>
      </c>
      <c r="DH323" s="192">
        <f t="shared" si="137"/>
        <v>0</v>
      </c>
      <c r="DI323" s="192">
        <f t="shared" si="138"/>
        <v>0</v>
      </c>
      <c r="DK323" s="203">
        <f>IF(Taula436[[#This Row],[Codi del contracte]]&lt;&gt;"",IF(Taula436[[#This Row],[Codi del contracte]]&gt;199,IF(Taula436[[#This Row],[Codi del contracte]]&lt;300,1,0),0),0)</f>
        <v>0</v>
      </c>
      <c r="DL323" s="203">
        <f>IF(Taula436[[#This Row],[Codi del contracte]]&lt;&gt;"",IF(Taula436[[#This Row],[Codi del contracte]]&gt;499,IF(Taula436[[#This Row],[Codi del contracte]]&lt;600,1,0),0),0)</f>
        <v>0</v>
      </c>
      <c r="DM323" s="203">
        <f t="shared" si="150"/>
        <v>0</v>
      </c>
      <c r="DN323" s="203">
        <f>IF(Taula436[[#This Row],[% Jornada (no posar símbol %)]]=100,IF(DM323=1,2,0),0)</f>
        <v>0</v>
      </c>
      <c r="DO323" s="203" t="str">
        <f t="shared" si="154"/>
        <v/>
      </c>
    </row>
    <row r="324" spans="1:119" ht="14.25" customHeight="1">
      <c r="A324" s="260"/>
      <c r="B324" s="83">
        <v>317</v>
      </c>
      <c r="C324" s="2"/>
      <c r="D324" s="158"/>
      <c r="E324" s="194"/>
      <c r="F324" s="153"/>
      <c r="G324" s="153"/>
      <c r="H324" s="2"/>
      <c r="I324" s="154"/>
      <c r="J324" s="210"/>
      <c r="K324" s="155"/>
      <c r="L324" s="156">
        <f t="shared" si="139"/>
        <v>0</v>
      </c>
      <c r="M324" s="340"/>
      <c r="N324" s="182" t="str">
        <f t="shared" si="151"/>
        <v/>
      </c>
      <c r="O324" s="127"/>
      <c r="P324" s="64"/>
      <c r="Q324" s="64"/>
      <c r="R324" s="64"/>
      <c r="CB324" s="78" t="str">
        <f t="shared" si="124"/>
        <v/>
      </c>
      <c r="CC324" s="79">
        <v>100</v>
      </c>
      <c r="CD324" s="79">
        <f t="shared" si="125"/>
        <v>0</v>
      </c>
      <c r="CE324" s="79">
        <f t="shared" si="126"/>
        <v>0</v>
      </c>
      <c r="CF324" s="79">
        <f t="shared" si="127"/>
        <v>0</v>
      </c>
      <c r="CG324" s="79">
        <f t="shared" si="152"/>
        <v>0</v>
      </c>
      <c r="CH324" s="80">
        <f t="shared" si="128"/>
        <v>0</v>
      </c>
      <c r="CI324" s="84">
        <f t="shared" si="129"/>
        <v>0</v>
      </c>
      <c r="CJ324" s="80">
        <f t="shared" si="140"/>
        <v>0</v>
      </c>
      <c r="CN324" s="21" t="str">
        <f t="shared" si="130"/>
        <v/>
      </c>
      <c r="CO324" s="21" t="str">
        <f t="shared" si="131"/>
        <v/>
      </c>
      <c r="CP324" s="22" t="str">
        <f t="shared" si="141"/>
        <v/>
      </c>
      <c r="CQ324" s="22" t="str">
        <f t="shared" si="142"/>
        <v/>
      </c>
      <c r="CR324" s="22" t="str">
        <f t="shared" si="143"/>
        <v/>
      </c>
      <c r="CS324" s="22" t="str">
        <f t="shared" si="144"/>
        <v/>
      </c>
      <c r="CT324" s="22" t="str">
        <f t="shared" si="145"/>
        <v/>
      </c>
      <c r="CU324" s="173" t="str">
        <f t="shared" si="132"/>
        <v/>
      </c>
      <c r="CV324" s="173" t="str">
        <f t="shared" si="133"/>
        <v/>
      </c>
      <c r="CW324" s="22" t="str">
        <f t="shared" si="146"/>
        <v/>
      </c>
      <c r="CX324" s="22" t="str">
        <f t="shared" si="147"/>
        <v/>
      </c>
      <c r="CY324" s="23" t="str">
        <f t="shared" si="148"/>
        <v/>
      </c>
      <c r="CZ324" s="23" t="str">
        <f t="shared" si="149"/>
        <v/>
      </c>
      <c r="DA324" s="207" t="str">
        <f t="shared" si="153"/>
        <v/>
      </c>
      <c r="DB324" s="23">
        <f t="shared" si="134"/>
        <v>0</v>
      </c>
      <c r="DC324" s="16"/>
      <c r="DE324" s="192">
        <f t="shared" si="135"/>
        <v>0</v>
      </c>
      <c r="DF324" s="192">
        <f t="shared" si="136"/>
        <v>0</v>
      </c>
      <c r="DH324" s="192">
        <f t="shared" si="137"/>
        <v>0</v>
      </c>
      <c r="DI324" s="192">
        <f t="shared" si="138"/>
        <v>0</v>
      </c>
      <c r="DK324" s="203">
        <f>IF(Taula436[[#This Row],[Codi del contracte]]&lt;&gt;"",IF(Taula436[[#This Row],[Codi del contracte]]&gt;199,IF(Taula436[[#This Row],[Codi del contracte]]&lt;300,1,0),0),0)</f>
        <v>0</v>
      </c>
      <c r="DL324" s="203">
        <f>IF(Taula436[[#This Row],[Codi del contracte]]&lt;&gt;"",IF(Taula436[[#This Row],[Codi del contracte]]&gt;499,IF(Taula436[[#This Row],[Codi del contracte]]&lt;600,1,0),0),0)</f>
        <v>0</v>
      </c>
      <c r="DM324" s="203">
        <f t="shared" si="150"/>
        <v>0</v>
      </c>
      <c r="DN324" s="203">
        <f>IF(Taula436[[#This Row],[% Jornada (no posar símbol %)]]=100,IF(DM324=1,2,0),0)</f>
        <v>0</v>
      </c>
      <c r="DO324" s="203" t="str">
        <f t="shared" si="154"/>
        <v/>
      </c>
    </row>
    <row r="325" spans="1:119" ht="14.25" customHeight="1">
      <c r="A325" s="260"/>
      <c r="B325" s="83">
        <v>318</v>
      </c>
      <c r="C325" s="2"/>
      <c r="D325" s="158"/>
      <c r="E325" s="194"/>
      <c r="F325" s="153"/>
      <c r="G325" s="153"/>
      <c r="H325" s="2"/>
      <c r="I325" s="154"/>
      <c r="J325" s="210"/>
      <c r="K325" s="155"/>
      <c r="L325" s="156">
        <f t="shared" si="139"/>
        <v>0</v>
      </c>
      <c r="M325" s="340"/>
      <c r="N325" s="182" t="str">
        <f t="shared" si="151"/>
        <v/>
      </c>
      <c r="O325" s="127"/>
      <c r="P325" s="64"/>
      <c r="Q325" s="64"/>
      <c r="R325" s="64"/>
      <c r="CB325" s="78" t="str">
        <f t="shared" si="124"/>
        <v/>
      </c>
      <c r="CC325" s="79">
        <v>100</v>
      </c>
      <c r="CD325" s="79">
        <f t="shared" si="125"/>
        <v>0</v>
      </c>
      <c r="CE325" s="79">
        <f t="shared" si="126"/>
        <v>0</v>
      </c>
      <c r="CF325" s="79">
        <f t="shared" si="127"/>
        <v>0</v>
      </c>
      <c r="CG325" s="79">
        <f t="shared" si="152"/>
        <v>0</v>
      </c>
      <c r="CH325" s="80">
        <f t="shared" si="128"/>
        <v>0</v>
      </c>
      <c r="CI325" s="84">
        <f t="shared" si="129"/>
        <v>0</v>
      </c>
      <c r="CJ325" s="80">
        <f t="shared" si="140"/>
        <v>0</v>
      </c>
      <c r="CN325" s="21" t="str">
        <f t="shared" si="130"/>
        <v/>
      </c>
      <c r="CO325" s="21" t="str">
        <f t="shared" si="131"/>
        <v/>
      </c>
      <c r="CP325" s="22" t="str">
        <f t="shared" si="141"/>
        <v/>
      </c>
      <c r="CQ325" s="22" t="str">
        <f t="shared" si="142"/>
        <v/>
      </c>
      <c r="CR325" s="22" t="str">
        <f t="shared" si="143"/>
        <v/>
      </c>
      <c r="CS325" s="22" t="str">
        <f t="shared" si="144"/>
        <v/>
      </c>
      <c r="CT325" s="22" t="str">
        <f t="shared" si="145"/>
        <v/>
      </c>
      <c r="CU325" s="173" t="str">
        <f t="shared" si="132"/>
        <v/>
      </c>
      <c r="CV325" s="173" t="str">
        <f t="shared" si="133"/>
        <v/>
      </c>
      <c r="CW325" s="22" t="str">
        <f t="shared" si="146"/>
        <v/>
      </c>
      <c r="CX325" s="22" t="str">
        <f t="shared" si="147"/>
        <v/>
      </c>
      <c r="CY325" s="23" t="str">
        <f t="shared" si="148"/>
        <v/>
      </c>
      <c r="CZ325" s="23" t="str">
        <f t="shared" si="149"/>
        <v/>
      </c>
      <c r="DA325" s="207" t="str">
        <f t="shared" si="153"/>
        <v/>
      </c>
      <c r="DB325" s="23">
        <f t="shared" si="134"/>
        <v>0</v>
      </c>
      <c r="DC325" s="16"/>
      <c r="DE325" s="192">
        <f t="shared" si="135"/>
        <v>0</v>
      </c>
      <c r="DF325" s="192">
        <f t="shared" si="136"/>
        <v>0</v>
      </c>
      <c r="DH325" s="192">
        <f t="shared" si="137"/>
        <v>0</v>
      </c>
      <c r="DI325" s="192">
        <f t="shared" si="138"/>
        <v>0</v>
      </c>
      <c r="DK325" s="203">
        <f>IF(Taula436[[#This Row],[Codi del contracte]]&lt;&gt;"",IF(Taula436[[#This Row],[Codi del contracte]]&gt;199,IF(Taula436[[#This Row],[Codi del contracte]]&lt;300,1,0),0),0)</f>
        <v>0</v>
      </c>
      <c r="DL325" s="203">
        <f>IF(Taula436[[#This Row],[Codi del contracte]]&lt;&gt;"",IF(Taula436[[#This Row],[Codi del contracte]]&gt;499,IF(Taula436[[#This Row],[Codi del contracte]]&lt;600,1,0),0),0)</f>
        <v>0</v>
      </c>
      <c r="DM325" s="203">
        <f t="shared" si="150"/>
        <v>0</v>
      </c>
      <c r="DN325" s="203">
        <f>IF(Taula436[[#This Row],[% Jornada (no posar símbol %)]]=100,IF(DM325=1,2,0),0)</f>
        <v>0</v>
      </c>
      <c r="DO325" s="203" t="str">
        <f t="shared" si="154"/>
        <v/>
      </c>
    </row>
    <row r="326" spans="1:119" ht="14.25" customHeight="1">
      <c r="A326" s="260"/>
      <c r="B326" s="83">
        <v>319</v>
      </c>
      <c r="C326" s="2"/>
      <c r="D326" s="158"/>
      <c r="E326" s="194"/>
      <c r="F326" s="153"/>
      <c r="G326" s="153"/>
      <c r="H326" s="2"/>
      <c r="I326" s="154"/>
      <c r="J326" s="210"/>
      <c r="K326" s="155"/>
      <c r="L326" s="156">
        <f t="shared" si="139"/>
        <v>0</v>
      </c>
      <c r="M326" s="340"/>
      <c r="N326" s="182" t="str">
        <f t="shared" si="151"/>
        <v/>
      </c>
      <c r="O326" s="127"/>
      <c r="P326" s="64"/>
      <c r="Q326" s="64"/>
      <c r="R326" s="64"/>
      <c r="CB326" s="78" t="str">
        <f t="shared" si="124"/>
        <v/>
      </c>
      <c r="CC326" s="79">
        <v>100</v>
      </c>
      <c r="CD326" s="79">
        <f t="shared" si="125"/>
        <v>0</v>
      </c>
      <c r="CE326" s="79">
        <f t="shared" si="126"/>
        <v>0</v>
      </c>
      <c r="CF326" s="79">
        <f t="shared" si="127"/>
        <v>0</v>
      </c>
      <c r="CG326" s="79">
        <f t="shared" si="152"/>
        <v>0</v>
      </c>
      <c r="CH326" s="80">
        <f t="shared" si="128"/>
        <v>0</v>
      </c>
      <c r="CI326" s="84">
        <f t="shared" si="129"/>
        <v>0</v>
      </c>
      <c r="CJ326" s="80">
        <f t="shared" si="140"/>
        <v>0</v>
      </c>
      <c r="CN326" s="21" t="str">
        <f t="shared" si="130"/>
        <v/>
      </c>
      <c r="CO326" s="21" t="str">
        <f t="shared" si="131"/>
        <v/>
      </c>
      <c r="CP326" s="22" t="str">
        <f t="shared" si="141"/>
        <v/>
      </c>
      <c r="CQ326" s="22" t="str">
        <f t="shared" si="142"/>
        <v/>
      </c>
      <c r="CR326" s="22" t="str">
        <f t="shared" si="143"/>
        <v/>
      </c>
      <c r="CS326" s="22" t="str">
        <f t="shared" si="144"/>
        <v/>
      </c>
      <c r="CT326" s="22" t="str">
        <f t="shared" si="145"/>
        <v/>
      </c>
      <c r="CU326" s="173" t="str">
        <f t="shared" si="132"/>
        <v/>
      </c>
      <c r="CV326" s="173" t="str">
        <f t="shared" si="133"/>
        <v/>
      </c>
      <c r="CW326" s="22" t="str">
        <f t="shared" si="146"/>
        <v/>
      </c>
      <c r="CX326" s="22" t="str">
        <f t="shared" si="147"/>
        <v/>
      </c>
      <c r="CY326" s="23" t="str">
        <f t="shared" si="148"/>
        <v/>
      </c>
      <c r="CZ326" s="23" t="str">
        <f t="shared" si="149"/>
        <v/>
      </c>
      <c r="DA326" s="207" t="str">
        <f t="shared" si="153"/>
        <v/>
      </c>
      <c r="DB326" s="23">
        <f t="shared" si="134"/>
        <v>0</v>
      </c>
      <c r="DC326" s="16"/>
      <c r="DE326" s="192">
        <f t="shared" si="135"/>
        <v>0</v>
      </c>
      <c r="DF326" s="192">
        <f t="shared" si="136"/>
        <v>0</v>
      </c>
      <c r="DH326" s="192">
        <f t="shared" si="137"/>
        <v>0</v>
      </c>
      <c r="DI326" s="192">
        <f t="shared" si="138"/>
        <v>0</v>
      </c>
      <c r="DK326" s="203">
        <f>IF(Taula436[[#This Row],[Codi del contracte]]&lt;&gt;"",IF(Taula436[[#This Row],[Codi del contracte]]&gt;199,IF(Taula436[[#This Row],[Codi del contracte]]&lt;300,1,0),0),0)</f>
        <v>0</v>
      </c>
      <c r="DL326" s="203">
        <f>IF(Taula436[[#This Row],[Codi del contracte]]&lt;&gt;"",IF(Taula436[[#This Row],[Codi del contracte]]&gt;499,IF(Taula436[[#This Row],[Codi del contracte]]&lt;600,1,0),0),0)</f>
        <v>0</v>
      </c>
      <c r="DM326" s="203">
        <f t="shared" si="150"/>
        <v>0</v>
      </c>
      <c r="DN326" s="203">
        <f>IF(Taula436[[#This Row],[% Jornada (no posar símbol %)]]=100,IF(DM326=1,2,0),0)</f>
        <v>0</v>
      </c>
      <c r="DO326" s="203" t="str">
        <f t="shared" si="154"/>
        <v/>
      </c>
    </row>
    <row r="327" spans="1:119" ht="14.25" customHeight="1">
      <c r="A327" s="260"/>
      <c r="B327" s="83">
        <v>320</v>
      </c>
      <c r="C327" s="2"/>
      <c r="D327" s="158"/>
      <c r="E327" s="194"/>
      <c r="F327" s="153"/>
      <c r="G327" s="153"/>
      <c r="H327" s="2"/>
      <c r="I327" s="154"/>
      <c r="J327" s="210"/>
      <c r="K327" s="155"/>
      <c r="L327" s="156">
        <f t="shared" si="139"/>
        <v>0</v>
      </c>
      <c r="M327" s="340"/>
      <c r="N327" s="182" t="str">
        <f t="shared" si="151"/>
        <v/>
      </c>
      <c r="O327" s="127"/>
      <c r="P327" s="64"/>
      <c r="Q327" s="64"/>
      <c r="R327" s="64"/>
      <c r="CB327" s="78" t="str">
        <f t="shared" si="124"/>
        <v/>
      </c>
      <c r="CC327" s="79">
        <v>100</v>
      </c>
      <c r="CD327" s="79">
        <f t="shared" si="125"/>
        <v>0</v>
      </c>
      <c r="CE327" s="79">
        <f t="shared" si="126"/>
        <v>0</v>
      </c>
      <c r="CF327" s="79">
        <f t="shared" si="127"/>
        <v>0</v>
      </c>
      <c r="CG327" s="79">
        <f t="shared" si="152"/>
        <v>0</v>
      </c>
      <c r="CH327" s="80">
        <f t="shared" si="128"/>
        <v>0</v>
      </c>
      <c r="CI327" s="84">
        <f t="shared" si="129"/>
        <v>0</v>
      </c>
      <c r="CJ327" s="80">
        <f t="shared" si="140"/>
        <v>0</v>
      </c>
      <c r="CN327" s="21" t="str">
        <f t="shared" si="130"/>
        <v/>
      </c>
      <c r="CO327" s="21" t="str">
        <f t="shared" si="131"/>
        <v/>
      </c>
      <c r="CP327" s="22" t="str">
        <f t="shared" si="141"/>
        <v/>
      </c>
      <c r="CQ327" s="22" t="str">
        <f t="shared" si="142"/>
        <v/>
      </c>
      <c r="CR327" s="22" t="str">
        <f t="shared" si="143"/>
        <v/>
      </c>
      <c r="CS327" s="22" t="str">
        <f t="shared" si="144"/>
        <v/>
      </c>
      <c r="CT327" s="22" t="str">
        <f t="shared" si="145"/>
        <v/>
      </c>
      <c r="CU327" s="173" t="str">
        <f t="shared" si="132"/>
        <v/>
      </c>
      <c r="CV327" s="173" t="str">
        <f t="shared" si="133"/>
        <v/>
      </c>
      <c r="CW327" s="22" t="str">
        <f t="shared" si="146"/>
        <v/>
      </c>
      <c r="CX327" s="22" t="str">
        <f t="shared" si="147"/>
        <v/>
      </c>
      <c r="CY327" s="23" t="str">
        <f t="shared" si="148"/>
        <v/>
      </c>
      <c r="CZ327" s="23" t="str">
        <f t="shared" si="149"/>
        <v/>
      </c>
      <c r="DA327" s="207" t="str">
        <f t="shared" si="153"/>
        <v/>
      </c>
      <c r="DB327" s="23">
        <f t="shared" si="134"/>
        <v>0</v>
      </c>
      <c r="DC327" s="16"/>
      <c r="DE327" s="192">
        <f t="shared" si="135"/>
        <v>0</v>
      </c>
      <c r="DF327" s="192">
        <f t="shared" si="136"/>
        <v>0</v>
      </c>
      <c r="DH327" s="192">
        <f t="shared" si="137"/>
        <v>0</v>
      </c>
      <c r="DI327" s="192">
        <f t="shared" si="138"/>
        <v>0</v>
      </c>
      <c r="DK327" s="203">
        <f>IF(Taula436[[#This Row],[Codi del contracte]]&lt;&gt;"",IF(Taula436[[#This Row],[Codi del contracte]]&gt;199,IF(Taula436[[#This Row],[Codi del contracte]]&lt;300,1,0),0),0)</f>
        <v>0</v>
      </c>
      <c r="DL327" s="203">
        <f>IF(Taula436[[#This Row],[Codi del contracte]]&lt;&gt;"",IF(Taula436[[#This Row],[Codi del contracte]]&gt;499,IF(Taula436[[#This Row],[Codi del contracte]]&lt;600,1,0),0),0)</f>
        <v>0</v>
      </c>
      <c r="DM327" s="203">
        <f t="shared" si="150"/>
        <v>0</v>
      </c>
      <c r="DN327" s="203">
        <f>IF(Taula436[[#This Row],[% Jornada (no posar símbol %)]]=100,IF(DM327=1,2,0),0)</f>
        <v>0</v>
      </c>
      <c r="DO327" s="203" t="str">
        <f t="shared" si="154"/>
        <v/>
      </c>
    </row>
    <row r="328" spans="1:119" ht="14.25" customHeight="1">
      <c r="A328" s="260"/>
      <c r="B328" s="83">
        <v>321</v>
      </c>
      <c r="C328" s="2"/>
      <c r="D328" s="158"/>
      <c r="E328" s="194"/>
      <c r="F328" s="153"/>
      <c r="G328" s="153"/>
      <c r="H328" s="2"/>
      <c r="I328" s="154"/>
      <c r="J328" s="210"/>
      <c r="K328" s="155"/>
      <c r="L328" s="156">
        <f t="shared" si="139"/>
        <v>0</v>
      </c>
      <c r="M328" s="340"/>
      <c r="N328" s="182" t="str">
        <f t="shared" si="151"/>
        <v/>
      </c>
      <c r="O328" s="127"/>
      <c r="P328" s="64"/>
      <c r="Q328" s="64"/>
      <c r="R328" s="64"/>
      <c r="CB328" s="78" t="str">
        <f t="shared" ref="CB328:CB391" si="155">IF(H328="F - Física",1,IF(H328="A - Sensorial Auditiva",1,IF(H328="V - Sensorial Visual",1,IF(H328="","",IF(H328="M - M. Mental",0,IF(H328="P - Psíquica",0,IF(H328="PC - Paràlisi Cerebral",0)))))))</f>
        <v/>
      </c>
      <c r="CC328" s="79">
        <v>100</v>
      </c>
      <c r="CD328" s="79">
        <f t="shared" ref="CD328:CD391" si="156">ROUND((K328*CC328)/100,2)</f>
        <v>0</v>
      </c>
      <c r="CE328" s="79">
        <f t="shared" ref="CE328:CE391" si="157">IF(CB328=0,IF(I328&lt;33,0,CD328),0)</f>
        <v>0</v>
      </c>
      <c r="CF328" s="79">
        <f t="shared" ref="CF328:CF391" si="158">IF(CB328=1,IF(I328&lt;65,0,CD328),0)</f>
        <v>0</v>
      </c>
      <c r="CG328" s="79">
        <f t="shared" si="152"/>
        <v>0</v>
      </c>
      <c r="CH328" s="80">
        <f t="shared" ref="CH328:CH391" si="159">IF(L328&gt;0,1,0)</f>
        <v>0</v>
      </c>
      <c r="CI328" s="84">
        <f t="shared" ref="CI328:CI391" si="160">IF(M328&lt;&gt;"",M328,L328)</f>
        <v>0</v>
      </c>
      <c r="CJ328" s="80">
        <f t="shared" si="140"/>
        <v>0</v>
      </c>
      <c r="CN328" s="21" t="str">
        <f t="shared" ref="CN328:CN391" si="161">IF(H328="","",IF(H328="M - M. Mental","",IF(H328="F - Física","",IF(H328="P - Psíquica","",IF(H328="PC - Paràlisi Cerebral","",IF(H328="A - Sensorial Auditiva","",IF(H328="V - Sensorial Visual","","1) Tipus de discapacitat: Fer servir llista desplegable")))))))</f>
        <v/>
      </c>
      <c r="CO328" s="21" t="str">
        <f t="shared" ref="CO328:CO391" si="162">IF(I328="","",IF(I328&gt;0,IF(H328="M - M. Mental","",IF(H328="F - Física","",IF(H328="P - Psíquica","",IF(H328="PC - Paràlisi Cerebral","",IF(H328="A - Sensorial Auditiva","",IF(H328="V - Sensorial Visual","",IF(H328="","2) Tipus de discapacitat: Manca seleccionar","")))))))))</f>
        <v/>
      </c>
      <c r="CP328" s="22" t="str">
        <f t="shared" si="141"/>
        <v/>
      </c>
      <c r="CQ328" s="22" t="str">
        <f t="shared" si="142"/>
        <v/>
      </c>
      <c r="CR328" s="22" t="str">
        <f t="shared" si="143"/>
        <v/>
      </c>
      <c r="CS328" s="22" t="str">
        <f t="shared" si="144"/>
        <v/>
      </c>
      <c r="CT328" s="22" t="str">
        <f t="shared" si="145"/>
        <v/>
      </c>
      <c r="CU328" s="173" t="str">
        <f t="shared" ref="CU328:CU391" si="163">IF(CB328=0,IF(I328&lt;33,IF(I328&lt;&gt;"","4) M.Mental, Psíquica ó P. Cerebral &lt; 33% (No subvencionable)",""),""),"")</f>
        <v/>
      </c>
      <c r="CV328" s="173" t="str">
        <f t="shared" ref="CV328:CV391" si="164">IF(CB328=1,IF(I328&lt;65,IF(I328&lt;&gt;"","3) Físic ó Sensorial &lt; 65% (No és subvencionable)",""),""),"")</f>
        <v/>
      </c>
      <c r="CW328" s="22" t="str">
        <f t="shared" si="146"/>
        <v/>
      </c>
      <c r="CX328" s="22" t="str">
        <f t="shared" si="147"/>
        <v/>
      </c>
      <c r="CY328" s="23" t="str">
        <f t="shared" si="148"/>
        <v/>
      </c>
      <c r="CZ328" s="23" t="str">
        <f t="shared" si="149"/>
        <v/>
      </c>
      <c r="DA328" s="207" t="str">
        <f t="shared" si="153"/>
        <v/>
      </c>
      <c r="DB328" s="23">
        <f t="shared" ref="DB328:DB391" si="165">IF(N328&lt;&gt;"",1,0)</f>
        <v>0</v>
      </c>
      <c r="DC328" s="16"/>
      <c r="DE328" s="192">
        <f t="shared" ref="DE328:DE391" si="166">IF(CH328=1,IF(E328="Home",1,IF(E328="Dona",0,"")),0)</f>
        <v>0</v>
      </c>
      <c r="DF328" s="192">
        <f t="shared" ref="DF328:DF391" si="167">IF(CH328=1,IF(E328="Dona",1,IF(E328="Home",0,"")),0)</f>
        <v>0</v>
      </c>
      <c r="DH328" s="192">
        <f t="shared" ref="DH328:DH391" si="168">IF(CJ328=1,IF(E328="Home",1,IF(E328="Dona",0,"")),0)</f>
        <v>0</v>
      </c>
      <c r="DI328" s="192">
        <f t="shared" ref="DI328:DI391" si="169">IF(CJ328=1,IF(E328="Dona",1,IF(E328="Home",0,"")),0)</f>
        <v>0</v>
      </c>
      <c r="DK328" s="203">
        <f>IF(Taula436[[#This Row],[Codi del contracte]]&lt;&gt;"",IF(Taula436[[#This Row],[Codi del contracte]]&gt;199,IF(Taula436[[#This Row],[Codi del contracte]]&lt;300,1,0),0),0)</f>
        <v>0</v>
      </c>
      <c r="DL328" s="203">
        <f>IF(Taula436[[#This Row],[Codi del contracte]]&lt;&gt;"",IF(Taula436[[#This Row],[Codi del contracte]]&gt;499,IF(Taula436[[#This Row],[Codi del contracte]]&lt;600,1,0),0),0)</f>
        <v>0</v>
      </c>
      <c r="DM328" s="203">
        <f t="shared" si="150"/>
        <v>0</v>
      </c>
      <c r="DN328" s="203">
        <f>IF(Taula436[[#This Row],[% Jornada (no posar símbol %)]]=100,IF(DM328=1,2,0),0)</f>
        <v>0</v>
      </c>
      <c r="DO328" s="203" t="str">
        <f t="shared" si="154"/>
        <v/>
      </c>
    </row>
    <row r="329" spans="1:119" ht="14.25" customHeight="1">
      <c r="A329" s="260"/>
      <c r="B329" s="83">
        <v>322</v>
      </c>
      <c r="C329" s="2"/>
      <c r="D329" s="158"/>
      <c r="E329" s="194"/>
      <c r="F329" s="153"/>
      <c r="G329" s="153"/>
      <c r="H329" s="2"/>
      <c r="I329" s="154"/>
      <c r="J329" s="210"/>
      <c r="K329" s="155"/>
      <c r="L329" s="156">
        <f t="shared" ref="L329:L392" si="170">CG329</f>
        <v>0</v>
      </c>
      <c r="M329" s="340"/>
      <c r="N329" s="182" t="str">
        <f t="shared" si="151"/>
        <v/>
      </c>
      <c r="O329" s="127"/>
      <c r="P329" s="64"/>
      <c r="Q329" s="64"/>
      <c r="R329" s="64"/>
      <c r="CB329" s="78" t="str">
        <f t="shared" si="155"/>
        <v/>
      </c>
      <c r="CC329" s="79">
        <v>100</v>
      </c>
      <c r="CD329" s="79">
        <f t="shared" si="156"/>
        <v>0</v>
      </c>
      <c r="CE329" s="79">
        <f t="shared" si="157"/>
        <v>0</v>
      </c>
      <c r="CF329" s="79">
        <f t="shared" si="158"/>
        <v>0</v>
      </c>
      <c r="CG329" s="79">
        <f t="shared" si="152"/>
        <v>0</v>
      </c>
      <c r="CH329" s="80">
        <f t="shared" si="159"/>
        <v>0</v>
      </c>
      <c r="CI329" s="84">
        <f t="shared" si="160"/>
        <v>0</v>
      </c>
      <c r="CJ329" s="80">
        <f t="shared" ref="CJ329:CJ392" si="171">IF(CI329&gt;0,1,0)</f>
        <v>0</v>
      </c>
      <c r="CN329" s="21" t="str">
        <f t="shared" si="161"/>
        <v/>
      </c>
      <c r="CO329" s="21" t="str">
        <f t="shared" si="162"/>
        <v/>
      </c>
      <c r="CP329" s="22" t="str">
        <f t="shared" ref="CP329:CP392" si="172">IF(K329="","",IF(K329="*%","Error % jornada",IF(K329&lt;1,"5) % Jornada: No fer servir número en percentatge","")))</f>
        <v/>
      </c>
      <c r="CQ329" s="22" t="str">
        <f t="shared" ref="CQ329:CQ392" si="173">IF(CN329&lt;&gt;"",IF(CP329&lt;&gt;"","1) Tipus de Discapacitat: Triar de desplegable  -  5) % Jornada",CN329),"")</f>
        <v/>
      </c>
      <c r="CR329" s="22" t="str">
        <f t="shared" ref="CR329:CR392" si="174">IF(CO329&lt;&gt;"",IF(CP329&lt;&gt;"","2) Tipus de discapacitat: Manca seleccionar  -  5) % Jornada",CO329),"")</f>
        <v/>
      </c>
      <c r="CS329" s="22" t="str">
        <f t="shared" ref="CS329:CS392" si="175">IF(CQ329&lt;&gt;"",CQ329,CR329)</f>
        <v/>
      </c>
      <c r="CT329" s="22" t="str">
        <f t="shared" ref="CT329:CT392" si="176">IF(CS329&lt;&gt;"",CS329,IF(CP329&lt;&gt;"",CP329,""))</f>
        <v/>
      </c>
      <c r="CU329" s="173" t="str">
        <f t="shared" si="163"/>
        <v/>
      </c>
      <c r="CV329" s="173" t="str">
        <f t="shared" si="164"/>
        <v/>
      </c>
      <c r="CW329" s="22" t="str">
        <f t="shared" ref="CW329:CW392" si="177">IF(CU329&lt;&gt;"",IF(CP329&lt;&gt;"","4) M.Mental, Psíquica ó Paràlisi Cerebral &lt; 33%  -  5)  % Jornada",CU329),"")</f>
        <v/>
      </c>
      <c r="CX329" s="22" t="str">
        <f t="shared" ref="CX329:CX392" si="178">IF(CV329&lt;&gt;"",IF(CP329&lt;&gt;"","3) Físic ó Sensorial &lt; 65%  -  5) % Jornada",CV329),"")</f>
        <v/>
      </c>
      <c r="CY329" s="23" t="str">
        <f t="shared" ref="CY329:CY392" si="179">IF(CX329&lt;&gt;"",CX329,IF(CW329&lt;&gt;"",CW329,""))</f>
        <v/>
      </c>
      <c r="CZ329" s="23" t="str">
        <f t="shared" ref="CZ329:CZ392" si="180">IF(CY329&lt;&gt;"",CY329,IF(CT329&lt;&gt;"",CT329,""))</f>
        <v/>
      </c>
      <c r="DA329" s="207" t="str">
        <f t="shared" si="153"/>
        <v/>
      </c>
      <c r="DB329" s="23">
        <f t="shared" si="165"/>
        <v>0</v>
      </c>
      <c r="DC329" s="16"/>
      <c r="DE329" s="192">
        <f t="shared" si="166"/>
        <v>0</v>
      </c>
      <c r="DF329" s="192">
        <f t="shared" si="167"/>
        <v>0</v>
      </c>
      <c r="DH329" s="192">
        <f t="shared" si="168"/>
        <v>0</v>
      </c>
      <c r="DI329" s="192">
        <f t="shared" si="169"/>
        <v>0</v>
      </c>
      <c r="DK329" s="203">
        <f>IF(Taula436[[#This Row],[Codi del contracte]]&lt;&gt;"",IF(Taula436[[#This Row],[Codi del contracte]]&gt;199,IF(Taula436[[#This Row],[Codi del contracte]]&lt;300,1,0),0),0)</f>
        <v>0</v>
      </c>
      <c r="DL329" s="203">
        <f>IF(Taula436[[#This Row],[Codi del contracte]]&lt;&gt;"",IF(Taula436[[#This Row],[Codi del contracte]]&gt;499,IF(Taula436[[#This Row],[Codi del contracte]]&lt;600,1,0),0),0)</f>
        <v>0</v>
      </c>
      <c r="DM329" s="203">
        <f t="shared" ref="DM329:DM392" si="181">DK329+DL329</f>
        <v>0</v>
      </c>
      <c r="DN329" s="203">
        <f>IF(Taula436[[#This Row],[% Jornada (no posar símbol %)]]=100,IF(DM329=1,2,0),0)</f>
        <v>0</v>
      </c>
      <c r="DO329" s="203" t="str">
        <f t="shared" si="154"/>
        <v/>
      </c>
    </row>
    <row r="330" spans="1:119" ht="14.25" customHeight="1">
      <c r="A330" s="260"/>
      <c r="B330" s="83">
        <v>323</v>
      </c>
      <c r="C330" s="2"/>
      <c r="D330" s="158"/>
      <c r="E330" s="194"/>
      <c r="F330" s="153"/>
      <c r="G330" s="153"/>
      <c r="H330" s="2"/>
      <c r="I330" s="154"/>
      <c r="J330" s="210"/>
      <c r="K330" s="155"/>
      <c r="L330" s="156">
        <f t="shared" si="170"/>
        <v>0</v>
      </c>
      <c r="M330" s="340"/>
      <c r="N330" s="182" t="str">
        <f t="shared" ref="N330:N393" si="182">IFERROR(DA330,"ERROR! NO RETALLAR I ENGANXAR DINS DEL FORMULARI")</f>
        <v/>
      </c>
      <c r="O330" s="127"/>
      <c r="P330" s="64"/>
      <c r="Q330" s="64"/>
      <c r="R330" s="64"/>
      <c r="CB330" s="78" t="str">
        <f t="shared" si="155"/>
        <v/>
      </c>
      <c r="CC330" s="79">
        <v>100</v>
      </c>
      <c r="CD330" s="79">
        <f t="shared" si="156"/>
        <v>0</v>
      </c>
      <c r="CE330" s="79">
        <f t="shared" si="157"/>
        <v>0</v>
      </c>
      <c r="CF330" s="79">
        <f t="shared" si="158"/>
        <v>0</v>
      </c>
      <c r="CG330" s="79">
        <f t="shared" ref="CG330:CG393" si="183">IFERROR(ROUND((CE330+CF330),2),0)</f>
        <v>0</v>
      </c>
      <c r="CH330" s="80">
        <f t="shared" si="159"/>
        <v>0</v>
      </c>
      <c r="CI330" s="84">
        <f t="shared" si="160"/>
        <v>0</v>
      </c>
      <c r="CJ330" s="80">
        <f t="shared" si="171"/>
        <v>0</v>
      </c>
      <c r="CN330" s="21" t="str">
        <f t="shared" si="161"/>
        <v/>
      </c>
      <c r="CO330" s="21" t="str">
        <f t="shared" si="162"/>
        <v/>
      </c>
      <c r="CP330" s="22" t="str">
        <f t="shared" si="172"/>
        <v/>
      </c>
      <c r="CQ330" s="22" t="str">
        <f t="shared" si="173"/>
        <v/>
      </c>
      <c r="CR330" s="22" t="str">
        <f t="shared" si="174"/>
        <v/>
      </c>
      <c r="CS330" s="22" t="str">
        <f t="shared" si="175"/>
        <v/>
      </c>
      <c r="CT330" s="22" t="str">
        <f t="shared" si="176"/>
        <v/>
      </c>
      <c r="CU330" s="173" t="str">
        <f t="shared" si="163"/>
        <v/>
      </c>
      <c r="CV330" s="173" t="str">
        <f t="shared" si="164"/>
        <v/>
      </c>
      <c r="CW330" s="22" t="str">
        <f t="shared" si="177"/>
        <v/>
      </c>
      <c r="CX330" s="22" t="str">
        <f t="shared" si="178"/>
        <v/>
      </c>
      <c r="CY330" s="23" t="str">
        <f t="shared" si="179"/>
        <v/>
      </c>
      <c r="CZ330" s="23" t="str">
        <f t="shared" si="180"/>
        <v/>
      </c>
      <c r="DA330" s="207" t="str">
        <f t="shared" ref="DA330:DA393" si="184">IF(CZ330&lt;&gt;"",CZ330,IF(DO330&lt;&gt;"",DO330,""))</f>
        <v/>
      </c>
      <c r="DB330" s="23">
        <f t="shared" si="165"/>
        <v>0</v>
      </c>
      <c r="DC330" s="16"/>
      <c r="DE330" s="192">
        <f t="shared" si="166"/>
        <v>0</v>
      </c>
      <c r="DF330" s="192">
        <f t="shared" si="167"/>
        <v>0</v>
      </c>
      <c r="DH330" s="192">
        <f t="shared" si="168"/>
        <v>0</v>
      </c>
      <c r="DI330" s="192">
        <f t="shared" si="169"/>
        <v>0</v>
      </c>
      <c r="DK330" s="203">
        <f>IF(Taula436[[#This Row],[Codi del contracte]]&lt;&gt;"",IF(Taula436[[#This Row],[Codi del contracte]]&gt;199,IF(Taula436[[#This Row],[Codi del contracte]]&lt;300,1,0),0),0)</f>
        <v>0</v>
      </c>
      <c r="DL330" s="203">
        <f>IF(Taula436[[#This Row],[Codi del contracte]]&lt;&gt;"",IF(Taula436[[#This Row],[Codi del contracte]]&gt;499,IF(Taula436[[#This Row],[Codi del contracte]]&lt;600,1,0),0),0)</f>
        <v>0</v>
      </c>
      <c r="DM330" s="203">
        <f t="shared" si="181"/>
        <v>0</v>
      </c>
      <c r="DN330" s="203">
        <f>IF(Taula436[[#This Row],[% Jornada (no posar símbol %)]]=100,IF(DM330=1,2,0),0)</f>
        <v>0</v>
      </c>
      <c r="DO330" s="203" t="str">
        <f t="shared" ref="DO330:DO393" si="185">IF(DN330=2,"6) Contracte a Temps Parcial no compatible amb 100% Jornada","")</f>
        <v/>
      </c>
    </row>
    <row r="331" spans="1:119" ht="14.25" customHeight="1">
      <c r="A331" s="260"/>
      <c r="B331" s="83">
        <v>324</v>
      </c>
      <c r="C331" s="2"/>
      <c r="D331" s="158"/>
      <c r="E331" s="194"/>
      <c r="F331" s="153"/>
      <c r="G331" s="153"/>
      <c r="H331" s="2"/>
      <c r="I331" s="154"/>
      <c r="J331" s="210"/>
      <c r="K331" s="155"/>
      <c r="L331" s="156">
        <f t="shared" si="170"/>
        <v>0</v>
      </c>
      <c r="M331" s="340"/>
      <c r="N331" s="182" t="str">
        <f t="shared" si="182"/>
        <v/>
      </c>
      <c r="O331" s="127"/>
      <c r="P331" s="64"/>
      <c r="Q331" s="64"/>
      <c r="R331" s="64"/>
      <c r="CB331" s="78" t="str">
        <f t="shared" si="155"/>
        <v/>
      </c>
      <c r="CC331" s="79">
        <v>100</v>
      </c>
      <c r="CD331" s="79">
        <f t="shared" si="156"/>
        <v>0</v>
      </c>
      <c r="CE331" s="79">
        <f t="shared" si="157"/>
        <v>0</v>
      </c>
      <c r="CF331" s="79">
        <f t="shared" si="158"/>
        <v>0</v>
      </c>
      <c r="CG331" s="79">
        <f t="shared" si="183"/>
        <v>0</v>
      </c>
      <c r="CH331" s="80">
        <f t="shared" si="159"/>
        <v>0</v>
      </c>
      <c r="CI331" s="84">
        <f t="shared" si="160"/>
        <v>0</v>
      </c>
      <c r="CJ331" s="80">
        <f t="shared" si="171"/>
        <v>0</v>
      </c>
      <c r="CN331" s="21" t="str">
        <f t="shared" si="161"/>
        <v/>
      </c>
      <c r="CO331" s="21" t="str">
        <f t="shared" si="162"/>
        <v/>
      </c>
      <c r="CP331" s="22" t="str">
        <f t="shared" si="172"/>
        <v/>
      </c>
      <c r="CQ331" s="22" t="str">
        <f t="shared" si="173"/>
        <v/>
      </c>
      <c r="CR331" s="22" t="str">
        <f t="shared" si="174"/>
        <v/>
      </c>
      <c r="CS331" s="22" t="str">
        <f t="shared" si="175"/>
        <v/>
      </c>
      <c r="CT331" s="22" t="str">
        <f t="shared" si="176"/>
        <v/>
      </c>
      <c r="CU331" s="173" t="str">
        <f t="shared" si="163"/>
        <v/>
      </c>
      <c r="CV331" s="173" t="str">
        <f t="shared" si="164"/>
        <v/>
      </c>
      <c r="CW331" s="22" t="str">
        <f t="shared" si="177"/>
        <v/>
      </c>
      <c r="CX331" s="22" t="str">
        <f t="shared" si="178"/>
        <v/>
      </c>
      <c r="CY331" s="23" t="str">
        <f t="shared" si="179"/>
        <v/>
      </c>
      <c r="CZ331" s="23" t="str">
        <f t="shared" si="180"/>
        <v/>
      </c>
      <c r="DA331" s="207" t="str">
        <f t="shared" si="184"/>
        <v/>
      </c>
      <c r="DB331" s="23">
        <f t="shared" si="165"/>
        <v>0</v>
      </c>
      <c r="DC331" s="16"/>
      <c r="DE331" s="192">
        <f t="shared" si="166"/>
        <v>0</v>
      </c>
      <c r="DF331" s="192">
        <f t="shared" si="167"/>
        <v>0</v>
      </c>
      <c r="DH331" s="192">
        <f t="shared" si="168"/>
        <v>0</v>
      </c>
      <c r="DI331" s="192">
        <f t="shared" si="169"/>
        <v>0</v>
      </c>
      <c r="DK331" s="203">
        <f>IF(Taula436[[#This Row],[Codi del contracte]]&lt;&gt;"",IF(Taula436[[#This Row],[Codi del contracte]]&gt;199,IF(Taula436[[#This Row],[Codi del contracte]]&lt;300,1,0),0),0)</f>
        <v>0</v>
      </c>
      <c r="DL331" s="203">
        <f>IF(Taula436[[#This Row],[Codi del contracte]]&lt;&gt;"",IF(Taula436[[#This Row],[Codi del contracte]]&gt;499,IF(Taula436[[#This Row],[Codi del contracte]]&lt;600,1,0),0),0)</f>
        <v>0</v>
      </c>
      <c r="DM331" s="203">
        <f t="shared" si="181"/>
        <v>0</v>
      </c>
      <c r="DN331" s="203">
        <f>IF(Taula436[[#This Row],[% Jornada (no posar símbol %)]]=100,IF(DM331=1,2,0),0)</f>
        <v>0</v>
      </c>
      <c r="DO331" s="203" t="str">
        <f t="shared" si="185"/>
        <v/>
      </c>
    </row>
    <row r="332" spans="1:119" ht="14.25" customHeight="1">
      <c r="A332" s="260"/>
      <c r="B332" s="83">
        <v>325</v>
      </c>
      <c r="C332" s="2"/>
      <c r="D332" s="158"/>
      <c r="E332" s="194"/>
      <c r="F332" s="153"/>
      <c r="G332" s="153"/>
      <c r="H332" s="2"/>
      <c r="I332" s="154"/>
      <c r="J332" s="210"/>
      <c r="K332" s="155"/>
      <c r="L332" s="156">
        <f t="shared" si="170"/>
        <v>0</v>
      </c>
      <c r="M332" s="340"/>
      <c r="N332" s="182" t="str">
        <f t="shared" si="182"/>
        <v/>
      </c>
      <c r="O332" s="127"/>
      <c r="P332" s="64"/>
      <c r="Q332" s="64"/>
      <c r="R332" s="64"/>
      <c r="CB332" s="78" t="str">
        <f t="shared" si="155"/>
        <v/>
      </c>
      <c r="CC332" s="79">
        <v>100</v>
      </c>
      <c r="CD332" s="79">
        <f t="shared" si="156"/>
        <v>0</v>
      </c>
      <c r="CE332" s="79">
        <f t="shared" si="157"/>
        <v>0</v>
      </c>
      <c r="CF332" s="79">
        <f t="shared" si="158"/>
        <v>0</v>
      </c>
      <c r="CG332" s="79">
        <f t="shared" si="183"/>
        <v>0</v>
      </c>
      <c r="CH332" s="80">
        <f t="shared" si="159"/>
        <v>0</v>
      </c>
      <c r="CI332" s="84">
        <f t="shared" si="160"/>
        <v>0</v>
      </c>
      <c r="CJ332" s="80">
        <f t="shared" si="171"/>
        <v>0</v>
      </c>
      <c r="CN332" s="21" t="str">
        <f t="shared" si="161"/>
        <v/>
      </c>
      <c r="CO332" s="21" t="str">
        <f t="shared" si="162"/>
        <v/>
      </c>
      <c r="CP332" s="22" t="str">
        <f t="shared" si="172"/>
        <v/>
      </c>
      <c r="CQ332" s="22" t="str">
        <f t="shared" si="173"/>
        <v/>
      </c>
      <c r="CR332" s="22" t="str">
        <f t="shared" si="174"/>
        <v/>
      </c>
      <c r="CS332" s="22" t="str">
        <f t="shared" si="175"/>
        <v/>
      </c>
      <c r="CT332" s="22" t="str">
        <f t="shared" si="176"/>
        <v/>
      </c>
      <c r="CU332" s="173" t="str">
        <f t="shared" si="163"/>
        <v/>
      </c>
      <c r="CV332" s="173" t="str">
        <f t="shared" si="164"/>
        <v/>
      </c>
      <c r="CW332" s="22" t="str">
        <f t="shared" si="177"/>
        <v/>
      </c>
      <c r="CX332" s="22" t="str">
        <f t="shared" si="178"/>
        <v/>
      </c>
      <c r="CY332" s="23" t="str">
        <f t="shared" si="179"/>
        <v/>
      </c>
      <c r="CZ332" s="23" t="str">
        <f t="shared" si="180"/>
        <v/>
      </c>
      <c r="DA332" s="207" t="str">
        <f t="shared" si="184"/>
        <v/>
      </c>
      <c r="DB332" s="23">
        <f t="shared" si="165"/>
        <v>0</v>
      </c>
      <c r="DC332" s="16"/>
      <c r="DE332" s="192">
        <f t="shared" si="166"/>
        <v>0</v>
      </c>
      <c r="DF332" s="192">
        <f t="shared" si="167"/>
        <v>0</v>
      </c>
      <c r="DH332" s="192">
        <f t="shared" si="168"/>
        <v>0</v>
      </c>
      <c r="DI332" s="192">
        <f t="shared" si="169"/>
        <v>0</v>
      </c>
      <c r="DK332" s="203">
        <f>IF(Taula436[[#This Row],[Codi del contracte]]&lt;&gt;"",IF(Taula436[[#This Row],[Codi del contracte]]&gt;199,IF(Taula436[[#This Row],[Codi del contracte]]&lt;300,1,0),0),0)</f>
        <v>0</v>
      </c>
      <c r="DL332" s="203">
        <f>IF(Taula436[[#This Row],[Codi del contracte]]&lt;&gt;"",IF(Taula436[[#This Row],[Codi del contracte]]&gt;499,IF(Taula436[[#This Row],[Codi del contracte]]&lt;600,1,0),0),0)</f>
        <v>0</v>
      </c>
      <c r="DM332" s="203">
        <f t="shared" si="181"/>
        <v>0</v>
      </c>
      <c r="DN332" s="203">
        <f>IF(Taula436[[#This Row],[% Jornada (no posar símbol %)]]=100,IF(DM332=1,2,0),0)</f>
        <v>0</v>
      </c>
      <c r="DO332" s="203" t="str">
        <f t="shared" si="185"/>
        <v/>
      </c>
    </row>
    <row r="333" spans="1:119" ht="14.25" customHeight="1">
      <c r="A333" s="260"/>
      <c r="B333" s="83">
        <v>326</v>
      </c>
      <c r="C333" s="2"/>
      <c r="D333" s="158"/>
      <c r="E333" s="194"/>
      <c r="F333" s="153"/>
      <c r="G333" s="153"/>
      <c r="H333" s="2"/>
      <c r="I333" s="154"/>
      <c r="J333" s="210"/>
      <c r="K333" s="155"/>
      <c r="L333" s="156">
        <f t="shared" si="170"/>
        <v>0</v>
      </c>
      <c r="M333" s="340"/>
      <c r="N333" s="182" t="str">
        <f t="shared" si="182"/>
        <v/>
      </c>
      <c r="O333" s="127"/>
      <c r="P333" s="64"/>
      <c r="Q333" s="64"/>
      <c r="R333" s="64"/>
      <c r="CB333" s="78" t="str">
        <f t="shared" si="155"/>
        <v/>
      </c>
      <c r="CC333" s="79">
        <v>100</v>
      </c>
      <c r="CD333" s="79">
        <f t="shared" si="156"/>
        <v>0</v>
      </c>
      <c r="CE333" s="79">
        <f t="shared" si="157"/>
        <v>0</v>
      </c>
      <c r="CF333" s="79">
        <f t="shared" si="158"/>
        <v>0</v>
      </c>
      <c r="CG333" s="79">
        <f t="shared" si="183"/>
        <v>0</v>
      </c>
      <c r="CH333" s="80">
        <f t="shared" si="159"/>
        <v>0</v>
      </c>
      <c r="CI333" s="84">
        <f t="shared" si="160"/>
        <v>0</v>
      </c>
      <c r="CJ333" s="80">
        <f t="shared" si="171"/>
        <v>0</v>
      </c>
      <c r="CN333" s="21" t="str">
        <f t="shared" si="161"/>
        <v/>
      </c>
      <c r="CO333" s="21" t="str">
        <f t="shared" si="162"/>
        <v/>
      </c>
      <c r="CP333" s="22" t="str">
        <f t="shared" si="172"/>
        <v/>
      </c>
      <c r="CQ333" s="22" t="str">
        <f t="shared" si="173"/>
        <v/>
      </c>
      <c r="CR333" s="22" t="str">
        <f t="shared" si="174"/>
        <v/>
      </c>
      <c r="CS333" s="22" t="str">
        <f t="shared" si="175"/>
        <v/>
      </c>
      <c r="CT333" s="22" t="str">
        <f t="shared" si="176"/>
        <v/>
      </c>
      <c r="CU333" s="173" t="str">
        <f t="shared" si="163"/>
        <v/>
      </c>
      <c r="CV333" s="173" t="str">
        <f t="shared" si="164"/>
        <v/>
      </c>
      <c r="CW333" s="22" t="str">
        <f t="shared" si="177"/>
        <v/>
      </c>
      <c r="CX333" s="22" t="str">
        <f t="shared" si="178"/>
        <v/>
      </c>
      <c r="CY333" s="23" t="str">
        <f t="shared" si="179"/>
        <v/>
      </c>
      <c r="CZ333" s="23" t="str">
        <f t="shared" si="180"/>
        <v/>
      </c>
      <c r="DA333" s="207" t="str">
        <f t="shared" si="184"/>
        <v/>
      </c>
      <c r="DB333" s="23">
        <f t="shared" si="165"/>
        <v>0</v>
      </c>
      <c r="DC333" s="16"/>
      <c r="DE333" s="192">
        <f t="shared" si="166"/>
        <v>0</v>
      </c>
      <c r="DF333" s="192">
        <f t="shared" si="167"/>
        <v>0</v>
      </c>
      <c r="DH333" s="192">
        <f t="shared" si="168"/>
        <v>0</v>
      </c>
      <c r="DI333" s="192">
        <f t="shared" si="169"/>
        <v>0</v>
      </c>
      <c r="DK333" s="203">
        <f>IF(Taula436[[#This Row],[Codi del contracte]]&lt;&gt;"",IF(Taula436[[#This Row],[Codi del contracte]]&gt;199,IF(Taula436[[#This Row],[Codi del contracte]]&lt;300,1,0),0),0)</f>
        <v>0</v>
      </c>
      <c r="DL333" s="203">
        <f>IF(Taula436[[#This Row],[Codi del contracte]]&lt;&gt;"",IF(Taula436[[#This Row],[Codi del contracte]]&gt;499,IF(Taula436[[#This Row],[Codi del contracte]]&lt;600,1,0),0),0)</f>
        <v>0</v>
      </c>
      <c r="DM333" s="203">
        <f t="shared" si="181"/>
        <v>0</v>
      </c>
      <c r="DN333" s="203">
        <f>IF(Taula436[[#This Row],[% Jornada (no posar símbol %)]]=100,IF(DM333=1,2,0),0)</f>
        <v>0</v>
      </c>
      <c r="DO333" s="203" t="str">
        <f t="shared" si="185"/>
        <v/>
      </c>
    </row>
    <row r="334" spans="1:119" ht="14.25" customHeight="1">
      <c r="A334" s="260"/>
      <c r="B334" s="83">
        <v>327</v>
      </c>
      <c r="C334" s="2"/>
      <c r="D334" s="158"/>
      <c r="E334" s="194"/>
      <c r="F334" s="153"/>
      <c r="G334" s="153"/>
      <c r="H334" s="2"/>
      <c r="I334" s="154"/>
      <c r="J334" s="210"/>
      <c r="K334" s="155"/>
      <c r="L334" s="156">
        <f t="shared" si="170"/>
        <v>0</v>
      </c>
      <c r="M334" s="340"/>
      <c r="N334" s="182" t="str">
        <f t="shared" si="182"/>
        <v/>
      </c>
      <c r="O334" s="127"/>
      <c r="P334" s="64"/>
      <c r="Q334" s="64"/>
      <c r="R334" s="64"/>
      <c r="CB334" s="78" t="str">
        <f t="shared" si="155"/>
        <v/>
      </c>
      <c r="CC334" s="79">
        <v>100</v>
      </c>
      <c r="CD334" s="79">
        <f t="shared" si="156"/>
        <v>0</v>
      </c>
      <c r="CE334" s="79">
        <f t="shared" si="157"/>
        <v>0</v>
      </c>
      <c r="CF334" s="79">
        <f t="shared" si="158"/>
        <v>0</v>
      </c>
      <c r="CG334" s="79">
        <f t="shared" si="183"/>
        <v>0</v>
      </c>
      <c r="CH334" s="80">
        <f t="shared" si="159"/>
        <v>0</v>
      </c>
      <c r="CI334" s="84">
        <f t="shared" si="160"/>
        <v>0</v>
      </c>
      <c r="CJ334" s="80">
        <f t="shared" si="171"/>
        <v>0</v>
      </c>
      <c r="CN334" s="21" t="str">
        <f t="shared" si="161"/>
        <v/>
      </c>
      <c r="CO334" s="21" t="str">
        <f t="shared" si="162"/>
        <v/>
      </c>
      <c r="CP334" s="22" t="str">
        <f t="shared" si="172"/>
        <v/>
      </c>
      <c r="CQ334" s="22" t="str">
        <f t="shared" si="173"/>
        <v/>
      </c>
      <c r="CR334" s="22" t="str">
        <f t="shared" si="174"/>
        <v/>
      </c>
      <c r="CS334" s="22" t="str">
        <f t="shared" si="175"/>
        <v/>
      </c>
      <c r="CT334" s="22" t="str">
        <f t="shared" si="176"/>
        <v/>
      </c>
      <c r="CU334" s="173" t="str">
        <f t="shared" si="163"/>
        <v/>
      </c>
      <c r="CV334" s="173" t="str">
        <f t="shared" si="164"/>
        <v/>
      </c>
      <c r="CW334" s="22" t="str">
        <f t="shared" si="177"/>
        <v/>
      </c>
      <c r="CX334" s="22" t="str">
        <f t="shared" si="178"/>
        <v/>
      </c>
      <c r="CY334" s="23" t="str">
        <f t="shared" si="179"/>
        <v/>
      </c>
      <c r="CZ334" s="23" t="str">
        <f t="shared" si="180"/>
        <v/>
      </c>
      <c r="DA334" s="207" t="str">
        <f t="shared" si="184"/>
        <v/>
      </c>
      <c r="DB334" s="23">
        <f t="shared" si="165"/>
        <v>0</v>
      </c>
      <c r="DC334" s="16"/>
      <c r="DE334" s="192">
        <f t="shared" si="166"/>
        <v>0</v>
      </c>
      <c r="DF334" s="192">
        <f t="shared" si="167"/>
        <v>0</v>
      </c>
      <c r="DH334" s="192">
        <f t="shared" si="168"/>
        <v>0</v>
      </c>
      <c r="DI334" s="192">
        <f t="shared" si="169"/>
        <v>0</v>
      </c>
      <c r="DK334" s="203">
        <f>IF(Taula436[[#This Row],[Codi del contracte]]&lt;&gt;"",IF(Taula436[[#This Row],[Codi del contracte]]&gt;199,IF(Taula436[[#This Row],[Codi del contracte]]&lt;300,1,0),0),0)</f>
        <v>0</v>
      </c>
      <c r="DL334" s="203">
        <f>IF(Taula436[[#This Row],[Codi del contracte]]&lt;&gt;"",IF(Taula436[[#This Row],[Codi del contracte]]&gt;499,IF(Taula436[[#This Row],[Codi del contracte]]&lt;600,1,0),0),0)</f>
        <v>0</v>
      </c>
      <c r="DM334" s="203">
        <f t="shared" si="181"/>
        <v>0</v>
      </c>
      <c r="DN334" s="203">
        <f>IF(Taula436[[#This Row],[% Jornada (no posar símbol %)]]=100,IF(DM334=1,2,0),0)</f>
        <v>0</v>
      </c>
      <c r="DO334" s="203" t="str">
        <f t="shared" si="185"/>
        <v/>
      </c>
    </row>
    <row r="335" spans="1:119" ht="14.25" customHeight="1">
      <c r="A335" s="260"/>
      <c r="B335" s="83">
        <v>328</v>
      </c>
      <c r="C335" s="2"/>
      <c r="D335" s="158"/>
      <c r="E335" s="194"/>
      <c r="F335" s="153"/>
      <c r="G335" s="153"/>
      <c r="H335" s="2"/>
      <c r="I335" s="154"/>
      <c r="J335" s="210"/>
      <c r="K335" s="155"/>
      <c r="L335" s="156">
        <f t="shared" si="170"/>
        <v>0</v>
      </c>
      <c r="M335" s="340"/>
      <c r="N335" s="182" t="str">
        <f t="shared" si="182"/>
        <v/>
      </c>
      <c r="O335" s="127"/>
      <c r="P335" s="64"/>
      <c r="Q335" s="64"/>
      <c r="R335" s="64"/>
      <c r="CB335" s="78" t="str">
        <f t="shared" si="155"/>
        <v/>
      </c>
      <c r="CC335" s="79">
        <v>100</v>
      </c>
      <c r="CD335" s="79">
        <f t="shared" si="156"/>
        <v>0</v>
      </c>
      <c r="CE335" s="79">
        <f t="shared" si="157"/>
        <v>0</v>
      </c>
      <c r="CF335" s="79">
        <f t="shared" si="158"/>
        <v>0</v>
      </c>
      <c r="CG335" s="79">
        <f t="shared" si="183"/>
        <v>0</v>
      </c>
      <c r="CH335" s="80">
        <f t="shared" si="159"/>
        <v>0</v>
      </c>
      <c r="CI335" s="84">
        <f t="shared" si="160"/>
        <v>0</v>
      </c>
      <c r="CJ335" s="80">
        <f t="shared" si="171"/>
        <v>0</v>
      </c>
      <c r="CN335" s="21" t="str">
        <f t="shared" si="161"/>
        <v/>
      </c>
      <c r="CO335" s="21" t="str">
        <f t="shared" si="162"/>
        <v/>
      </c>
      <c r="CP335" s="22" t="str">
        <f t="shared" si="172"/>
        <v/>
      </c>
      <c r="CQ335" s="22" t="str">
        <f t="shared" si="173"/>
        <v/>
      </c>
      <c r="CR335" s="22" t="str">
        <f t="shared" si="174"/>
        <v/>
      </c>
      <c r="CS335" s="22" t="str">
        <f t="shared" si="175"/>
        <v/>
      </c>
      <c r="CT335" s="22" t="str">
        <f t="shared" si="176"/>
        <v/>
      </c>
      <c r="CU335" s="173" t="str">
        <f t="shared" si="163"/>
        <v/>
      </c>
      <c r="CV335" s="173" t="str">
        <f t="shared" si="164"/>
        <v/>
      </c>
      <c r="CW335" s="22" t="str">
        <f t="shared" si="177"/>
        <v/>
      </c>
      <c r="CX335" s="22" t="str">
        <f t="shared" si="178"/>
        <v/>
      </c>
      <c r="CY335" s="23" t="str">
        <f t="shared" si="179"/>
        <v/>
      </c>
      <c r="CZ335" s="23" t="str">
        <f t="shared" si="180"/>
        <v/>
      </c>
      <c r="DA335" s="207" t="str">
        <f t="shared" si="184"/>
        <v/>
      </c>
      <c r="DB335" s="23">
        <f t="shared" si="165"/>
        <v>0</v>
      </c>
      <c r="DC335" s="16"/>
      <c r="DE335" s="192">
        <f t="shared" si="166"/>
        <v>0</v>
      </c>
      <c r="DF335" s="192">
        <f t="shared" si="167"/>
        <v>0</v>
      </c>
      <c r="DH335" s="192">
        <f t="shared" si="168"/>
        <v>0</v>
      </c>
      <c r="DI335" s="192">
        <f t="shared" si="169"/>
        <v>0</v>
      </c>
      <c r="DK335" s="203">
        <f>IF(Taula436[[#This Row],[Codi del contracte]]&lt;&gt;"",IF(Taula436[[#This Row],[Codi del contracte]]&gt;199,IF(Taula436[[#This Row],[Codi del contracte]]&lt;300,1,0),0),0)</f>
        <v>0</v>
      </c>
      <c r="DL335" s="203">
        <f>IF(Taula436[[#This Row],[Codi del contracte]]&lt;&gt;"",IF(Taula436[[#This Row],[Codi del contracte]]&gt;499,IF(Taula436[[#This Row],[Codi del contracte]]&lt;600,1,0),0),0)</f>
        <v>0</v>
      </c>
      <c r="DM335" s="203">
        <f t="shared" si="181"/>
        <v>0</v>
      </c>
      <c r="DN335" s="203">
        <f>IF(Taula436[[#This Row],[% Jornada (no posar símbol %)]]=100,IF(DM335=1,2,0),0)</f>
        <v>0</v>
      </c>
      <c r="DO335" s="203" t="str">
        <f t="shared" si="185"/>
        <v/>
      </c>
    </row>
    <row r="336" spans="1:119" ht="14.25" customHeight="1">
      <c r="A336" s="260"/>
      <c r="B336" s="83">
        <v>329</v>
      </c>
      <c r="C336" s="2"/>
      <c r="D336" s="158"/>
      <c r="E336" s="194"/>
      <c r="F336" s="153"/>
      <c r="G336" s="153"/>
      <c r="H336" s="2"/>
      <c r="I336" s="154"/>
      <c r="J336" s="210"/>
      <c r="K336" s="155"/>
      <c r="L336" s="156">
        <f t="shared" si="170"/>
        <v>0</v>
      </c>
      <c r="M336" s="340"/>
      <c r="N336" s="182" t="str">
        <f t="shared" si="182"/>
        <v/>
      </c>
      <c r="O336" s="127"/>
      <c r="P336" s="64"/>
      <c r="Q336" s="64"/>
      <c r="R336" s="64"/>
      <c r="CB336" s="78" t="str">
        <f t="shared" si="155"/>
        <v/>
      </c>
      <c r="CC336" s="79">
        <v>100</v>
      </c>
      <c r="CD336" s="79">
        <f t="shared" si="156"/>
        <v>0</v>
      </c>
      <c r="CE336" s="79">
        <f t="shared" si="157"/>
        <v>0</v>
      </c>
      <c r="CF336" s="79">
        <f t="shared" si="158"/>
        <v>0</v>
      </c>
      <c r="CG336" s="79">
        <f t="shared" si="183"/>
        <v>0</v>
      </c>
      <c r="CH336" s="80">
        <f t="shared" si="159"/>
        <v>0</v>
      </c>
      <c r="CI336" s="84">
        <f t="shared" si="160"/>
        <v>0</v>
      </c>
      <c r="CJ336" s="80">
        <f t="shared" si="171"/>
        <v>0</v>
      </c>
      <c r="CN336" s="21" t="str">
        <f t="shared" si="161"/>
        <v/>
      </c>
      <c r="CO336" s="21" t="str">
        <f t="shared" si="162"/>
        <v/>
      </c>
      <c r="CP336" s="22" t="str">
        <f t="shared" si="172"/>
        <v/>
      </c>
      <c r="CQ336" s="22" t="str">
        <f t="shared" si="173"/>
        <v/>
      </c>
      <c r="CR336" s="22" t="str">
        <f t="shared" si="174"/>
        <v/>
      </c>
      <c r="CS336" s="22" t="str">
        <f t="shared" si="175"/>
        <v/>
      </c>
      <c r="CT336" s="22" t="str">
        <f t="shared" si="176"/>
        <v/>
      </c>
      <c r="CU336" s="173" t="str">
        <f t="shared" si="163"/>
        <v/>
      </c>
      <c r="CV336" s="173" t="str">
        <f t="shared" si="164"/>
        <v/>
      </c>
      <c r="CW336" s="22" t="str">
        <f t="shared" si="177"/>
        <v/>
      </c>
      <c r="CX336" s="22" t="str">
        <f t="shared" si="178"/>
        <v/>
      </c>
      <c r="CY336" s="23" t="str">
        <f t="shared" si="179"/>
        <v/>
      </c>
      <c r="CZ336" s="23" t="str">
        <f t="shared" si="180"/>
        <v/>
      </c>
      <c r="DA336" s="207" t="str">
        <f t="shared" si="184"/>
        <v/>
      </c>
      <c r="DB336" s="23">
        <f t="shared" si="165"/>
        <v>0</v>
      </c>
      <c r="DC336" s="16"/>
      <c r="DE336" s="192">
        <f t="shared" si="166"/>
        <v>0</v>
      </c>
      <c r="DF336" s="192">
        <f t="shared" si="167"/>
        <v>0</v>
      </c>
      <c r="DH336" s="192">
        <f t="shared" si="168"/>
        <v>0</v>
      </c>
      <c r="DI336" s="192">
        <f t="shared" si="169"/>
        <v>0</v>
      </c>
      <c r="DK336" s="203">
        <f>IF(Taula436[[#This Row],[Codi del contracte]]&lt;&gt;"",IF(Taula436[[#This Row],[Codi del contracte]]&gt;199,IF(Taula436[[#This Row],[Codi del contracte]]&lt;300,1,0),0),0)</f>
        <v>0</v>
      </c>
      <c r="DL336" s="203">
        <f>IF(Taula436[[#This Row],[Codi del contracte]]&lt;&gt;"",IF(Taula436[[#This Row],[Codi del contracte]]&gt;499,IF(Taula436[[#This Row],[Codi del contracte]]&lt;600,1,0),0),0)</f>
        <v>0</v>
      </c>
      <c r="DM336" s="203">
        <f t="shared" si="181"/>
        <v>0</v>
      </c>
      <c r="DN336" s="203">
        <f>IF(Taula436[[#This Row],[% Jornada (no posar símbol %)]]=100,IF(DM336=1,2,0),0)</f>
        <v>0</v>
      </c>
      <c r="DO336" s="203" t="str">
        <f t="shared" si="185"/>
        <v/>
      </c>
    </row>
    <row r="337" spans="1:119" ht="14.25" customHeight="1">
      <c r="A337" s="260"/>
      <c r="B337" s="83">
        <v>330</v>
      </c>
      <c r="C337" s="2"/>
      <c r="D337" s="158"/>
      <c r="E337" s="194"/>
      <c r="F337" s="153"/>
      <c r="G337" s="153"/>
      <c r="H337" s="2"/>
      <c r="I337" s="154"/>
      <c r="J337" s="210"/>
      <c r="K337" s="155"/>
      <c r="L337" s="156">
        <f t="shared" si="170"/>
        <v>0</v>
      </c>
      <c r="M337" s="340"/>
      <c r="N337" s="182" t="str">
        <f t="shared" si="182"/>
        <v/>
      </c>
      <c r="O337" s="127"/>
      <c r="P337" s="64"/>
      <c r="Q337" s="64"/>
      <c r="R337" s="64"/>
      <c r="CB337" s="78" t="str">
        <f t="shared" si="155"/>
        <v/>
      </c>
      <c r="CC337" s="79">
        <v>100</v>
      </c>
      <c r="CD337" s="79">
        <f t="shared" si="156"/>
        <v>0</v>
      </c>
      <c r="CE337" s="79">
        <f t="shared" si="157"/>
        <v>0</v>
      </c>
      <c r="CF337" s="79">
        <f t="shared" si="158"/>
        <v>0</v>
      </c>
      <c r="CG337" s="79">
        <f t="shared" si="183"/>
        <v>0</v>
      </c>
      <c r="CH337" s="80">
        <f t="shared" si="159"/>
        <v>0</v>
      </c>
      <c r="CI337" s="84">
        <f t="shared" si="160"/>
        <v>0</v>
      </c>
      <c r="CJ337" s="80">
        <f t="shared" si="171"/>
        <v>0</v>
      </c>
      <c r="CN337" s="21" t="str">
        <f t="shared" si="161"/>
        <v/>
      </c>
      <c r="CO337" s="21" t="str">
        <f t="shared" si="162"/>
        <v/>
      </c>
      <c r="CP337" s="22" t="str">
        <f t="shared" si="172"/>
        <v/>
      </c>
      <c r="CQ337" s="22" t="str">
        <f t="shared" si="173"/>
        <v/>
      </c>
      <c r="CR337" s="22" t="str">
        <f t="shared" si="174"/>
        <v/>
      </c>
      <c r="CS337" s="22" t="str">
        <f t="shared" si="175"/>
        <v/>
      </c>
      <c r="CT337" s="22" t="str">
        <f t="shared" si="176"/>
        <v/>
      </c>
      <c r="CU337" s="173" t="str">
        <f t="shared" si="163"/>
        <v/>
      </c>
      <c r="CV337" s="173" t="str">
        <f t="shared" si="164"/>
        <v/>
      </c>
      <c r="CW337" s="22" t="str">
        <f t="shared" si="177"/>
        <v/>
      </c>
      <c r="CX337" s="22" t="str">
        <f t="shared" si="178"/>
        <v/>
      </c>
      <c r="CY337" s="23" t="str">
        <f t="shared" si="179"/>
        <v/>
      </c>
      <c r="CZ337" s="23" t="str">
        <f t="shared" si="180"/>
        <v/>
      </c>
      <c r="DA337" s="207" t="str">
        <f t="shared" si="184"/>
        <v/>
      </c>
      <c r="DB337" s="23">
        <f t="shared" si="165"/>
        <v>0</v>
      </c>
      <c r="DC337" s="16"/>
      <c r="DE337" s="192">
        <f t="shared" si="166"/>
        <v>0</v>
      </c>
      <c r="DF337" s="192">
        <f t="shared" si="167"/>
        <v>0</v>
      </c>
      <c r="DH337" s="192">
        <f t="shared" si="168"/>
        <v>0</v>
      </c>
      <c r="DI337" s="192">
        <f t="shared" si="169"/>
        <v>0</v>
      </c>
      <c r="DK337" s="203">
        <f>IF(Taula436[[#This Row],[Codi del contracte]]&lt;&gt;"",IF(Taula436[[#This Row],[Codi del contracte]]&gt;199,IF(Taula436[[#This Row],[Codi del contracte]]&lt;300,1,0),0),0)</f>
        <v>0</v>
      </c>
      <c r="DL337" s="203">
        <f>IF(Taula436[[#This Row],[Codi del contracte]]&lt;&gt;"",IF(Taula436[[#This Row],[Codi del contracte]]&gt;499,IF(Taula436[[#This Row],[Codi del contracte]]&lt;600,1,0),0),0)</f>
        <v>0</v>
      </c>
      <c r="DM337" s="203">
        <f t="shared" si="181"/>
        <v>0</v>
      </c>
      <c r="DN337" s="203">
        <f>IF(Taula436[[#This Row],[% Jornada (no posar símbol %)]]=100,IF(DM337=1,2,0),0)</f>
        <v>0</v>
      </c>
      <c r="DO337" s="203" t="str">
        <f t="shared" si="185"/>
        <v/>
      </c>
    </row>
    <row r="338" spans="1:119" ht="14.25" customHeight="1">
      <c r="A338" s="260"/>
      <c r="B338" s="83">
        <v>331</v>
      </c>
      <c r="C338" s="2"/>
      <c r="D338" s="158"/>
      <c r="E338" s="194"/>
      <c r="F338" s="153"/>
      <c r="G338" s="153"/>
      <c r="H338" s="2"/>
      <c r="I338" s="154"/>
      <c r="J338" s="210"/>
      <c r="K338" s="155"/>
      <c r="L338" s="156">
        <f t="shared" si="170"/>
        <v>0</v>
      </c>
      <c r="M338" s="340"/>
      <c r="N338" s="182" t="str">
        <f t="shared" si="182"/>
        <v/>
      </c>
      <c r="O338" s="127"/>
      <c r="P338" s="64"/>
      <c r="Q338" s="64"/>
      <c r="R338" s="64"/>
      <c r="CB338" s="78" t="str">
        <f t="shared" si="155"/>
        <v/>
      </c>
      <c r="CC338" s="79">
        <v>100</v>
      </c>
      <c r="CD338" s="79">
        <f t="shared" si="156"/>
        <v>0</v>
      </c>
      <c r="CE338" s="79">
        <f t="shared" si="157"/>
        <v>0</v>
      </c>
      <c r="CF338" s="79">
        <f t="shared" si="158"/>
        <v>0</v>
      </c>
      <c r="CG338" s="79">
        <f t="shared" si="183"/>
        <v>0</v>
      </c>
      <c r="CH338" s="80">
        <f t="shared" si="159"/>
        <v>0</v>
      </c>
      <c r="CI338" s="84">
        <f t="shared" si="160"/>
        <v>0</v>
      </c>
      <c r="CJ338" s="80">
        <f t="shared" si="171"/>
        <v>0</v>
      </c>
      <c r="CN338" s="21" t="str">
        <f t="shared" si="161"/>
        <v/>
      </c>
      <c r="CO338" s="21" t="str">
        <f t="shared" si="162"/>
        <v/>
      </c>
      <c r="CP338" s="22" t="str">
        <f t="shared" si="172"/>
        <v/>
      </c>
      <c r="CQ338" s="22" t="str">
        <f t="shared" si="173"/>
        <v/>
      </c>
      <c r="CR338" s="22" t="str">
        <f t="shared" si="174"/>
        <v/>
      </c>
      <c r="CS338" s="22" t="str">
        <f t="shared" si="175"/>
        <v/>
      </c>
      <c r="CT338" s="22" t="str">
        <f t="shared" si="176"/>
        <v/>
      </c>
      <c r="CU338" s="173" t="str">
        <f t="shared" si="163"/>
        <v/>
      </c>
      <c r="CV338" s="173" t="str">
        <f t="shared" si="164"/>
        <v/>
      </c>
      <c r="CW338" s="22" t="str">
        <f t="shared" si="177"/>
        <v/>
      </c>
      <c r="CX338" s="22" t="str">
        <f t="shared" si="178"/>
        <v/>
      </c>
      <c r="CY338" s="23" t="str">
        <f t="shared" si="179"/>
        <v/>
      </c>
      <c r="CZ338" s="23" t="str">
        <f t="shared" si="180"/>
        <v/>
      </c>
      <c r="DA338" s="207" t="str">
        <f t="shared" si="184"/>
        <v/>
      </c>
      <c r="DB338" s="23">
        <f t="shared" si="165"/>
        <v>0</v>
      </c>
      <c r="DC338" s="16"/>
      <c r="DE338" s="192">
        <f t="shared" si="166"/>
        <v>0</v>
      </c>
      <c r="DF338" s="192">
        <f t="shared" si="167"/>
        <v>0</v>
      </c>
      <c r="DH338" s="192">
        <f t="shared" si="168"/>
        <v>0</v>
      </c>
      <c r="DI338" s="192">
        <f t="shared" si="169"/>
        <v>0</v>
      </c>
      <c r="DK338" s="203">
        <f>IF(Taula436[[#This Row],[Codi del contracte]]&lt;&gt;"",IF(Taula436[[#This Row],[Codi del contracte]]&gt;199,IF(Taula436[[#This Row],[Codi del contracte]]&lt;300,1,0),0),0)</f>
        <v>0</v>
      </c>
      <c r="DL338" s="203">
        <f>IF(Taula436[[#This Row],[Codi del contracte]]&lt;&gt;"",IF(Taula436[[#This Row],[Codi del contracte]]&gt;499,IF(Taula436[[#This Row],[Codi del contracte]]&lt;600,1,0),0),0)</f>
        <v>0</v>
      </c>
      <c r="DM338" s="203">
        <f t="shared" si="181"/>
        <v>0</v>
      </c>
      <c r="DN338" s="203">
        <f>IF(Taula436[[#This Row],[% Jornada (no posar símbol %)]]=100,IF(DM338=1,2,0),0)</f>
        <v>0</v>
      </c>
      <c r="DO338" s="203" t="str">
        <f t="shared" si="185"/>
        <v/>
      </c>
    </row>
    <row r="339" spans="1:119" ht="14.25" customHeight="1">
      <c r="A339" s="260"/>
      <c r="B339" s="83">
        <v>332</v>
      </c>
      <c r="C339" s="2"/>
      <c r="D339" s="158"/>
      <c r="E339" s="194"/>
      <c r="F339" s="153"/>
      <c r="G339" s="153"/>
      <c r="H339" s="2"/>
      <c r="I339" s="154"/>
      <c r="J339" s="210"/>
      <c r="K339" s="155"/>
      <c r="L339" s="156">
        <f t="shared" si="170"/>
        <v>0</v>
      </c>
      <c r="M339" s="340"/>
      <c r="N339" s="182" t="str">
        <f t="shared" si="182"/>
        <v/>
      </c>
      <c r="O339" s="127"/>
      <c r="P339" s="64"/>
      <c r="Q339" s="64"/>
      <c r="R339" s="64"/>
      <c r="CB339" s="78" t="str">
        <f t="shared" si="155"/>
        <v/>
      </c>
      <c r="CC339" s="79">
        <v>100</v>
      </c>
      <c r="CD339" s="79">
        <f t="shared" si="156"/>
        <v>0</v>
      </c>
      <c r="CE339" s="79">
        <f t="shared" si="157"/>
        <v>0</v>
      </c>
      <c r="CF339" s="79">
        <f t="shared" si="158"/>
        <v>0</v>
      </c>
      <c r="CG339" s="79">
        <f t="shared" si="183"/>
        <v>0</v>
      </c>
      <c r="CH339" s="80">
        <f t="shared" si="159"/>
        <v>0</v>
      </c>
      <c r="CI339" s="84">
        <f t="shared" si="160"/>
        <v>0</v>
      </c>
      <c r="CJ339" s="80">
        <f t="shared" si="171"/>
        <v>0</v>
      </c>
      <c r="CN339" s="21" t="str">
        <f t="shared" si="161"/>
        <v/>
      </c>
      <c r="CO339" s="21" t="str">
        <f t="shared" si="162"/>
        <v/>
      </c>
      <c r="CP339" s="22" t="str">
        <f t="shared" si="172"/>
        <v/>
      </c>
      <c r="CQ339" s="22" t="str">
        <f t="shared" si="173"/>
        <v/>
      </c>
      <c r="CR339" s="22" t="str">
        <f t="shared" si="174"/>
        <v/>
      </c>
      <c r="CS339" s="22" t="str">
        <f t="shared" si="175"/>
        <v/>
      </c>
      <c r="CT339" s="22" t="str">
        <f t="shared" si="176"/>
        <v/>
      </c>
      <c r="CU339" s="173" t="str">
        <f t="shared" si="163"/>
        <v/>
      </c>
      <c r="CV339" s="173" t="str">
        <f t="shared" si="164"/>
        <v/>
      </c>
      <c r="CW339" s="22" t="str">
        <f t="shared" si="177"/>
        <v/>
      </c>
      <c r="CX339" s="22" t="str">
        <f t="shared" si="178"/>
        <v/>
      </c>
      <c r="CY339" s="23" t="str">
        <f t="shared" si="179"/>
        <v/>
      </c>
      <c r="CZ339" s="23" t="str">
        <f t="shared" si="180"/>
        <v/>
      </c>
      <c r="DA339" s="207" t="str">
        <f t="shared" si="184"/>
        <v/>
      </c>
      <c r="DB339" s="23">
        <f t="shared" si="165"/>
        <v>0</v>
      </c>
      <c r="DC339" s="16"/>
      <c r="DE339" s="192">
        <f t="shared" si="166"/>
        <v>0</v>
      </c>
      <c r="DF339" s="192">
        <f t="shared" si="167"/>
        <v>0</v>
      </c>
      <c r="DH339" s="192">
        <f t="shared" si="168"/>
        <v>0</v>
      </c>
      <c r="DI339" s="192">
        <f t="shared" si="169"/>
        <v>0</v>
      </c>
      <c r="DK339" s="203">
        <f>IF(Taula436[[#This Row],[Codi del contracte]]&lt;&gt;"",IF(Taula436[[#This Row],[Codi del contracte]]&gt;199,IF(Taula436[[#This Row],[Codi del contracte]]&lt;300,1,0),0),0)</f>
        <v>0</v>
      </c>
      <c r="DL339" s="203">
        <f>IF(Taula436[[#This Row],[Codi del contracte]]&lt;&gt;"",IF(Taula436[[#This Row],[Codi del contracte]]&gt;499,IF(Taula436[[#This Row],[Codi del contracte]]&lt;600,1,0),0),0)</f>
        <v>0</v>
      </c>
      <c r="DM339" s="203">
        <f t="shared" si="181"/>
        <v>0</v>
      </c>
      <c r="DN339" s="203">
        <f>IF(Taula436[[#This Row],[% Jornada (no posar símbol %)]]=100,IF(DM339=1,2,0),0)</f>
        <v>0</v>
      </c>
      <c r="DO339" s="203" t="str">
        <f t="shared" si="185"/>
        <v/>
      </c>
    </row>
    <row r="340" spans="1:119" ht="14.25" customHeight="1">
      <c r="A340" s="260"/>
      <c r="B340" s="83">
        <v>333</v>
      </c>
      <c r="C340" s="2"/>
      <c r="D340" s="158"/>
      <c r="E340" s="194"/>
      <c r="F340" s="153"/>
      <c r="G340" s="153"/>
      <c r="H340" s="2"/>
      <c r="I340" s="154"/>
      <c r="J340" s="210"/>
      <c r="K340" s="155"/>
      <c r="L340" s="156">
        <f t="shared" si="170"/>
        <v>0</v>
      </c>
      <c r="M340" s="340"/>
      <c r="N340" s="182" t="str">
        <f t="shared" si="182"/>
        <v/>
      </c>
      <c r="O340" s="127"/>
      <c r="P340" s="64"/>
      <c r="Q340" s="64"/>
      <c r="R340" s="64"/>
      <c r="CB340" s="78" t="str">
        <f t="shared" si="155"/>
        <v/>
      </c>
      <c r="CC340" s="79">
        <v>100</v>
      </c>
      <c r="CD340" s="79">
        <f t="shared" si="156"/>
        <v>0</v>
      </c>
      <c r="CE340" s="79">
        <f t="shared" si="157"/>
        <v>0</v>
      </c>
      <c r="CF340" s="79">
        <f t="shared" si="158"/>
        <v>0</v>
      </c>
      <c r="CG340" s="79">
        <f t="shared" si="183"/>
        <v>0</v>
      </c>
      <c r="CH340" s="80">
        <f t="shared" si="159"/>
        <v>0</v>
      </c>
      <c r="CI340" s="84">
        <f t="shared" si="160"/>
        <v>0</v>
      </c>
      <c r="CJ340" s="80">
        <f t="shared" si="171"/>
        <v>0</v>
      </c>
      <c r="CN340" s="21" t="str">
        <f t="shared" si="161"/>
        <v/>
      </c>
      <c r="CO340" s="21" t="str">
        <f t="shared" si="162"/>
        <v/>
      </c>
      <c r="CP340" s="22" t="str">
        <f t="shared" si="172"/>
        <v/>
      </c>
      <c r="CQ340" s="22" t="str">
        <f t="shared" si="173"/>
        <v/>
      </c>
      <c r="CR340" s="22" t="str">
        <f t="shared" si="174"/>
        <v/>
      </c>
      <c r="CS340" s="22" t="str">
        <f t="shared" si="175"/>
        <v/>
      </c>
      <c r="CT340" s="22" t="str">
        <f t="shared" si="176"/>
        <v/>
      </c>
      <c r="CU340" s="173" t="str">
        <f t="shared" si="163"/>
        <v/>
      </c>
      <c r="CV340" s="173" t="str">
        <f t="shared" si="164"/>
        <v/>
      </c>
      <c r="CW340" s="22" t="str">
        <f t="shared" si="177"/>
        <v/>
      </c>
      <c r="CX340" s="22" t="str">
        <f t="shared" si="178"/>
        <v/>
      </c>
      <c r="CY340" s="23" t="str">
        <f t="shared" si="179"/>
        <v/>
      </c>
      <c r="CZ340" s="23" t="str">
        <f t="shared" si="180"/>
        <v/>
      </c>
      <c r="DA340" s="207" t="str">
        <f t="shared" si="184"/>
        <v/>
      </c>
      <c r="DB340" s="23">
        <f t="shared" si="165"/>
        <v>0</v>
      </c>
      <c r="DC340" s="16"/>
      <c r="DE340" s="192">
        <f t="shared" si="166"/>
        <v>0</v>
      </c>
      <c r="DF340" s="192">
        <f t="shared" si="167"/>
        <v>0</v>
      </c>
      <c r="DH340" s="192">
        <f t="shared" si="168"/>
        <v>0</v>
      </c>
      <c r="DI340" s="192">
        <f t="shared" si="169"/>
        <v>0</v>
      </c>
      <c r="DK340" s="203">
        <f>IF(Taula436[[#This Row],[Codi del contracte]]&lt;&gt;"",IF(Taula436[[#This Row],[Codi del contracte]]&gt;199,IF(Taula436[[#This Row],[Codi del contracte]]&lt;300,1,0),0),0)</f>
        <v>0</v>
      </c>
      <c r="DL340" s="203">
        <f>IF(Taula436[[#This Row],[Codi del contracte]]&lt;&gt;"",IF(Taula436[[#This Row],[Codi del contracte]]&gt;499,IF(Taula436[[#This Row],[Codi del contracte]]&lt;600,1,0),0),0)</f>
        <v>0</v>
      </c>
      <c r="DM340" s="203">
        <f t="shared" si="181"/>
        <v>0</v>
      </c>
      <c r="DN340" s="203">
        <f>IF(Taula436[[#This Row],[% Jornada (no posar símbol %)]]=100,IF(DM340=1,2,0),0)</f>
        <v>0</v>
      </c>
      <c r="DO340" s="203" t="str">
        <f t="shared" si="185"/>
        <v/>
      </c>
    </row>
    <row r="341" spans="1:119" ht="14.25" customHeight="1">
      <c r="A341" s="260"/>
      <c r="B341" s="83">
        <v>334</v>
      </c>
      <c r="C341" s="2"/>
      <c r="D341" s="158"/>
      <c r="E341" s="194"/>
      <c r="F341" s="153"/>
      <c r="G341" s="153"/>
      <c r="H341" s="2"/>
      <c r="I341" s="154"/>
      <c r="J341" s="210"/>
      <c r="K341" s="155"/>
      <c r="L341" s="156">
        <f t="shared" si="170"/>
        <v>0</v>
      </c>
      <c r="M341" s="340"/>
      <c r="N341" s="182" t="str">
        <f t="shared" si="182"/>
        <v/>
      </c>
      <c r="O341" s="127"/>
      <c r="P341" s="64"/>
      <c r="Q341" s="64"/>
      <c r="R341" s="64"/>
      <c r="CB341" s="78" t="str">
        <f t="shared" si="155"/>
        <v/>
      </c>
      <c r="CC341" s="79">
        <v>100</v>
      </c>
      <c r="CD341" s="79">
        <f t="shared" si="156"/>
        <v>0</v>
      </c>
      <c r="CE341" s="79">
        <f t="shared" si="157"/>
        <v>0</v>
      </c>
      <c r="CF341" s="79">
        <f t="shared" si="158"/>
        <v>0</v>
      </c>
      <c r="CG341" s="79">
        <f t="shared" si="183"/>
        <v>0</v>
      </c>
      <c r="CH341" s="80">
        <f t="shared" si="159"/>
        <v>0</v>
      </c>
      <c r="CI341" s="84">
        <f t="shared" si="160"/>
        <v>0</v>
      </c>
      <c r="CJ341" s="80">
        <f t="shared" si="171"/>
        <v>0</v>
      </c>
      <c r="CN341" s="21" t="str">
        <f t="shared" si="161"/>
        <v/>
      </c>
      <c r="CO341" s="21" t="str">
        <f t="shared" si="162"/>
        <v/>
      </c>
      <c r="CP341" s="22" t="str">
        <f t="shared" si="172"/>
        <v/>
      </c>
      <c r="CQ341" s="22" t="str">
        <f t="shared" si="173"/>
        <v/>
      </c>
      <c r="CR341" s="22" t="str">
        <f t="shared" si="174"/>
        <v/>
      </c>
      <c r="CS341" s="22" t="str">
        <f t="shared" si="175"/>
        <v/>
      </c>
      <c r="CT341" s="22" t="str">
        <f t="shared" si="176"/>
        <v/>
      </c>
      <c r="CU341" s="173" t="str">
        <f t="shared" si="163"/>
        <v/>
      </c>
      <c r="CV341" s="173" t="str">
        <f t="shared" si="164"/>
        <v/>
      </c>
      <c r="CW341" s="22" t="str">
        <f t="shared" si="177"/>
        <v/>
      </c>
      <c r="CX341" s="22" t="str">
        <f t="shared" si="178"/>
        <v/>
      </c>
      <c r="CY341" s="23" t="str">
        <f t="shared" si="179"/>
        <v/>
      </c>
      <c r="CZ341" s="23" t="str">
        <f t="shared" si="180"/>
        <v/>
      </c>
      <c r="DA341" s="207" t="str">
        <f t="shared" si="184"/>
        <v/>
      </c>
      <c r="DB341" s="23">
        <f t="shared" si="165"/>
        <v>0</v>
      </c>
      <c r="DC341" s="16"/>
      <c r="DE341" s="192">
        <f t="shared" si="166"/>
        <v>0</v>
      </c>
      <c r="DF341" s="192">
        <f t="shared" si="167"/>
        <v>0</v>
      </c>
      <c r="DH341" s="192">
        <f t="shared" si="168"/>
        <v>0</v>
      </c>
      <c r="DI341" s="192">
        <f t="shared" si="169"/>
        <v>0</v>
      </c>
      <c r="DK341" s="203">
        <f>IF(Taula436[[#This Row],[Codi del contracte]]&lt;&gt;"",IF(Taula436[[#This Row],[Codi del contracte]]&gt;199,IF(Taula436[[#This Row],[Codi del contracte]]&lt;300,1,0),0),0)</f>
        <v>0</v>
      </c>
      <c r="DL341" s="203">
        <f>IF(Taula436[[#This Row],[Codi del contracte]]&lt;&gt;"",IF(Taula436[[#This Row],[Codi del contracte]]&gt;499,IF(Taula436[[#This Row],[Codi del contracte]]&lt;600,1,0),0),0)</f>
        <v>0</v>
      </c>
      <c r="DM341" s="203">
        <f t="shared" si="181"/>
        <v>0</v>
      </c>
      <c r="DN341" s="203">
        <f>IF(Taula436[[#This Row],[% Jornada (no posar símbol %)]]=100,IF(DM341=1,2,0),0)</f>
        <v>0</v>
      </c>
      <c r="DO341" s="203" t="str">
        <f t="shared" si="185"/>
        <v/>
      </c>
    </row>
    <row r="342" spans="1:119" ht="14.25" customHeight="1">
      <c r="A342" s="260"/>
      <c r="B342" s="83">
        <v>335</v>
      </c>
      <c r="C342" s="2"/>
      <c r="D342" s="158"/>
      <c r="E342" s="194"/>
      <c r="F342" s="153"/>
      <c r="G342" s="153"/>
      <c r="H342" s="2"/>
      <c r="I342" s="154"/>
      <c r="J342" s="210"/>
      <c r="K342" s="155"/>
      <c r="L342" s="156">
        <f t="shared" si="170"/>
        <v>0</v>
      </c>
      <c r="M342" s="340"/>
      <c r="N342" s="182" t="str">
        <f t="shared" si="182"/>
        <v/>
      </c>
      <c r="O342" s="127"/>
      <c r="P342" s="64"/>
      <c r="Q342" s="64"/>
      <c r="R342" s="64"/>
      <c r="CB342" s="78" t="str">
        <f t="shared" si="155"/>
        <v/>
      </c>
      <c r="CC342" s="79">
        <v>100</v>
      </c>
      <c r="CD342" s="79">
        <f t="shared" si="156"/>
        <v>0</v>
      </c>
      <c r="CE342" s="79">
        <f t="shared" si="157"/>
        <v>0</v>
      </c>
      <c r="CF342" s="79">
        <f t="shared" si="158"/>
        <v>0</v>
      </c>
      <c r="CG342" s="79">
        <f t="shared" si="183"/>
        <v>0</v>
      </c>
      <c r="CH342" s="80">
        <f t="shared" si="159"/>
        <v>0</v>
      </c>
      <c r="CI342" s="84">
        <f t="shared" si="160"/>
        <v>0</v>
      </c>
      <c r="CJ342" s="80">
        <f t="shared" si="171"/>
        <v>0</v>
      </c>
      <c r="CN342" s="21" t="str">
        <f t="shared" si="161"/>
        <v/>
      </c>
      <c r="CO342" s="21" t="str">
        <f t="shared" si="162"/>
        <v/>
      </c>
      <c r="CP342" s="22" t="str">
        <f t="shared" si="172"/>
        <v/>
      </c>
      <c r="CQ342" s="22" t="str">
        <f t="shared" si="173"/>
        <v/>
      </c>
      <c r="CR342" s="22" t="str">
        <f t="shared" si="174"/>
        <v/>
      </c>
      <c r="CS342" s="22" t="str">
        <f t="shared" si="175"/>
        <v/>
      </c>
      <c r="CT342" s="22" t="str">
        <f t="shared" si="176"/>
        <v/>
      </c>
      <c r="CU342" s="173" t="str">
        <f t="shared" si="163"/>
        <v/>
      </c>
      <c r="CV342" s="173" t="str">
        <f t="shared" si="164"/>
        <v/>
      </c>
      <c r="CW342" s="22" t="str">
        <f t="shared" si="177"/>
        <v/>
      </c>
      <c r="CX342" s="22" t="str">
        <f t="shared" si="178"/>
        <v/>
      </c>
      <c r="CY342" s="23" t="str">
        <f t="shared" si="179"/>
        <v/>
      </c>
      <c r="CZ342" s="23" t="str">
        <f t="shared" si="180"/>
        <v/>
      </c>
      <c r="DA342" s="207" t="str">
        <f t="shared" si="184"/>
        <v/>
      </c>
      <c r="DB342" s="23">
        <f t="shared" si="165"/>
        <v>0</v>
      </c>
      <c r="DC342" s="16"/>
      <c r="DE342" s="192">
        <f t="shared" si="166"/>
        <v>0</v>
      </c>
      <c r="DF342" s="192">
        <f t="shared" si="167"/>
        <v>0</v>
      </c>
      <c r="DH342" s="192">
        <f t="shared" si="168"/>
        <v>0</v>
      </c>
      <c r="DI342" s="192">
        <f t="shared" si="169"/>
        <v>0</v>
      </c>
      <c r="DK342" s="203">
        <f>IF(Taula436[[#This Row],[Codi del contracte]]&lt;&gt;"",IF(Taula436[[#This Row],[Codi del contracte]]&gt;199,IF(Taula436[[#This Row],[Codi del contracte]]&lt;300,1,0),0),0)</f>
        <v>0</v>
      </c>
      <c r="DL342" s="203">
        <f>IF(Taula436[[#This Row],[Codi del contracte]]&lt;&gt;"",IF(Taula436[[#This Row],[Codi del contracte]]&gt;499,IF(Taula436[[#This Row],[Codi del contracte]]&lt;600,1,0),0),0)</f>
        <v>0</v>
      </c>
      <c r="DM342" s="203">
        <f t="shared" si="181"/>
        <v>0</v>
      </c>
      <c r="DN342" s="203">
        <f>IF(Taula436[[#This Row],[% Jornada (no posar símbol %)]]=100,IF(DM342=1,2,0),0)</f>
        <v>0</v>
      </c>
      <c r="DO342" s="203" t="str">
        <f t="shared" si="185"/>
        <v/>
      </c>
    </row>
    <row r="343" spans="1:119" ht="14.25" customHeight="1">
      <c r="A343" s="260"/>
      <c r="B343" s="83">
        <v>336</v>
      </c>
      <c r="C343" s="2"/>
      <c r="D343" s="158"/>
      <c r="E343" s="194"/>
      <c r="F343" s="153"/>
      <c r="G343" s="153"/>
      <c r="H343" s="2"/>
      <c r="I343" s="154"/>
      <c r="J343" s="210"/>
      <c r="K343" s="155"/>
      <c r="L343" s="156">
        <f t="shared" si="170"/>
        <v>0</v>
      </c>
      <c r="M343" s="340"/>
      <c r="N343" s="182" t="str">
        <f t="shared" si="182"/>
        <v/>
      </c>
      <c r="O343" s="127"/>
      <c r="P343" s="64"/>
      <c r="Q343" s="64"/>
      <c r="R343" s="64"/>
      <c r="CB343" s="78" t="str">
        <f t="shared" si="155"/>
        <v/>
      </c>
      <c r="CC343" s="79">
        <v>100</v>
      </c>
      <c r="CD343" s="79">
        <f t="shared" si="156"/>
        <v>0</v>
      </c>
      <c r="CE343" s="79">
        <f t="shared" si="157"/>
        <v>0</v>
      </c>
      <c r="CF343" s="79">
        <f t="shared" si="158"/>
        <v>0</v>
      </c>
      <c r="CG343" s="79">
        <f t="shared" si="183"/>
        <v>0</v>
      </c>
      <c r="CH343" s="80">
        <f t="shared" si="159"/>
        <v>0</v>
      </c>
      <c r="CI343" s="84">
        <f t="shared" si="160"/>
        <v>0</v>
      </c>
      <c r="CJ343" s="80">
        <f t="shared" si="171"/>
        <v>0</v>
      </c>
      <c r="CN343" s="21" t="str">
        <f t="shared" si="161"/>
        <v/>
      </c>
      <c r="CO343" s="21" t="str">
        <f t="shared" si="162"/>
        <v/>
      </c>
      <c r="CP343" s="22" t="str">
        <f t="shared" si="172"/>
        <v/>
      </c>
      <c r="CQ343" s="22" t="str">
        <f t="shared" si="173"/>
        <v/>
      </c>
      <c r="CR343" s="22" t="str">
        <f t="shared" si="174"/>
        <v/>
      </c>
      <c r="CS343" s="22" t="str">
        <f t="shared" si="175"/>
        <v/>
      </c>
      <c r="CT343" s="22" t="str">
        <f t="shared" si="176"/>
        <v/>
      </c>
      <c r="CU343" s="173" t="str">
        <f t="shared" si="163"/>
        <v/>
      </c>
      <c r="CV343" s="173" t="str">
        <f t="shared" si="164"/>
        <v/>
      </c>
      <c r="CW343" s="22" t="str">
        <f t="shared" si="177"/>
        <v/>
      </c>
      <c r="CX343" s="22" t="str">
        <f t="shared" si="178"/>
        <v/>
      </c>
      <c r="CY343" s="23" t="str">
        <f t="shared" si="179"/>
        <v/>
      </c>
      <c r="CZ343" s="23" t="str">
        <f t="shared" si="180"/>
        <v/>
      </c>
      <c r="DA343" s="207" t="str">
        <f t="shared" si="184"/>
        <v/>
      </c>
      <c r="DB343" s="23">
        <f t="shared" si="165"/>
        <v>0</v>
      </c>
      <c r="DC343" s="16"/>
      <c r="DE343" s="192">
        <f t="shared" si="166"/>
        <v>0</v>
      </c>
      <c r="DF343" s="192">
        <f t="shared" si="167"/>
        <v>0</v>
      </c>
      <c r="DH343" s="192">
        <f t="shared" si="168"/>
        <v>0</v>
      </c>
      <c r="DI343" s="192">
        <f t="shared" si="169"/>
        <v>0</v>
      </c>
      <c r="DK343" s="203">
        <f>IF(Taula436[[#This Row],[Codi del contracte]]&lt;&gt;"",IF(Taula436[[#This Row],[Codi del contracte]]&gt;199,IF(Taula436[[#This Row],[Codi del contracte]]&lt;300,1,0),0),0)</f>
        <v>0</v>
      </c>
      <c r="DL343" s="203">
        <f>IF(Taula436[[#This Row],[Codi del contracte]]&lt;&gt;"",IF(Taula436[[#This Row],[Codi del contracte]]&gt;499,IF(Taula436[[#This Row],[Codi del contracte]]&lt;600,1,0),0),0)</f>
        <v>0</v>
      </c>
      <c r="DM343" s="203">
        <f t="shared" si="181"/>
        <v>0</v>
      </c>
      <c r="DN343" s="203">
        <f>IF(Taula436[[#This Row],[% Jornada (no posar símbol %)]]=100,IF(DM343=1,2,0),0)</f>
        <v>0</v>
      </c>
      <c r="DO343" s="203" t="str">
        <f t="shared" si="185"/>
        <v/>
      </c>
    </row>
    <row r="344" spans="1:119" ht="14.25" customHeight="1">
      <c r="A344" s="260"/>
      <c r="B344" s="83">
        <v>337</v>
      </c>
      <c r="C344" s="2"/>
      <c r="D344" s="158"/>
      <c r="E344" s="194"/>
      <c r="F344" s="153"/>
      <c r="G344" s="153"/>
      <c r="H344" s="2"/>
      <c r="I344" s="154"/>
      <c r="J344" s="210"/>
      <c r="K344" s="155"/>
      <c r="L344" s="156">
        <f t="shared" si="170"/>
        <v>0</v>
      </c>
      <c r="M344" s="340"/>
      <c r="N344" s="182" t="str">
        <f t="shared" si="182"/>
        <v/>
      </c>
      <c r="O344" s="127"/>
      <c r="P344" s="64"/>
      <c r="Q344" s="64"/>
      <c r="R344" s="64"/>
      <c r="CB344" s="78" t="str">
        <f t="shared" si="155"/>
        <v/>
      </c>
      <c r="CC344" s="79">
        <v>100</v>
      </c>
      <c r="CD344" s="79">
        <f t="shared" si="156"/>
        <v>0</v>
      </c>
      <c r="CE344" s="79">
        <f t="shared" si="157"/>
        <v>0</v>
      </c>
      <c r="CF344" s="79">
        <f t="shared" si="158"/>
        <v>0</v>
      </c>
      <c r="CG344" s="79">
        <f t="shared" si="183"/>
        <v>0</v>
      </c>
      <c r="CH344" s="80">
        <f t="shared" si="159"/>
        <v>0</v>
      </c>
      <c r="CI344" s="84">
        <f t="shared" si="160"/>
        <v>0</v>
      </c>
      <c r="CJ344" s="80">
        <f t="shared" si="171"/>
        <v>0</v>
      </c>
      <c r="CN344" s="21" t="str">
        <f t="shared" si="161"/>
        <v/>
      </c>
      <c r="CO344" s="21" t="str">
        <f t="shared" si="162"/>
        <v/>
      </c>
      <c r="CP344" s="22" t="str">
        <f t="shared" si="172"/>
        <v/>
      </c>
      <c r="CQ344" s="22" t="str">
        <f t="shared" si="173"/>
        <v/>
      </c>
      <c r="CR344" s="22" t="str">
        <f t="shared" si="174"/>
        <v/>
      </c>
      <c r="CS344" s="22" t="str">
        <f t="shared" si="175"/>
        <v/>
      </c>
      <c r="CT344" s="22" t="str">
        <f t="shared" si="176"/>
        <v/>
      </c>
      <c r="CU344" s="173" t="str">
        <f t="shared" si="163"/>
        <v/>
      </c>
      <c r="CV344" s="173" t="str">
        <f t="shared" si="164"/>
        <v/>
      </c>
      <c r="CW344" s="22" t="str">
        <f t="shared" si="177"/>
        <v/>
      </c>
      <c r="CX344" s="22" t="str">
        <f t="shared" si="178"/>
        <v/>
      </c>
      <c r="CY344" s="23" t="str">
        <f t="shared" si="179"/>
        <v/>
      </c>
      <c r="CZ344" s="23" t="str">
        <f t="shared" si="180"/>
        <v/>
      </c>
      <c r="DA344" s="207" t="str">
        <f t="shared" si="184"/>
        <v/>
      </c>
      <c r="DB344" s="23">
        <f t="shared" si="165"/>
        <v>0</v>
      </c>
      <c r="DC344" s="16"/>
      <c r="DE344" s="192">
        <f t="shared" si="166"/>
        <v>0</v>
      </c>
      <c r="DF344" s="192">
        <f t="shared" si="167"/>
        <v>0</v>
      </c>
      <c r="DH344" s="192">
        <f t="shared" si="168"/>
        <v>0</v>
      </c>
      <c r="DI344" s="192">
        <f t="shared" si="169"/>
        <v>0</v>
      </c>
      <c r="DK344" s="203">
        <f>IF(Taula436[[#This Row],[Codi del contracte]]&lt;&gt;"",IF(Taula436[[#This Row],[Codi del contracte]]&gt;199,IF(Taula436[[#This Row],[Codi del contracte]]&lt;300,1,0),0),0)</f>
        <v>0</v>
      </c>
      <c r="DL344" s="203">
        <f>IF(Taula436[[#This Row],[Codi del contracte]]&lt;&gt;"",IF(Taula436[[#This Row],[Codi del contracte]]&gt;499,IF(Taula436[[#This Row],[Codi del contracte]]&lt;600,1,0),0),0)</f>
        <v>0</v>
      </c>
      <c r="DM344" s="203">
        <f t="shared" si="181"/>
        <v>0</v>
      </c>
      <c r="DN344" s="203">
        <f>IF(Taula436[[#This Row],[% Jornada (no posar símbol %)]]=100,IF(DM344=1,2,0),0)</f>
        <v>0</v>
      </c>
      <c r="DO344" s="203" t="str">
        <f t="shared" si="185"/>
        <v/>
      </c>
    </row>
    <row r="345" spans="1:119" ht="14.25" customHeight="1">
      <c r="A345" s="260"/>
      <c r="B345" s="83">
        <v>338</v>
      </c>
      <c r="C345" s="2"/>
      <c r="D345" s="158"/>
      <c r="E345" s="194"/>
      <c r="F345" s="153"/>
      <c r="G345" s="153"/>
      <c r="H345" s="2"/>
      <c r="I345" s="154"/>
      <c r="J345" s="210"/>
      <c r="K345" s="155"/>
      <c r="L345" s="156">
        <f t="shared" si="170"/>
        <v>0</v>
      </c>
      <c r="M345" s="340"/>
      <c r="N345" s="182" t="str">
        <f t="shared" si="182"/>
        <v/>
      </c>
      <c r="O345" s="127"/>
      <c r="P345" s="64"/>
      <c r="Q345" s="64"/>
      <c r="R345" s="64"/>
      <c r="CB345" s="78" t="str">
        <f t="shared" si="155"/>
        <v/>
      </c>
      <c r="CC345" s="79">
        <v>100</v>
      </c>
      <c r="CD345" s="79">
        <f t="shared" si="156"/>
        <v>0</v>
      </c>
      <c r="CE345" s="79">
        <f t="shared" si="157"/>
        <v>0</v>
      </c>
      <c r="CF345" s="79">
        <f t="shared" si="158"/>
        <v>0</v>
      </c>
      <c r="CG345" s="79">
        <f t="shared" si="183"/>
        <v>0</v>
      </c>
      <c r="CH345" s="80">
        <f t="shared" si="159"/>
        <v>0</v>
      </c>
      <c r="CI345" s="84">
        <f t="shared" si="160"/>
        <v>0</v>
      </c>
      <c r="CJ345" s="80">
        <f t="shared" si="171"/>
        <v>0</v>
      </c>
      <c r="CN345" s="21" t="str">
        <f t="shared" si="161"/>
        <v/>
      </c>
      <c r="CO345" s="21" t="str">
        <f t="shared" si="162"/>
        <v/>
      </c>
      <c r="CP345" s="22" t="str">
        <f t="shared" si="172"/>
        <v/>
      </c>
      <c r="CQ345" s="22" t="str">
        <f t="shared" si="173"/>
        <v/>
      </c>
      <c r="CR345" s="22" t="str">
        <f t="shared" si="174"/>
        <v/>
      </c>
      <c r="CS345" s="22" t="str">
        <f t="shared" si="175"/>
        <v/>
      </c>
      <c r="CT345" s="22" t="str">
        <f t="shared" si="176"/>
        <v/>
      </c>
      <c r="CU345" s="173" t="str">
        <f t="shared" si="163"/>
        <v/>
      </c>
      <c r="CV345" s="173" t="str">
        <f t="shared" si="164"/>
        <v/>
      </c>
      <c r="CW345" s="22" t="str">
        <f t="shared" si="177"/>
        <v/>
      </c>
      <c r="CX345" s="22" t="str">
        <f t="shared" si="178"/>
        <v/>
      </c>
      <c r="CY345" s="23" t="str">
        <f t="shared" si="179"/>
        <v/>
      </c>
      <c r="CZ345" s="23" t="str">
        <f t="shared" si="180"/>
        <v/>
      </c>
      <c r="DA345" s="207" t="str">
        <f t="shared" si="184"/>
        <v/>
      </c>
      <c r="DB345" s="23">
        <f t="shared" si="165"/>
        <v>0</v>
      </c>
      <c r="DC345" s="16"/>
      <c r="DE345" s="192">
        <f t="shared" si="166"/>
        <v>0</v>
      </c>
      <c r="DF345" s="192">
        <f t="shared" si="167"/>
        <v>0</v>
      </c>
      <c r="DH345" s="192">
        <f t="shared" si="168"/>
        <v>0</v>
      </c>
      <c r="DI345" s="192">
        <f t="shared" si="169"/>
        <v>0</v>
      </c>
      <c r="DK345" s="203">
        <f>IF(Taula436[[#This Row],[Codi del contracte]]&lt;&gt;"",IF(Taula436[[#This Row],[Codi del contracte]]&gt;199,IF(Taula436[[#This Row],[Codi del contracte]]&lt;300,1,0),0),0)</f>
        <v>0</v>
      </c>
      <c r="DL345" s="203">
        <f>IF(Taula436[[#This Row],[Codi del contracte]]&lt;&gt;"",IF(Taula436[[#This Row],[Codi del contracte]]&gt;499,IF(Taula436[[#This Row],[Codi del contracte]]&lt;600,1,0),0),0)</f>
        <v>0</v>
      </c>
      <c r="DM345" s="203">
        <f t="shared" si="181"/>
        <v>0</v>
      </c>
      <c r="DN345" s="203">
        <f>IF(Taula436[[#This Row],[% Jornada (no posar símbol %)]]=100,IF(DM345=1,2,0),0)</f>
        <v>0</v>
      </c>
      <c r="DO345" s="203" t="str">
        <f t="shared" si="185"/>
        <v/>
      </c>
    </row>
    <row r="346" spans="1:119" ht="14.25" customHeight="1">
      <c r="A346" s="260"/>
      <c r="B346" s="83">
        <v>339</v>
      </c>
      <c r="C346" s="2"/>
      <c r="D346" s="158"/>
      <c r="E346" s="194"/>
      <c r="F346" s="153"/>
      <c r="G346" s="153"/>
      <c r="H346" s="2"/>
      <c r="I346" s="154"/>
      <c r="J346" s="210"/>
      <c r="K346" s="155"/>
      <c r="L346" s="156">
        <f t="shared" si="170"/>
        <v>0</v>
      </c>
      <c r="M346" s="340"/>
      <c r="N346" s="182" t="str">
        <f t="shared" si="182"/>
        <v/>
      </c>
      <c r="O346" s="127"/>
      <c r="P346" s="64"/>
      <c r="Q346" s="64"/>
      <c r="R346" s="64"/>
      <c r="CB346" s="78" t="str">
        <f t="shared" si="155"/>
        <v/>
      </c>
      <c r="CC346" s="79">
        <v>100</v>
      </c>
      <c r="CD346" s="79">
        <f t="shared" si="156"/>
        <v>0</v>
      </c>
      <c r="CE346" s="79">
        <f t="shared" si="157"/>
        <v>0</v>
      </c>
      <c r="CF346" s="79">
        <f t="shared" si="158"/>
        <v>0</v>
      </c>
      <c r="CG346" s="79">
        <f t="shared" si="183"/>
        <v>0</v>
      </c>
      <c r="CH346" s="80">
        <f t="shared" si="159"/>
        <v>0</v>
      </c>
      <c r="CI346" s="84">
        <f t="shared" si="160"/>
        <v>0</v>
      </c>
      <c r="CJ346" s="80">
        <f t="shared" si="171"/>
        <v>0</v>
      </c>
      <c r="CN346" s="21" t="str">
        <f t="shared" si="161"/>
        <v/>
      </c>
      <c r="CO346" s="21" t="str">
        <f t="shared" si="162"/>
        <v/>
      </c>
      <c r="CP346" s="22" t="str">
        <f t="shared" si="172"/>
        <v/>
      </c>
      <c r="CQ346" s="22" t="str">
        <f t="shared" si="173"/>
        <v/>
      </c>
      <c r="CR346" s="22" t="str">
        <f t="shared" si="174"/>
        <v/>
      </c>
      <c r="CS346" s="22" t="str">
        <f t="shared" si="175"/>
        <v/>
      </c>
      <c r="CT346" s="22" t="str">
        <f t="shared" si="176"/>
        <v/>
      </c>
      <c r="CU346" s="173" t="str">
        <f t="shared" si="163"/>
        <v/>
      </c>
      <c r="CV346" s="173" t="str">
        <f t="shared" si="164"/>
        <v/>
      </c>
      <c r="CW346" s="22" t="str">
        <f t="shared" si="177"/>
        <v/>
      </c>
      <c r="CX346" s="22" t="str">
        <f t="shared" si="178"/>
        <v/>
      </c>
      <c r="CY346" s="23" t="str">
        <f t="shared" si="179"/>
        <v/>
      </c>
      <c r="CZ346" s="23" t="str">
        <f t="shared" si="180"/>
        <v/>
      </c>
      <c r="DA346" s="207" t="str">
        <f t="shared" si="184"/>
        <v/>
      </c>
      <c r="DB346" s="23">
        <f t="shared" si="165"/>
        <v>0</v>
      </c>
      <c r="DC346" s="16"/>
      <c r="DE346" s="192">
        <f t="shared" si="166"/>
        <v>0</v>
      </c>
      <c r="DF346" s="192">
        <f t="shared" si="167"/>
        <v>0</v>
      </c>
      <c r="DH346" s="192">
        <f t="shared" si="168"/>
        <v>0</v>
      </c>
      <c r="DI346" s="192">
        <f t="shared" si="169"/>
        <v>0</v>
      </c>
      <c r="DK346" s="203">
        <f>IF(Taula436[[#This Row],[Codi del contracte]]&lt;&gt;"",IF(Taula436[[#This Row],[Codi del contracte]]&gt;199,IF(Taula436[[#This Row],[Codi del contracte]]&lt;300,1,0),0),0)</f>
        <v>0</v>
      </c>
      <c r="DL346" s="203">
        <f>IF(Taula436[[#This Row],[Codi del contracte]]&lt;&gt;"",IF(Taula436[[#This Row],[Codi del contracte]]&gt;499,IF(Taula436[[#This Row],[Codi del contracte]]&lt;600,1,0),0),0)</f>
        <v>0</v>
      </c>
      <c r="DM346" s="203">
        <f t="shared" si="181"/>
        <v>0</v>
      </c>
      <c r="DN346" s="203">
        <f>IF(Taula436[[#This Row],[% Jornada (no posar símbol %)]]=100,IF(DM346=1,2,0),0)</f>
        <v>0</v>
      </c>
      <c r="DO346" s="203" t="str">
        <f t="shared" si="185"/>
        <v/>
      </c>
    </row>
    <row r="347" spans="1:119" ht="14.25" customHeight="1">
      <c r="A347" s="260"/>
      <c r="B347" s="83">
        <v>340</v>
      </c>
      <c r="C347" s="2"/>
      <c r="D347" s="158"/>
      <c r="E347" s="194"/>
      <c r="F347" s="153"/>
      <c r="G347" s="153"/>
      <c r="H347" s="2"/>
      <c r="I347" s="154"/>
      <c r="J347" s="210"/>
      <c r="K347" s="155"/>
      <c r="L347" s="156">
        <f t="shared" si="170"/>
        <v>0</v>
      </c>
      <c r="M347" s="340"/>
      <c r="N347" s="182" t="str">
        <f t="shared" si="182"/>
        <v/>
      </c>
      <c r="O347" s="127"/>
      <c r="P347" s="64"/>
      <c r="Q347" s="64"/>
      <c r="R347" s="64"/>
      <c r="CB347" s="78" t="str">
        <f t="shared" si="155"/>
        <v/>
      </c>
      <c r="CC347" s="79">
        <v>100</v>
      </c>
      <c r="CD347" s="79">
        <f t="shared" si="156"/>
        <v>0</v>
      </c>
      <c r="CE347" s="79">
        <f t="shared" si="157"/>
        <v>0</v>
      </c>
      <c r="CF347" s="79">
        <f t="shared" si="158"/>
        <v>0</v>
      </c>
      <c r="CG347" s="79">
        <f t="shared" si="183"/>
        <v>0</v>
      </c>
      <c r="CH347" s="80">
        <f t="shared" si="159"/>
        <v>0</v>
      </c>
      <c r="CI347" s="84">
        <f t="shared" si="160"/>
        <v>0</v>
      </c>
      <c r="CJ347" s="80">
        <f t="shared" si="171"/>
        <v>0</v>
      </c>
      <c r="CN347" s="21" t="str">
        <f t="shared" si="161"/>
        <v/>
      </c>
      <c r="CO347" s="21" t="str">
        <f t="shared" si="162"/>
        <v/>
      </c>
      <c r="CP347" s="22" t="str">
        <f t="shared" si="172"/>
        <v/>
      </c>
      <c r="CQ347" s="22" t="str">
        <f t="shared" si="173"/>
        <v/>
      </c>
      <c r="CR347" s="22" t="str">
        <f t="shared" si="174"/>
        <v/>
      </c>
      <c r="CS347" s="22" t="str">
        <f t="shared" si="175"/>
        <v/>
      </c>
      <c r="CT347" s="22" t="str">
        <f t="shared" si="176"/>
        <v/>
      </c>
      <c r="CU347" s="173" t="str">
        <f t="shared" si="163"/>
        <v/>
      </c>
      <c r="CV347" s="173" t="str">
        <f t="shared" si="164"/>
        <v/>
      </c>
      <c r="CW347" s="22" t="str">
        <f t="shared" si="177"/>
        <v/>
      </c>
      <c r="CX347" s="22" t="str">
        <f t="shared" si="178"/>
        <v/>
      </c>
      <c r="CY347" s="23" t="str">
        <f t="shared" si="179"/>
        <v/>
      </c>
      <c r="CZ347" s="23" t="str">
        <f t="shared" si="180"/>
        <v/>
      </c>
      <c r="DA347" s="207" t="str">
        <f t="shared" si="184"/>
        <v/>
      </c>
      <c r="DB347" s="23">
        <f t="shared" si="165"/>
        <v>0</v>
      </c>
      <c r="DC347" s="16"/>
      <c r="DE347" s="192">
        <f t="shared" si="166"/>
        <v>0</v>
      </c>
      <c r="DF347" s="192">
        <f t="shared" si="167"/>
        <v>0</v>
      </c>
      <c r="DH347" s="192">
        <f t="shared" si="168"/>
        <v>0</v>
      </c>
      <c r="DI347" s="192">
        <f t="shared" si="169"/>
        <v>0</v>
      </c>
      <c r="DK347" s="203">
        <f>IF(Taula436[[#This Row],[Codi del contracte]]&lt;&gt;"",IF(Taula436[[#This Row],[Codi del contracte]]&gt;199,IF(Taula436[[#This Row],[Codi del contracte]]&lt;300,1,0),0),0)</f>
        <v>0</v>
      </c>
      <c r="DL347" s="203">
        <f>IF(Taula436[[#This Row],[Codi del contracte]]&lt;&gt;"",IF(Taula436[[#This Row],[Codi del contracte]]&gt;499,IF(Taula436[[#This Row],[Codi del contracte]]&lt;600,1,0),0),0)</f>
        <v>0</v>
      </c>
      <c r="DM347" s="203">
        <f t="shared" si="181"/>
        <v>0</v>
      </c>
      <c r="DN347" s="203">
        <f>IF(Taula436[[#This Row],[% Jornada (no posar símbol %)]]=100,IF(DM347=1,2,0),0)</f>
        <v>0</v>
      </c>
      <c r="DO347" s="203" t="str">
        <f t="shared" si="185"/>
        <v/>
      </c>
    </row>
    <row r="348" spans="1:119" ht="14.25" customHeight="1">
      <c r="A348" s="260"/>
      <c r="B348" s="83">
        <v>341</v>
      </c>
      <c r="C348" s="2"/>
      <c r="D348" s="158"/>
      <c r="E348" s="194"/>
      <c r="F348" s="153"/>
      <c r="G348" s="153"/>
      <c r="H348" s="2"/>
      <c r="I348" s="154"/>
      <c r="J348" s="210"/>
      <c r="K348" s="155"/>
      <c r="L348" s="156">
        <f t="shared" si="170"/>
        <v>0</v>
      </c>
      <c r="M348" s="340"/>
      <c r="N348" s="182" t="str">
        <f t="shared" si="182"/>
        <v/>
      </c>
      <c r="O348" s="127"/>
      <c r="P348" s="64"/>
      <c r="Q348" s="64"/>
      <c r="R348" s="64"/>
      <c r="CB348" s="78" t="str">
        <f t="shared" si="155"/>
        <v/>
      </c>
      <c r="CC348" s="79">
        <v>100</v>
      </c>
      <c r="CD348" s="79">
        <f t="shared" si="156"/>
        <v>0</v>
      </c>
      <c r="CE348" s="79">
        <f t="shared" si="157"/>
        <v>0</v>
      </c>
      <c r="CF348" s="79">
        <f t="shared" si="158"/>
        <v>0</v>
      </c>
      <c r="CG348" s="79">
        <f t="shared" si="183"/>
        <v>0</v>
      </c>
      <c r="CH348" s="80">
        <f t="shared" si="159"/>
        <v>0</v>
      </c>
      <c r="CI348" s="84">
        <f t="shared" si="160"/>
        <v>0</v>
      </c>
      <c r="CJ348" s="80">
        <f t="shared" si="171"/>
        <v>0</v>
      </c>
      <c r="CN348" s="21" t="str">
        <f t="shared" si="161"/>
        <v/>
      </c>
      <c r="CO348" s="21" t="str">
        <f t="shared" si="162"/>
        <v/>
      </c>
      <c r="CP348" s="22" t="str">
        <f t="shared" si="172"/>
        <v/>
      </c>
      <c r="CQ348" s="22" t="str">
        <f t="shared" si="173"/>
        <v/>
      </c>
      <c r="CR348" s="22" t="str">
        <f t="shared" si="174"/>
        <v/>
      </c>
      <c r="CS348" s="22" t="str">
        <f t="shared" si="175"/>
        <v/>
      </c>
      <c r="CT348" s="22" t="str">
        <f t="shared" si="176"/>
        <v/>
      </c>
      <c r="CU348" s="173" t="str">
        <f t="shared" si="163"/>
        <v/>
      </c>
      <c r="CV348" s="173" t="str">
        <f t="shared" si="164"/>
        <v/>
      </c>
      <c r="CW348" s="22" t="str">
        <f t="shared" si="177"/>
        <v/>
      </c>
      <c r="CX348" s="22" t="str">
        <f t="shared" si="178"/>
        <v/>
      </c>
      <c r="CY348" s="23" t="str">
        <f t="shared" si="179"/>
        <v/>
      </c>
      <c r="CZ348" s="23" t="str">
        <f t="shared" si="180"/>
        <v/>
      </c>
      <c r="DA348" s="207" t="str">
        <f t="shared" si="184"/>
        <v/>
      </c>
      <c r="DB348" s="23">
        <f t="shared" si="165"/>
        <v>0</v>
      </c>
      <c r="DC348" s="16"/>
      <c r="DE348" s="192">
        <f t="shared" si="166"/>
        <v>0</v>
      </c>
      <c r="DF348" s="192">
        <f t="shared" si="167"/>
        <v>0</v>
      </c>
      <c r="DH348" s="192">
        <f t="shared" si="168"/>
        <v>0</v>
      </c>
      <c r="DI348" s="192">
        <f t="shared" si="169"/>
        <v>0</v>
      </c>
      <c r="DK348" s="203">
        <f>IF(Taula436[[#This Row],[Codi del contracte]]&lt;&gt;"",IF(Taula436[[#This Row],[Codi del contracte]]&gt;199,IF(Taula436[[#This Row],[Codi del contracte]]&lt;300,1,0),0),0)</f>
        <v>0</v>
      </c>
      <c r="DL348" s="203">
        <f>IF(Taula436[[#This Row],[Codi del contracte]]&lt;&gt;"",IF(Taula436[[#This Row],[Codi del contracte]]&gt;499,IF(Taula436[[#This Row],[Codi del contracte]]&lt;600,1,0),0),0)</f>
        <v>0</v>
      </c>
      <c r="DM348" s="203">
        <f t="shared" si="181"/>
        <v>0</v>
      </c>
      <c r="DN348" s="203">
        <f>IF(Taula436[[#This Row],[% Jornada (no posar símbol %)]]=100,IF(DM348=1,2,0),0)</f>
        <v>0</v>
      </c>
      <c r="DO348" s="203" t="str">
        <f t="shared" si="185"/>
        <v/>
      </c>
    </row>
    <row r="349" spans="1:119" ht="14.25" customHeight="1">
      <c r="A349" s="260"/>
      <c r="B349" s="83">
        <v>342</v>
      </c>
      <c r="C349" s="2"/>
      <c r="D349" s="158"/>
      <c r="E349" s="194"/>
      <c r="F349" s="153"/>
      <c r="G349" s="153"/>
      <c r="H349" s="2"/>
      <c r="I349" s="154"/>
      <c r="J349" s="210"/>
      <c r="K349" s="155"/>
      <c r="L349" s="156">
        <f t="shared" si="170"/>
        <v>0</v>
      </c>
      <c r="M349" s="340"/>
      <c r="N349" s="182" t="str">
        <f t="shared" si="182"/>
        <v/>
      </c>
      <c r="O349" s="127"/>
      <c r="P349" s="64"/>
      <c r="Q349" s="64"/>
      <c r="R349" s="64"/>
      <c r="CB349" s="78" t="str">
        <f t="shared" si="155"/>
        <v/>
      </c>
      <c r="CC349" s="79">
        <v>100</v>
      </c>
      <c r="CD349" s="79">
        <f t="shared" si="156"/>
        <v>0</v>
      </c>
      <c r="CE349" s="79">
        <f t="shared" si="157"/>
        <v>0</v>
      </c>
      <c r="CF349" s="79">
        <f t="shared" si="158"/>
        <v>0</v>
      </c>
      <c r="CG349" s="79">
        <f t="shared" si="183"/>
        <v>0</v>
      </c>
      <c r="CH349" s="80">
        <f t="shared" si="159"/>
        <v>0</v>
      </c>
      <c r="CI349" s="84">
        <f t="shared" si="160"/>
        <v>0</v>
      </c>
      <c r="CJ349" s="80">
        <f t="shared" si="171"/>
        <v>0</v>
      </c>
      <c r="CN349" s="21" t="str">
        <f t="shared" si="161"/>
        <v/>
      </c>
      <c r="CO349" s="21" t="str">
        <f t="shared" si="162"/>
        <v/>
      </c>
      <c r="CP349" s="22" t="str">
        <f t="shared" si="172"/>
        <v/>
      </c>
      <c r="CQ349" s="22" t="str">
        <f t="shared" si="173"/>
        <v/>
      </c>
      <c r="CR349" s="22" t="str">
        <f t="shared" si="174"/>
        <v/>
      </c>
      <c r="CS349" s="22" t="str">
        <f t="shared" si="175"/>
        <v/>
      </c>
      <c r="CT349" s="22" t="str">
        <f t="shared" si="176"/>
        <v/>
      </c>
      <c r="CU349" s="173" t="str">
        <f t="shared" si="163"/>
        <v/>
      </c>
      <c r="CV349" s="173" t="str">
        <f t="shared" si="164"/>
        <v/>
      </c>
      <c r="CW349" s="22" t="str">
        <f t="shared" si="177"/>
        <v/>
      </c>
      <c r="CX349" s="22" t="str">
        <f t="shared" si="178"/>
        <v/>
      </c>
      <c r="CY349" s="23" t="str">
        <f t="shared" si="179"/>
        <v/>
      </c>
      <c r="CZ349" s="23" t="str">
        <f t="shared" si="180"/>
        <v/>
      </c>
      <c r="DA349" s="207" t="str">
        <f t="shared" si="184"/>
        <v/>
      </c>
      <c r="DB349" s="23">
        <f t="shared" si="165"/>
        <v>0</v>
      </c>
      <c r="DC349" s="16"/>
      <c r="DE349" s="192">
        <f t="shared" si="166"/>
        <v>0</v>
      </c>
      <c r="DF349" s="192">
        <f t="shared" si="167"/>
        <v>0</v>
      </c>
      <c r="DH349" s="192">
        <f t="shared" si="168"/>
        <v>0</v>
      </c>
      <c r="DI349" s="192">
        <f t="shared" si="169"/>
        <v>0</v>
      </c>
      <c r="DK349" s="203">
        <f>IF(Taula436[[#This Row],[Codi del contracte]]&lt;&gt;"",IF(Taula436[[#This Row],[Codi del contracte]]&gt;199,IF(Taula436[[#This Row],[Codi del contracte]]&lt;300,1,0),0),0)</f>
        <v>0</v>
      </c>
      <c r="DL349" s="203">
        <f>IF(Taula436[[#This Row],[Codi del contracte]]&lt;&gt;"",IF(Taula436[[#This Row],[Codi del contracte]]&gt;499,IF(Taula436[[#This Row],[Codi del contracte]]&lt;600,1,0),0),0)</f>
        <v>0</v>
      </c>
      <c r="DM349" s="203">
        <f t="shared" si="181"/>
        <v>0</v>
      </c>
      <c r="DN349" s="203">
        <f>IF(Taula436[[#This Row],[% Jornada (no posar símbol %)]]=100,IF(DM349=1,2,0),0)</f>
        <v>0</v>
      </c>
      <c r="DO349" s="203" t="str">
        <f t="shared" si="185"/>
        <v/>
      </c>
    </row>
    <row r="350" spans="1:119" ht="14.25" customHeight="1">
      <c r="A350" s="260"/>
      <c r="B350" s="83">
        <v>343</v>
      </c>
      <c r="C350" s="2"/>
      <c r="D350" s="158"/>
      <c r="E350" s="194"/>
      <c r="F350" s="153"/>
      <c r="G350" s="153"/>
      <c r="H350" s="2"/>
      <c r="I350" s="154"/>
      <c r="J350" s="210"/>
      <c r="K350" s="155"/>
      <c r="L350" s="156">
        <f t="shared" si="170"/>
        <v>0</v>
      </c>
      <c r="M350" s="340"/>
      <c r="N350" s="182" t="str">
        <f t="shared" si="182"/>
        <v/>
      </c>
      <c r="O350" s="127"/>
      <c r="P350" s="64"/>
      <c r="Q350" s="64"/>
      <c r="R350" s="64"/>
      <c r="CB350" s="78" t="str">
        <f t="shared" si="155"/>
        <v/>
      </c>
      <c r="CC350" s="79">
        <v>100</v>
      </c>
      <c r="CD350" s="79">
        <f t="shared" si="156"/>
        <v>0</v>
      </c>
      <c r="CE350" s="79">
        <f t="shared" si="157"/>
        <v>0</v>
      </c>
      <c r="CF350" s="79">
        <f t="shared" si="158"/>
        <v>0</v>
      </c>
      <c r="CG350" s="79">
        <f t="shared" si="183"/>
        <v>0</v>
      </c>
      <c r="CH350" s="80">
        <f t="shared" si="159"/>
        <v>0</v>
      </c>
      <c r="CI350" s="84">
        <f t="shared" si="160"/>
        <v>0</v>
      </c>
      <c r="CJ350" s="80">
        <f t="shared" si="171"/>
        <v>0</v>
      </c>
      <c r="CN350" s="21" t="str">
        <f t="shared" si="161"/>
        <v/>
      </c>
      <c r="CO350" s="21" t="str">
        <f t="shared" si="162"/>
        <v/>
      </c>
      <c r="CP350" s="22" t="str">
        <f t="shared" si="172"/>
        <v/>
      </c>
      <c r="CQ350" s="22" t="str">
        <f t="shared" si="173"/>
        <v/>
      </c>
      <c r="CR350" s="22" t="str">
        <f t="shared" si="174"/>
        <v/>
      </c>
      <c r="CS350" s="22" t="str">
        <f t="shared" si="175"/>
        <v/>
      </c>
      <c r="CT350" s="22" t="str">
        <f t="shared" si="176"/>
        <v/>
      </c>
      <c r="CU350" s="173" t="str">
        <f t="shared" si="163"/>
        <v/>
      </c>
      <c r="CV350" s="173" t="str">
        <f t="shared" si="164"/>
        <v/>
      </c>
      <c r="CW350" s="22" t="str">
        <f t="shared" si="177"/>
        <v/>
      </c>
      <c r="CX350" s="22" t="str">
        <f t="shared" si="178"/>
        <v/>
      </c>
      <c r="CY350" s="23" t="str">
        <f t="shared" si="179"/>
        <v/>
      </c>
      <c r="CZ350" s="23" t="str">
        <f t="shared" si="180"/>
        <v/>
      </c>
      <c r="DA350" s="207" t="str">
        <f t="shared" si="184"/>
        <v/>
      </c>
      <c r="DB350" s="23">
        <f t="shared" si="165"/>
        <v>0</v>
      </c>
      <c r="DC350" s="16"/>
      <c r="DE350" s="192">
        <f t="shared" si="166"/>
        <v>0</v>
      </c>
      <c r="DF350" s="192">
        <f t="shared" si="167"/>
        <v>0</v>
      </c>
      <c r="DH350" s="192">
        <f t="shared" si="168"/>
        <v>0</v>
      </c>
      <c r="DI350" s="192">
        <f t="shared" si="169"/>
        <v>0</v>
      </c>
      <c r="DK350" s="203">
        <f>IF(Taula436[[#This Row],[Codi del contracte]]&lt;&gt;"",IF(Taula436[[#This Row],[Codi del contracte]]&gt;199,IF(Taula436[[#This Row],[Codi del contracte]]&lt;300,1,0),0),0)</f>
        <v>0</v>
      </c>
      <c r="DL350" s="203">
        <f>IF(Taula436[[#This Row],[Codi del contracte]]&lt;&gt;"",IF(Taula436[[#This Row],[Codi del contracte]]&gt;499,IF(Taula436[[#This Row],[Codi del contracte]]&lt;600,1,0),0),0)</f>
        <v>0</v>
      </c>
      <c r="DM350" s="203">
        <f t="shared" si="181"/>
        <v>0</v>
      </c>
      <c r="DN350" s="203">
        <f>IF(Taula436[[#This Row],[% Jornada (no posar símbol %)]]=100,IF(DM350=1,2,0),0)</f>
        <v>0</v>
      </c>
      <c r="DO350" s="203" t="str">
        <f t="shared" si="185"/>
        <v/>
      </c>
    </row>
    <row r="351" spans="1:119" ht="14.25" customHeight="1">
      <c r="A351" s="260"/>
      <c r="B351" s="83">
        <v>344</v>
      </c>
      <c r="C351" s="2"/>
      <c r="D351" s="158"/>
      <c r="E351" s="194"/>
      <c r="F351" s="153"/>
      <c r="G351" s="153"/>
      <c r="H351" s="2"/>
      <c r="I351" s="154"/>
      <c r="J351" s="210"/>
      <c r="K351" s="155"/>
      <c r="L351" s="156">
        <f t="shared" si="170"/>
        <v>0</v>
      </c>
      <c r="M351" s="340"/>
      <c r="N351" s="182" t="str">
        <f t="shared" si="182"/>
        <v/>
      </c>
      <c r="O351" s="127"/>
      <c r="P351" s="64"/>
      <c r="Q351" s="64"/>
      <c r="R351" s="64"/>
      <c r="CB351" s="78" t="str">
        <f t="shared" si="155"/>
        <v/>
      </c>
      <c r="CC351" s="79">
        <v>100</v>
      </c>
      <c r="CD351" s="79">
        <f t="shared" si="156"/>
        <v>0</v>
      </c>
      <c r="CE351" s="79">
        <f t="shared" si="157"/>
        <v>0</v>
      </c>
      <c r="CF351" s="79">
        <f t="shared" si="158"/>
        <v>0</v>
      </c>
      <c r="CG351" s="79">
        <f t="shared" si="183"/>
        <v>0</v>
      </c>
      <c r="CH351" s="80">
        <f t="shared" si="159"/>
        <v>0</v>
      </c>
      <c r="CI351" s="84">
        <f t="shared" si="160"/>
        <v>0</v>
      </c>
      <c r="CJ351" s="80">
        <f t="shared" si="171"/>
        <v>0</v>
      </c>
      <c r="CN351" s="21" t="str">
        <f t="shared" si="161"/>
        <v/>
      </c>
      <c r="CO351" s="21" t="str">
        <f t="shared" si="162"/>
        <v/>
      </c>
      <c r="CP351" s="22" t="str">
        <f t="shared" si="172"/>
        <v/>
      </c>
      <c r="CQ351" s="22" t="str">
        <f t="shared" si="173"/>
        <v/>
      </c>
      <c r="CR351" s="22" t="str">
        <f t="shared" si="174"/>
        <v/>
      </c>
      <c r="CS351" s="22" t="str">
        <f t="shared" si="175"/>
        <v/>
      </c>
      <c r="CT351" s="22" t="str">
        <f t="shared" si="176"/>
        <v/>
      </c>
      <c r="CU351" s="173" t="str">
        <f t="shared" si="163"/>
        <v/>
      </c>
      <c r="CV351" s="173" t="str">
        <f t="shared" si="164"/>
        <v/>
      </c>
      <c r="CW351" s="22" t="str">
        <f t="shared" si="177"/>
        <v/>
      </c>
      <c r="CX351" s="22" t="str">
        <f t="shared" si="178"/>
        <v/>
      </c>
      <c r="CY351" s="23" t="str">
        <f t="shared" si="179"/>
        <v/>
      </c>
      <c r="CZ351" s="23" t="str">
        <f t="shared" si="180"/>
        <v/>
      </c>
      <c r="DA351" s="207" t="str">
        <f t="shared" si="184"/>
        <v/>
      </c>
      <c r="DB351" s="23">
        <f t="shared" si="165"/>
        <v>0</v>
      </c>
      <c r="DC351" s="16"/>
      <c r="DE351" s="192">
        <f t="shared" si="166"/>
        <v>0</v>
      </c>
      <c r="DF351" s="192">
        <f t="shared" si="167"/>
        <v>0</v>
      </c>
      <c r="DH351" s="192">
        <f t="shared" si="168"/>
        <v>0</v>
      </c>
      <c r="DI351" s="192">
        <f t="shared" si="169"/>
        <v>0</v>
      </c>
      <c r="DK351" s="203">
        <f>IF(Taula436[[#This Row],[Codi del contracte]]&lt;&gt;"",IF(Taula436[[#This Row],[Codi del contracte]]&gt;199,IF(Taula436[[#This Row],[Codi del contracte]]&lt;300,1,0),0),0)</f>
        <v>0</v>
      </c>
      <c r="DL351" s="203">
        <f>IF(Taula436[[#This Row],[Codi del contracte]]&lt;&gt;"",IF(Taula436[[#This Row],[Codi del contracte]]&gt;499,IF(Taula436[[#This Row],[Codi del contracte]]&lt;600,1,0),0),0)</f>
        <v>0</v>
      </c>
      <c r="DM351" s="203">
        <f t="shared" si="181"/>
        <v>0</v>
      </c>
      <c r="DN351" s="203">
        <f>IF(Taula436[[#This Row],[% Jornada (no posar símbol %)]]=100,IF(DM351=1,2,0),0)</f>
        <v>0</v>
      </c>
      <c r="DO351" s="203" t="str">
        <f t="shared" si="185"/>
        <v/>
      </c>
    </row>
    <row r="352" spans="1:119" ht="14.25" customHeight="1">
      <c r="A352" s="260"/>
      <c r="B352" s="83">
        <v>345</v>
      </c>
      <c r="C352" s="2"/>
      <c r="D352" s="158"/>
      <c r="E352" s="194"/>
      <c r="F352" s="153"/>
      <c r="G352" s="153"/>
      <c r="H352" s="2"/>
      <c r="I352" s="154"/>
      <c r="J352" s="210"/>
      <c r="K352" s="155"/>
      <c r="L352" s="156">
        <f t="shared" si="170"/>
        <v>0</v>
      </c>
      <c r="M352" s="340"/>
      <c r="N352" s="182" t="str">
        <f t="shared" si="182"/>
        <v/>
      </c>
      <c r="O352" s="127"/>
      <c r="P352" s="64"/>
      <c r="Q352" s="64"/>
      <c r="R352" s="64"/>
      <c r="CB352" s="78" t="str">
        <f t="shared" si="155"/>
        <v/>
      </c>
      <c r="CC352" s="79">
        <v>100</v>
      </c>
      <c r="CD352" s="79">
        <f t="shared" si="156"/>
        <v>0</v>
      </c>
      <c r="CE352" s="79">
        <f t="shared" si="157"/>
        <v>0</v>
      </c>
      <c r="CF352" s="79">
        <f t="shared" si="158"/>
        <v>0</v>
      </c>
      <c r="CG352" s="79">
        <f t="shared" si="183"/>
        <v>0</v>
      </c>
      <c r="CH352" s="80">
        <f t="shared" si="159"/>
        <v>0</v>
      </c>
      <c r="CI352" s="84">
        <f t="shared" si="160"/>
        <v>0</v>
      </c>
      <c r="CJ352" s="80">
        <f t="shared" si="171"/>
        <v>0</v>
      </c>
      <c r="CN352" s="21" t="str">
        <f t="shared" si="161"/>
        <v/>
      </c>
      <c r="CO352" s="21" t="str">
        <f t="shared" si="162"/>
        <v/>
      </c>
      <c r="CP352" s="22" t="str">
        <f t="shared" si="172"/>
        <v/>
      </c>
      <c r="CQ352" s="22" t="str">
        <f t="shared" si="173"/>
        <v/>
      </c>
      <c r="CR352" s="22" t="str">
        <f t="shared" si="174"/>
        <v/>
      </c>
      <c r="CS352" s="22" t="str">
        <f t="shared" si="175"/>
        <v/>
      </c>
      <c r="CT352" s="22" t="str">
        <f t="shared" si="176"/>
        <v/>
      </c>
      <c r="CU352" s="173" t="str">
        <f t="shared" si="163"/>
        <v/>
      </c>
      <c r="CV352" s="173" t="str">
        <f t="shared" si="164"/>
        <v/>
      </c>
      <c r="CW352" s="22" t="str">
        <f t="shared" si="177"/>
        <v/>
      </c>
      <c r="CX352" s="22" t="str">
        <f t="shared" si="178"/>
        <v/>
      </c>
      <c r="CY352" s="23" t="str">
        <f t="shared" si="179"/>
        <v/>
      </c>
      <c r="CZ352" s="23" t="str">
        <f t="shared" si="180"/>
        <v/>
      </c>
      <c r="DA352" s="207" t="str">
        <f t="shared" si="184"/>
        <v/>
      </c>
      <c r="DB352" s="23">
        <f t="shared" si="165"/>
        <v>0</v>
      </c>
      <c r="DC352" s="16"/>
      <c r="DE352" s="192">
        <f t="shared" si="166"/>
        <v>0</v>
      </c>
      <c r="DF352" s="192">
        <f t="shared" si="167"/>
        <v>0</v>
      </c>
      <c r="DH352" s="192">
        <f t="shared" si="168"/>
        <v>0</v>
      </c>
      <c r="DI352" s="192">
        <f t="shared" si="169"/>
        <v>0</v>
      </c>
      <c r="DK352" s="203">
        <f>IF(Taula436[[#This Row],[Codi del contracte]]&lt;&gt;"",IF(Taula436[[#This Row],[Codi del contracte]]&gt;199,IF(Taula436[[#This Row],[Codi del contracte]]&lt;300,1,0),0),0)</f>
        <v>0</v>
      </c>
      <c r="DL352" s="203">
        <f>IF(Taula436[[#This Row],[Codi del contracte]]&lt;&gt;"",IF(Taula436[[#This Row],[Codi del contracte]]&gt;499,IF(Taula436[[#This Row],[Codi del contracte]]&lt;600,1,0),0),0)</f>
        <v>0</v>
      </c>
      <c r="DM352" s="203">
        <f t="shared" si="181"/>
        <v>0</v>
      </c>
      <c r="DN352" s="203">
        <f>IF(Taula436[[#This Row],[% Jornada (no posar símbol %)]]=100,IF(DM352=1,2,0),0)</f>
        <v>0</v>
      </c>
      <c r="DO352" s="203" t="str">
        <f t="shared" si="185"/>
        <v/>
      </c>
    </row>
    <row r="353" spans="1:119" ht="14.25" customHeight="1">
      <c r="A353" s="260"/>
      <c r="B353" s="83">
        <v>346</v>
      </c>
      <c r="C353" s="2"/>
      <c r="D353" s="158"/>
      <c r="E353" s="194"/>
      <c r="F353" s="153"/>
      <c r="G353" s="153"/>
      <c r="H353" s="2"/>
      <c r="I353" s="154"/>
      <c r="J353" s="210"/>
      <c r="K353" s="155"/>
      <c r="L353" s="156">
        <f t="shared" si="170"/>
        <v>0</v>
      </c>
      <c r="M353" s="340"/>
      <c r="N353" s="182" t="str">
        <f t="shared" si="182"/>
        <v/>
      </c>
      <c r="O353" s="127"/>
      <c r="P353" s="64"/>
      <c r="Q353" s="64"/>
      <c r="R353" s="64"/>
      <c r="CB353" s="78" t="str">
        <f t="shared" si="155"/>
        <v/>
      </c>
      <c r="CC353" s="79">
        <v>100</v>
      </c>
      <c r="CD353" s="79">
        <f t="shared" si="156"/>
        <v>0</v>
      </c>
      <c r="CE353" s="79">
        <f t="shared" si="157"/>
        <v>0</v>
      </c>
      <c r="CF353" s="79">
        <f t="shared" si="158"/>
        <v>0</v>
      </c>
      <c r="CG353" s="79">
        <f t="shared" si="183"/>
        <v>0</v>
      </c>
      <c r="CH353" s="80">
        <f t="shared" si="159"/>
        <v>0</v>
      </c>
      <c r="CI353" s="84">
        <f t="shared" si="160"/>
        <v>0</v>
      </c>
      <c r="CJ353" s="80">
        <f t="shared" si="171"/>
        <v>0</v>
      </c>
      <c r="CN353" s="21" t="str">
        <f t="shared" si="161"/>
        <v/>
      </c>
      <c r="CO353" s="21" t="str">
        <f t="shared" si="162"/>
        <v/>
      </c>
      <c r="CP353" s="22" t="str">
        <f t="shared" si="172"/>
        <v/>
      </c>
      <c r="CQ353" s="22" t="str">
        <f t="shared" si="173"/>
        <v/>
      </c>
      <c r="CR353" s="22" t="str">
        <f t="shared" si="174"/>
        <v/>
      </c>
      <c r="CS353" s="22" t="str">
        <f t="shared" si="175"/>
        <v/>
      </c>
      <c r="CT353" s="22" t="str">
        <f t="shared" si="176"/>
        <v/>
      </c>
      <c r="CU353" s="173" t="str">
        <f t="shared" si="163"/>
        <v/>
      </c>
      <c r="CV353" s="173" t="str">
        <f t="shared" si="164"/>
        <v/>
      </c>
      <c r="CW353" s="22" t="str">
        <f t="shared" si="177"/>
        <v/>
      </c>
      <c r="CX353" s="22" t="str">
        <f t="shared" si="178"/>
        <v/>
      </c>
      <c r="CY353" s="23" t="str">
        <f t="shared" si="179"/>
        <v/>
      </c>
      <c r="CZ353" s="23" t="str">
        <f t="shared" si="180"/>
        <v/>
      </c>
      <c r="DA353" s="207" t="str">
        <f t="shared" si="184"/>
        <v/>
      </c>
      <c r="DB353" s="23">
        <f t="shared" si="165"/>
        <v>0</v>
      </c>
      <c r="DC353" s="16"/>
      <c r="DE353" s="192">
        <f t="shared" si="166"/>
        <v>0</v>
      </c>
      <c r="DF353" s="192">
        <f t="shared" si="167"/>
        <v>0</v>
      </c>
      <c r="DH353" s="192">
        <f t="shared" si="168"/>
        <v>0</v>
      </c>
      <c r="DI353" s="192">
        <f t="shared" si="169"/>
        <v>0</v>
      </c>
      <c r="DK353" s="203">
        <f>IF(Taula436[[#This Row],[Codi del contracte]]&lt;&gt;"",IF(Taula436[[#This Row],[Codi del contracte]]&gt;199,IF(Taula436[[#This Row],[Codi del contracte]]&lt;300,1,0),0),0)</f>
        <v>0</v>
      </c>
      <c r="DL353" s="203">
        <f>IF(Taula436[[#This Row],[Codi del contracte]]&lt;&gt;"",IF(Taula436[[#This Row],[Codi del contracte]]&gt;499,IF(Taula436[[#This Row],[Codi del contracte]]&lt;600,1,0),0),0)</f>
        <v>0</v>
      </c>
      <c r="DM353" s="203">
        <f t="shared" si="181"/>
        <v>0</v>
      </c>
      <c r="DN353" s="203">
        <f>IF(Taula436[[#This Row],[% Jornada (no posar símbol %)]]=100,IF(DM353=1,2,0),0)</f>
        <v>0</v>
      </c>
      <c r="DO353" s="203" t="str">
        <f t="shared" si="185"/>
        <v/>
      </c>
    </row>
    <row r="354" spans="1:119" ht="14.25" customHeight="1">
      <c r="A354" s="260"/>
      <c r="B354" s="83">
        <v>347</v>
      </c>
      <c r="C354" s="2"/>
      <c r="D354" s="158"/>
      <c r="E354" s="194"/>
      <c r="F354" s="153"/>
      <c r="G354" s="153"/>
      <c r="H354" s="2"/>
      <c r="I354" s="154"/>
      <c r="J354" s="210"/>
      <c r="K354" s="155"/>
      <c r="L354" s="156">
        <f t="shared" si="170"/>
        <v>0</v>
      </c>
      <c r="M354" s="340"/>
      <c r="N354" s="182" t="str">
        <f t="shared" si="182"/>
        <v/>
      </c>
      <c r="O354" s="127"/>
      <c r="P354" s="64"/>
      <c r="Q354" s="64"/>
      <c r="R354" s="64"/>
      <c r="CB354" s="78" t="str">
        <f t="shared" si="155"/>
        <v/>
      </c>
      <c r="CC354" s="79">
        <v>100</v>
      </c>
      <c r="CD354" s="79">
        <f t="shared" si="156"/>
        <v>0</v>
      </c>
      <c r="CE354" s="79">
        <f t="shared" si="157"/>
        <v>0</v>
      </c>
      <c r="CF354" s="79">
        <f t="shared" si="158"/>
        <v>0</v>
      </c>
      <c r="CG354" s="79">
        <f t="shared" si="183"/>
        <v>0</v>
      </c>
      <c r="CH354" s="80">
        <f t="shared" si="159"/>
        <v>0</v>
      </c>
      <c r="CI354" s="84">
        <f t="shared" si="160"/>
        <v>0</v>
      </c>
      <c r="CJ354" s="80">
        <f t="shared" si="171"/>
        <v>0</v>
      </c>
      <c r="CN354" s="21" t="str">
        <f t="shared" si="161"/>
        <v/>
      </c>
      <c r="CO354" s="21" t="str">
        <f t="shared" si="162"/>
        <v/>
      </c>
      <c r="CP354" s="22" t="str">
        <f t="shared" si="172"/>
        <v/>
      </c>
      <c r="CQ354" s="22" t="str">
        <f t="shared" si="173"/>
        <v/>
      </c>
      <c r="CR354" s="22" t="str">
        <f t="shared" si="174"/>
        <v/>
      </c>
      <c r="CS354" s="22" t="str">
        <f t="shared" si="175"/>
        <v/>
      </c>
      <c r="CT354" s="22" t="str">
        <f t="shared" si="176"/>
        <v/>
      </c>
      <c r="CU354" s="173" t="str">
        <f t="shared" si="163"/>
        <v/>
      </c>
      <c r="CV354" s="173" t="str">
        <f t="shared" si="164"/>
        <v/>
      </c>
      <c r="CW354" s="22" t="str">
        <f t="shared" si="177"/>
        <v/>
      </c>
      <c r="CX354" s="22" t="str">
        <f t="shared" si="178"/>
        <v/>
      </c>
      <c r="CY354" s="23" t="str">
        <f t="shared" si="179"/>
        <v/>
      </c>
      <c r="CZ354" s="23" t="str">
        <f t="shared" si="180"/>
        <v/>
      </c>
      <c r="DA354" s="207" t="str">
        <f t="shared" si="184"/>
        <v/>
      </c>
      <c r="DB354" s="23">
        <f t="shared" si="165"/>
        <v>0</v>
      </c>
      <c r="DC354" s="16"/>
      <c r="DE354" s="192">
        <f t="shared" si="166"/>
        <v>0</v>
      </c>
      <c r="DF354" s="192">
        <f t="shared" si="167"/>
        <v>0</v>
      </c>
      <c r="DH354" s="192">
        <f t="shared" si="168"/>
        <v>0</v>
      </c>
      <c r="DI354" s="192">
        <f t="shared" si="169"/>
        <v>0</v>
      </c>
      <c r="DK354" s="203">
        <f>IF(Taula436[[#This Row],[Codi del contracte]]&lt;&gt;"",IF(Taula436[[#This Row],[Codi del contracte]]&gt;199,IF(Taula436[[#This Row],[Codi del contracte]]&lt;300,1,0),0),0)</f>
        <v>0</v>
      </c>
      <c r="DL354" s="203">
        <f>IF(Taula436[[#This Row],[Codi del contracte]]&lt;&gt;"",IF(Taula436[[#This Row],[Codi del contracte]]&gt;499,IF(Taula436[[#This Row],[Codi del contracte]]&lt;600,1,0),0),0)</f>
        <v>0</v>
      </c>
      <c r="DM354" s="203">
        <f t="shared" si="181"/>
        <v>0</v>
      </c>
      <c r="DN354" s="203">
        <f>IF(Taula436[[#This Row],[% Jornada (no posar símbol %)]]=100,IF(DM354=1,2,0),0)</f>
        <v>0</v>
      </c>
      <c r="DO354" s="203" t="str">
        <f t="shared" si="185"/>
        <v/>
      </c>
    </row>
    <row r="355" spans="1:119" ht="14.25" customHeight="1">
      <c r="A355" s="260"/>
      <c r="B355" s="83">
        <v>348</v>
      </c>
      <c r="C355" s="2"/>
      <c r="D355" s="158"/>
      <c r="E355" s="194"/>
      <c r="F355" s="153"/>
      <c r="G355" s="153"/>
      <c r="H355" s="2"/>
      <c r="I355" s="154"/>
      <c r="J355" s="210"/>
      <c r="K355" s="155"/>
      <c r="L355" s="156">
        <f t="shared" si="170"/>
        <v>0</v>
      </c>
      <c r="M355" s="340"/>
      <c r="N355" s="182" t="str">
        <f t="shared" si="182"/>
        <v/>
      </c>
      <c r="O355" s="127"/>
      <c r="P355" s="64"/>
      <c r="Q355" s="64"/>
      <c r="R355" s="64"/>
      <c r="CB355" s="78" t="str">
        <f t="shared" si="155"/>
        <v/>
      </c>
      <c r="CC355" s="79">
        <v>100</v>
      </c>
      <c r="CD355" s="79">
        <f t="shared" si="156"/>
        <v>0</v>
      </c>
      <c r="CE355" s="79">
        <f t="shared" si="157"/>
        <v>0</v>
      </c>
      <c r="CF355" s="79">
        <f t="shared" si="158"/>
        <v>0</v>
      </c>
      <c r="CG355" s="79">
        <f t="shared" si="183"/>
        <v>0</v>
      </c>
      <c r="CH355" s="80">
        <f t="shared" si="159"/>
        <v>0</v>
      </c>
      <c r="CI355" s="84">
        <f t="shared" si="160"/>
        <v>0</v>
      </c>
      <c r="CJ355" s="80">
        <f t="shared" si="171"/>
        <v>0</v>
      </c>
      <c r="CN355" s="21" t="str">
        <f t="shared" si="161"/>
        <v/>
      </c>
      <c r="CO355" s="21" t="str">
        <f t="shared" si="162"/>
        <v/>
      </c>
      <c r="CP355" s="22" t="str">
        <f t="shared" si="172"/>
        <v/>
      </c>
      <c r="CQ355" s="22" t="str">
        <f t="shared" si="173"/>
        <v/>
      </c>
      <c r="CR355" s="22" t="str">
        <f t="shared" si="174"/>
        <v/>
      </c>
      <c r="CS355" s="22" t="str">
        <f t="shared" si="175"/>
        <v/>
      </c>
      <c r="CT355" s="22" t="str">
        <f t="shared" si="176"/>
        <v/>
      </c>
      <c r="CU355" s="173" t="str">
        <f t="shared" si="163"/>
        <v/>
      </c>
      <c r="CV355" s="173" t="str">
        <f t="shared" si="164"/>
        <v/>
      </c>
      <c r="CW355" s="22" t="str">
        <f t="shared" si="177"/>
        <v/>
      </c>
      <c r="CX355" s="22" t="str">
        <f t="shared" si="178"/>
        <v/>
      </c>
      <c r="CY355" s="23" t="str">
        <f t="shared" si="179"/>
        <v/>
      </c>
      <c r="CZ355" s="23" t="str">
        <f t="shared" si="180"/>
        <v/>
      </c>
      <c r="DA355" s="207" t="str">
        <f t="shared" si="184"/>
        <v/>
      </c>
      <c r="DB355" s="23">
        <f t="shared" si="165"/>
        <v>0</v>
      </c>
      <c r="DC355" s="16"/>
      <c r="DE355" s="192">
        <f t="shared" si="166"/>
        <v>0</v>
      </c>
      <c r="DF355" s="192">
        <f t="shared" si="167"/>
        <v>0</v>
      </c>
      <c r="DH355" s="192">
        <f t="shared" si="168"/>
        <v>0</v>
      </c>
      <c r="DI355" s="192">
        <f t="shared" si="169"/>
        <v>0</v>
      </c>
      <c r="DK355" s="203">
        <f>IF(Taula436[[#This Row],[Codi del contracte]]&lt;&gt;"",IF(Taula436[[#This Row],[Codi del contracte]]&gt;199,IF(Taula436[[#This Row],[Codi del contracte]]&lt;300,1,0),0),0)</f>
        <v>0</v>
      </c>
      <c r="DL355" s="203">
        <f>IF(Taula436[[#This Row],[Codi del contracte]]&lt;&gt;"",IF(Taula436[[#This Row],[Codi del contracte]]&gt;499,IF(Taula436[[#This Row],[Codi del contracte]]&lt;600,1,0),0),0)</f>
        <v>0</v>
      </c>
      <c r="DM355" s="203">
        <f t="shared" si="181"/>
        <v>0</v>
      </c>
      <c r="DN355" s="203">
        <f>IF(Taula436[[#This Row],[% Jornada (no posar símbol %)]]=100,IF(DM355=1,2,0),0)</f>
        <v>0</v>
      </c>
      <c r="DO355" s="203" t="str">
        <f t="shared" si="185"/>
        <v/>
      </c>
    </row>
    <row r="356" spans="1:119" ht="14.25" customHeight="1">
      <c r="A356" s="260"/>
      <c r="B356" s="83">
        <v>349</v>
      </c>
      <c r="C356" s="2"/>
      <c r="D356" s="158"/>
      <c r="E356" s="194"/>
      <c r="F356" s="153"/>
      <c r="G356" s="153"/>
      <c r="H356" s="2"/>
      <c r="I356" s="154"/>
      <c r="J356" s="210"/>
      <c r="K356" s="155"/>
      <c r="L356" s="156">
        <f t="shared" si="170"/>
        <v>0</v>
      </c>
      <c r="M356" s="340"/>
      <c r="N356" s="182" t="str">
        <f t="shared" si="182"/>
        <v/>
      </c>
      <c r="O356" s="127"/>
      <c r="P356" s="64"/>
      <c r="Q356" s="64"/>
      <c r="R356" s="64"/>
      <c r="CB356" s="78" t="str">
        <f t="shared" si="155"/>
        <v/>
      </c>
      <c r="CC356" s="79">
        <v>100</v>
      </c>
      <c r="CD356" s="79">
        <f t="shared" si="156"/>
        <v>0</v>
      </c>
      <c r="CE356" s="79">
        <f t="shared" si="157"/>
        <v>0</v>
      </c>
      <c r="CF356" s="79">
        <f t="shared" si="158"/>
        <v>0</v>
      </c>
      <c r="CG356" s="79">
        <f t="shared" si="183"/>
        <v>0</v>
      </c>
      <c r="CH356" s="80">
        <f t="shared" si="159"/>
        <v>0</v>
      </c>
      <c r="CI356" s="84">
        <f t="shared" si="160"/>
        <v>0</v>
      </c>
      <c r="CJ356" s="80">
        <f t="shared" si="171"/>
        <v>0</v>
      </c>
      <c r="CN356" s="21" t="str">
        <f t="shared" si="161"/>
        <v/>
      </c>
      <c r="CO356" s="21" t="str">
        <f t="shared" si="162"/>
        <v/>
      </c>
      <c r="CP356" s="22" t="str">
        <f t="shared" si="172"/>
        <v/>
      </c>
      <c r="CQ356" s="22" t="str">
        <f t="shared" si="173"/>
        <v/>
      </c>
      <c r="CR356" s="22" t="str">
        <f t="shared" si="174"/>
        <v/>
      </c>
      <c r="CS356" s="22" t="str">
        <f t="shared" si="175"/>
        <v/>
      </c>
      <c r="CT356" s="22" t="str">
        <f t="shared" si="176"/>
        <v/>
      </c>
      <c r="CU356" s="173" t="str">
        <f t="shared" si="163"/>
        <v/>
      </c>
      <c r="CV356" s="173" t="str">
        <f t="shared" si="164"/>
        <v/>
      </c>
      <c r="CW356" s="22" t="str">
        <f t="shared" si="177"/>
        <v/>
      </c>
      <c r="CX356" s="22" t="str">
        <f t="shared" si="178"/>
        <v/>
      </c>
      <c r="CY356" s="23" t="str">
        <f t="shared" si="179"/>
        <v/>
      </c>
      <c r="CZ356" s="23" t="str">
        <f t="shared" si="180"/>
        <v/>
      </c>
      <c r="DA356" s="207" t="str">
        <f t="shared" si="184"/>
        <v/>
      </c>
      <c r="DB356" s="23">
        <f t="shared" si="165"/>
        <v>0</v>
      </c>
      <c r="DC356" s="16"/>
      <c r="DE356" s="192">
        <f t="shared" si="166"/>
        <v>0</v>
      </c>
      <c r="DF356" s="192">
        <f t="shared" si="167"/>
        <v>0</v>
      </c>
      <c r="DH356" s="192">
        <f t="shared" si="168"/>
        <v>0</v>
      </c>
      <c r="DI356" s="192">
        <f t="shared" si="169"/>
        <v>0</v>
      </c>
      <c r="DK356" s="203">
        <f>IF(Taula436[[#This Row],[Codi del contracte]]&lt;&gt;"",IF(Taula436[[#This Row],[Codi del contracte]]&gt;199,IF(Taula436[[#This Row],[Codi del contracte]]&lt;300,1,0),0),0)</f>
        <v>0</v>
      </c>
      <c r="DL356" s="203">
        <f>IF(Taula436[[#This Row],[Codi del contracte]]&lt;&gt;"",IF(Taula436[[#This Row],[Codi del contracte]]&gt;499,IF(Taula436[[#This Row],[Codi del contracte]]&lt;600,1,0),0),0)</f>
        <v>0</v>
      </c>
      <c r="DM356" s="203">
        <f t="shared" si="181"/>
        <v>0</v>
      </c>
      <c r="DN356" s="203">
        <f>IF(Taula436[[#This Row],[% Jornada (no posar símbol %)]]=100,IF(DM356=1,2,0),0)</f>
        <v>0</v>
      </c>
      <c r="DO356" s="203" t="str">
        <f t="shared" si="185"/>
        <v/>
      </c>
    </row>
    <row r="357" spans="1:119" ht="14.25" customHeight="1">
      <c r="A357" s="260"/>
      <c r="B357" s="83">
        <v>350</v>
      </c>
      <c r="C357" s="2"/>
      <c r="D357" s="158"/>
      <c r="E357" s="194"/>
      <c r="F357" s="153"/>
      <c r="G357" s="153"/>
      <c r="H357" s="2"/>
      <c r="I357" s="154"/>
      <c r="J357" s="210"/>
      <c r="K357" s="155"/>
      <c r="L357" s="156">
        <f t="shared" si="170"/>
        <v>0</v>
      </c>
      <c r="M357" s="340"/>
      <c r="N357" s="182" t="str">
        <f t="shared" si="182"/>
        <v/>
      </c>
      <c r="O357" s="127"/>
      <c r="P357" s="64"/>
      <c r="Q357" s="64"/>
      <c r="R357" s="64"/>
      <c r="CB357" s="78" t="str">
        <f t="shared" si="155"/>
        <v/>
      </c>
      <c r="CC357" s="79">
        <v>100</v>
      </c>
      <c r="CD357" s="79">
        <f t="shared" si="156"/>
        <v>0</v>
      </c>
      <c r="CE357" s="79">
        <f t="shared" si="157"/>
        <v>0</v>
      </c>
      <c r="CF357" s="79">
        <f t="shared" si="158"/>
        <v>0</v>
      </c>
      <c r="CG357" s="79">
        <f t="shared" si="183"/>
        <v>0</v>
      </c>
      <c r="CH357" s="80">
        <f t="shared" si="159"/>
        <v>0</v>
      </c>
      <c r="CI357" s="84">
        <f t="shared" si="160"/>
        <v>0</v>
      </c>
      <c r="CJ357" s="80">
        <f t="shared" si="171"/>
        <v>0</v>
      </c>
      <c r="CN357" s="21" t="str">
        <f t="shared" si="161"/>
        <v/>
      </c>
      <c r="CO357" s="21" t="str">
        <f t="shared" si="162"/>
        <v/>
      </c>
      <c r="CP357" s="22" t="str">
        <f t="shared" si="172"/>
        <v/>
      </c>
      <c r="CQ357" s="22" t="str">
        <f t="shared" si="173"/>
        <v/>
      </c>
      <c r="CR357" s="22" t="str">
        <f t="shared" si="174"/>
        <v/>
      </c>
      <c r="CS357" s="22" t="str">
        <f t="shared" si="175"/>
        <v/>
      </c>
      <c r="CT357" s="22" t="str">
        <f t="shared" si="176"/>
        <v/>
      </c>
      <c r="CU357" s="173" t="str">
        <f t="shared" si="163"/>
        <v/>
      </c>
      <c r="CV357" s="173" t="str">
        <f t="shared" si="164"/>
        <v/>
      </c>
      <c r="CW357" s="22" t="str">
        <f t="shared" si="177"/>
        <v/>
      </c>
      <c r="CX357" s="22" t="str">
        <f t="shared" si="178"/>
        <v/>
      </c>
      <c r="CY357" s="23" t="str">
        <f t="shared" si="179"/>
        <v/>
      </c>
      <c r="CZ357" s="23" t="str">
        <f t="shared" si="180"/>
        <v/>
      </c>
      <c r="DA357" s="207" t="str">
        <f t="shared" si="184"/>
        <v/>
      </c>
      <c r="DB357" s="23">
        <f t="shared" si="165"/>
        <v>0</v>
      </c>
      <c r="DC357" s="16"/>
      <c r="DE357" s="192">
        <f t="shared" si="166"/>
        <v>0</v>
      </c>
      <c r="DF357" s="192">
        <f t="shared" si="167"/>
        <v>0</v>
      </c>
      <c r="DH357" s="192">
        <f t="shared" si="168"/>
        <v>0</v>
      </c>
      <c r="DI357" s="192">
        <f t="shared" si="169"/>
        <v>0</v>
      </c>
      <c r="DK357" s="203">
        <f>IF(Taula436[[#This Row],[Codi del contracte]]&lt;&gt;"",IF(Taula436[[#This Row],[Codi del contracte]]&gt;199,IF(Taula436[[#This Row],[Codi del contracte]]&lt;300,1,0),0),0)</f>
        <v>0</v>
      </c>
      <c r="DL357" s="203">
        <f>IF(Taula436[[#This Row],[Codi del contracte]]&lt;&gt;"",IF(Taula436[[#This Row],[Codi del contracte]]&gt;499,IF(Taula436[[#This Row],[Codi del contracte]]&lt;600,1,0),0),0)</f>
        <v>0</v>
      </c>
      <c r="DM357" s="203">
        <f t="shared" si="181"/>
        <v>0</v>
      </c>
      <c r="DN357" s="203">
        <f>IF(Taula436[[#This Row],[% Jornada (no posar símbol %)]]=100,IF(DM357=1,2,0),0)</f>
        <v>0</v>
      </c>
      <c r="DO357" s="203" t="str">
        <f t="shared" si="185"/>
        <v/>
      </c>
    </row>
    <row r="358" spans="1:119" ht="14.25" customHeight="1">
      <c r="A358" s="260"/>
      <c r="B358" s="83">
        <v>351</v>
      </c>
      <c r="C358" s="2"/>
      <c r="D358" s="158"/>
      <c r="E358" s="194"/>
      <c r="F358" s="153"/>
      <c r="G358" s="153"/>
      <c r="H358" s="2"/>
      <c r="I358" s="154"/>
      <c r="J358" s="210"/>
      <c r="K358" s="155"/>
      <c r="L358" s="156">
        <f t="shared" si="170"/>
        <v>0</v>
      </c>
      <c r="M358" s="340"/>
      <c r="N358" s="182" t="str">
        <f t="shared" si="182"/>
        <v/>
      </c>
      <c r="O358" s="127"/>
      <c r="P358" s="64"/>
      <c r="Q358" s="64"/>
      <c r="R358" s="64"/>
      <c r="CB358" s="78" t="str">
        <f t="shared" si="155"/>
        <v/>
      </c>
      <c r="CC358" s="79">
        <v>100</v>
      </c>
      <c r="CD358" s="79">
        <f t="shared" si="156"/>
        <v>0</v>
      </c>
      <c r="CE358" s="79">
        <f t="shared" si="157"/>
        <v>0</v>
      </c>
      <c r="CF358" s="79">
        <f t="shared" si="158"/>
        <v>0</v>
      </c>
      <c r="CG358" s="79">
        <f t="shared" si="183"/>
        <v>0</v>
      </c>
      <c r="CH358" s="80">
        <f t="shared" si="159"/>
        <v>0</v>
      </c>
      <c r="CI358" s="84">
        <f t="shared" si="160"/>
        <v>0</v>
      </c>
      <c r="CJ358" s="80">
        <f t="shared" si="171"/>
        <v>0</v>
      </c>
      <c r="CN358" s="21" t="str">
        <f t="shared" si="161"/>
        <v/>
      </c>
      <c r="CO358" s="21" t="str">
        <f t="shared" si="162"/>
        <v/>
      </c>
      <c r="CP358" s="22" t="str">
        <f t="shared" si="172"/>
        <v/>
      </c>
      <c r="CQ358" s="22" t="str">
        <f t="shared" si="173"/>
        <v/>
      </c>
      <c r="CR358" s="22" t="str">
        <f t="shared" si="174"/>
        <v/>
      </c>
      <c r="CS358" s="22" t="str">
        <f t="shared" si="175"/>
        <v/>
      </c>
      <c r="CT358" s="22" t="str">
        <f t="shared" si="176"/>
        <v/>
      </c>
      <c r="CU358" s="173" t="str">
        <f t="shared" si="163"/>
        <v/>
      </c>
      <c r="CV358" s="173" t="str">
        <f t="shared" si="164"/>
        <v/>
      </c>
      <c r="CW358" s="22" t="str">
        <f t="shared" si="177"/>
        <v/>
      </c>
      <c r="CX358" s="22" t="str">
        <f t="shared" si="178"/>
        <v/>
      </c>
      <c r="CY358" s="23" t="str">
        <f t="shared" si="179"/>
        <v/>
      </c>
      <c r="CZ358" s="23" t="str">
        <f t="shared" si="180"/>
        <v/>
      </c>
      <c r="DA358" s="207" t="str">
        <f t="shared" si="184"/>
        <v/>
      </c>
      <c r="DB358" s="23">
        <f t="shared" si="165"/>
        <v>0</v>
      </c>
      <c r="DC358" s="16"/>
      <c r="DE358" s="192">
        <f t="shared" si="166"/>
        <v>0</v>
      </c>
      <c r="DF358" s="192">
        <f t="shared" si="167"/>
        <v>0</v>
      </c>
      <c r="DH358" s="192">
        <f t="shared" si="168"/>
        <v>0</v>
      </c>
      <c r="DI358" s="192">
        <f t="shared" si="169"/>
        <v>0</v>
      </c>
      <c r="DK358" s="203">
        <f>IF(Taula436[[#This Row],[Codi del contracte]]&lt;&gt;"",IF(Taula436[[#This Row],[Codi del contracte]]&gt;199,IF(Taula436[[#This Row],[Codi del contracte]]&lt;300,1,0),0),0)</f>
        <v>0</v>
      </c>
      <c r="DL358" s="203">
        <f>IF(Taula436[[#This Row],[Codi del contracte]]&lt;&gt;"",IF(Taula436[[#This Row],[Codi del contracte]]&gt;499,IF(Taula436[[#This Row],[Codi del contracte]]&lt;600,1,0),0),0)</f>
        <v>0</v>
      </c>
      <c r="DM358" s="203">
        <f t="shared" si="181"/>
        <v>0</v>
      </c>
      <c r="DN358" s="203">
        <f>IF(Taula436[[#This Row],[% Jornada (no posar símbol %)]]=100,IF(DM358=1,2,0),0)</f>
        <v>0</v>
      </c>
      <c r="DO358" s="203" t="str">
        <f t="shared" si="185"/>
        <v/>
      </c>
    </row>
    <row r="359" spans="1:119" ht="14.25" customHeight="1">
      <c r="A359" s="260"/>
      <c r="B359" s="83">
        <v>352</v>
      </c>
      <c r="C359" s="2"/>
      <c r="D359" s="158"/>
      <c r="E359" s="194"/>
      <c r="F359" s="153"/>
      <c r="G359" s="153"/>
      <c r="H359" s="2"/>
      <c r="I359" s="154"/>
      <c r="J359" s="210"/>
      <c r="K359" s="155"/>
      <c r="L359" s="156">
        <f t="shared" si="170"/>
        <v>0</v>
      </c>
      <c r="M359" s="340"/>
      <c r="N359" s="182" t="str">
        <f t="shared" si="182"/>
        <v/>
      </c>
      <c r="O359" s="127"/>
      <c r="P359" s="64"/>
      <c r="Q359" s="64"/>
      <c r="R359" s="64"/>
      <c r="CB359" s="78" t="str">
        <f t="shared" si="155"/>
        <v/>
      </c>
      <c r="CC359" s="79">
        <v>100</v>
      </c>
      <c r="CD359" s="79">
        <f t="shared" si="156"/>
        <v>0</v>
      </c>
      <c r="CE359" s="79">
        <f t="shared" si="157"/>
        <v>0</v>
      </c>
      <c r="CF359" s="79">
        <f t="shared" si="158"/>
        <v>0</v>
      </c>
      <c r="CG359" s="79">
        <f t="shared" si="183"/>
        <v>0</v>
      </c>
      <c r="CH359" s="80">
        <f t="shared" si="159"/>
        <v>0</v>
      </c>
      <c r="CI359" s="84">
        <f t="shared" si="160"/>
        <v>0</v>
      </c>
      <c r="CJ359" s="80">
        <f t="shared" si="171"/>
        <v>0</v>
      </c>
      <c r="CN359" s="21" t="str">
        <f t="shared" si="161"/>
        <v/>
      </c>
      <c r="CO359" s="21" t="str">
        <f t="shared" si="162"/>
        <v/>
      </c>
      <c r="CP359" s="22" t="str">
        <f t="shared" si="172"/>
        <v/>
      </c>
      <c r="CQ359" s="22" t="str">
        <f t="shared" si="173"/>
        <v/>
      </c>
      <c r="CR359" s="22" t="str">
        <f t="shared" si="174"/>
        <v/>
      </c>
      <c r="CS359" s="22" t="str">
        <f t="shared" si="175"/>
        <v/>
      </c>
      <c r="CT359" s="22" t="str">
        <f t="shared" si="176"/>
        <v/>
      </c>
      <c r="CU359" s="173" t="str">
        <f t="shared" si="163"/>
        <v/>
      </c>
      <c r="CV359" s="173" t="str">
        <f t="shared" si="164"/>
        <v/>
      </c>
      <c r="CW359" s="22" t="str">
        <f t="shared" si="177"/>
        <v/>
      </c>
      <c r="CX359" s="22" t="str">
        <f t="shared" si="178"/>
        <v/>
      </c>
      <c r="CY359" s="23" t="str">
        <f t="shared" si="179"/>
        <v/>
      </c>
      <c r="CZ359" s="23" t="str">
        <f t="shared" si="180"/>
        <v/>
      </c>
      <c r="DA359" s="207" t="str">
        <f t="shared" si="184"/>
        <v/>
      </c>
      <c r="DB359" s="23">
        <f t="shared" si="165"/>
        <v>0</v>
      </c>
      <c r="DC359" s="16"/>
      <c r="DE359" s="192">
        <f t="shared" si="166"/>
        <v>0</v>
      </c>
      <c r="DF359" s="192">
        <f t="shared" si="167"/>
        <v>0</v>
      </c>
      <c r="DH359" s="192">
        <f t="shared" si="168"/>
        <v>0</v>
      </c>
      <c r="DI359" s="192">
        <f t="shared" si="169"/>
        <v>0</v>
      </c>
      <c r="DK359" s="203">
        <f>IF(Taula436[[#This Row],[Codi del contracte]]&lt;&gt;"",IF(Taula436[[#This Row],[Codi del contracte]]&gt;199,IF(Taula436[[#This Row],[Codi del contracte]]&lt;300,1,0),0),0)</f>
        <v>0</v>
      </c>
      <c r="DL359" s="203">
        <f>IF(Taula436[[#This Row],[Codi del contracte]]&lt;&gt;"",IF(Taula436[[#This Row],[Codi del contracte]]&gt;499,IF(Taula436[[#This Row],[Codi del contracte]]&lt;600,1,0),0),0)</f>
        <v>0</v>
      </c>
      <c r="DM359" s="203">
        <f t="shared" si="181"/>
        <v>0</v>
      </c>
      <c r="DN359" s="203">
        <f>IF(Taula436[[#This Row],[% Jornada (no posar símbol %)]]=100,IF(DM359=1,2,0),0)</f>
        <v>0</v>
      </c>
      <c r="DO359" s="203" t="str">
        <f t="shared" si="185"/>
        <v/>
      </c>
    </row>
    <row r="360" spans="1:119" ht="14.25" customHeight="1">
      <c r="A360" s="260"/>
      <c r="B360" s="83">
        <v>353</v>
      </c>
      <c r="C360" s="2"/>
      <c r="D360" s="158"/>
      <c r="E360" s="194"/>
      <c r="F360" s="153"/>
      <c r="G360" s="153"/>
      <c r="H360" s="2"/>
      <c r="I360" s="154"/>
      <c r="J360" s="210"/>
      <c r="K360" s="155"/>
      <c r="L360" s="156">
        <f t="shared" si="170"/>
        <v>0</v>
      </c>
      <c r="M360" s="340"/>
      <c r="N360" s="182" t="str">
        <f t="shared" si="182"/>
        <v/>
      </c>
      <c r="O360" s="127"/>
      <c r="P360" s="64"/>
      <c r="Q360" s="64"/>
      <c r="R360" s="64"/>
      <c r="CB360" s="78" t="str">
        <f t="shared" si="155"/>
        <v/>
      </c>
      <c r="CC360" s="79">
        <v>100</v>
      </c>
      <c r="CD360" s="79">
        <f t="shared" si="156"/>
        <v>0</v>
      </c>
      <c r="CE360" s="79">
        <f t="shared" si="157"/>
        <v>0</v>
      </c>
      <c r="CF360" s="79">
        <f t="shared" si="158"/>
        <v>0</v>
      </c>
      <c r="CG360" s="79">
        <f t="shared" si="183"/>
        <v>0</v>
      </c>
      <c r="CH360" s="80">
        <f t="shared" si="159"/>
        <v>0</v>
      </c>
      <c r="CI360" s="84">
        <f t="shared" si="160"/>
        <v>0</v>
      </c>
      <c r="CJ360" s="80">
        <f t="shared" si="171"/>
        <v>0</v>
      </c>
      <c r="CN360" s="21" t="str">
        <f t="shared" si="161"/>
        <v/>
      </c>
      <c r="CO360" s="21" t="str">
        <f t="shared" si="162"/>
        <v/>
      </c>
      <c r="CP360" s="22" t="str">
        <f t="shared" si="172"/>
        <v/>
      </c>
      <c r="CQ360" s="22" t="str">
        <f t="shared" si="173"/>
        <v/>
      </c>
      <c r="CR360" s="22" t="str">
        <f t="shared" si="174"/>
        <v/>
      </c>
      <c r="CS360" s="22" t="str">
        <f t="shared" si="175"/>
        <v/>
      </c>
      <c r="CT360" s="22" t="str">
        <f t="shared" si="176"/>
        <v/>
      </c>
      <c r="CU360" s="173" t="str">
        <f t="shared" si="163"/>
        <v/>
      </c>
      <c r="CV360" s="173" t="str">
        <f t="shared" si="164"/>
        <v/>
      </c>
      <c r="CW360" s="22" t="str">
        <f t="shared" si="177"/>
        <v/>
      </c>
      <c r="CX360" s="22" t="str">
        <f t="shared" si="178"/>
        <v/>
      </c>
      <c r="CY360" s="23" t="str">
        <f t="shared" si="179"/>
        <v/>
      </c>
      <c r="CZ360" s="23" t="str">
        <f t="shared" si="180"/>
        <v/>
      </c>
      <c r="DA360" s="207" t="str">
        <f t="shared" si="184"/>
        <v/>
      </c>
      <c r="DB360" s="23">
        <f t="shared" si="165"/>
        <v>0</v>
      </c>
      <c r="DC360" s="16"/>
      <c r="DE360" s="192">
        <f t="shared" si="166"/>
        <v>0</v>
      </c>
      <c r="DF360" s="192">
        <f t="shared" si="167"/>
        <v>0</v>
      </c>
      <c r="DH360" s="192">
        <f t="shared" si="168"/>
        <v>0</v>
      </c>
      <c r="DI360" s="192">
        <f t="shared" si="169"/>
        <v>0</v>
      </c>
      <c r="DK360" s="203">
        <f>IF(Taula436[[#This Row],[Codi del contracte]]&lt;&gt;"",IF(Taula436[[#This Row],[Codi del contracte]]&gt;199,IF(Taula436[[#This Row],[Codi del contracte]]&lt;300,1,0),0),0)</f>
        <v>0</v>
      </c>
      <c r="DL360" s="203">
        <f>IF(Taula436[[#This Row],[Codi del contracte]]&lt;&gt;"",IF(Taula436[[#This Row],[Codi del contracte]]&gt;499,IF(Taula436[[#This Row],[Codi del contracte]]&lt;600,1,0),0),0)</f>
        <v>0</v>
      </c>
      <c r="DM360" s="203">
        <f t="shared" si="181"/>
        <v>0</v>
      </c>
      <c r="DN360" s="203">
        <f>IF(Taula436[[#This Row],[% Jornada (no posar símbol %)]]=100,IF(DM360=1,2,0),0)</f>
        <v>0</v>
      </c>
      <c r="DO360" s="203" t="str">
        <f t="shared" si="185"/>
        <v/>
      </c>
    </row>
    <row r="361" spans="1:119" ht="14.25" customHeight="1">
      <c r="A361" s="260"/>
      <c r="B361" s="83">
        <v>354</v>
      </c>
      <c r="C361" s="2"/>
      <c r="D361" s="158"/>
      <c r="E361" s="194"/>
      <c r="F361" s="153"/>
      <c r="G361" s="153"/>
      <c r="H361" s="2"/>
      <c r="I361" s="154"/>
      <c r="J361" s="210"/>
      <c r="K361" s="155"/>
      <c r="L361" s="156">
        <f t="shared" si="170"/>
        <v>0</v>
      </c>
      <c r="M361" s="340"/>
      <c r="N361" s="182" t="str">
        <f t="shared" si="182"/>
        <v/>
      </c>
      <c r="O361" s="127"/>
      <c r="P361" s="64"/>
      <c r="Q361" s="64"/>
      <c r="R361" s="64"/>
      <c r="CB361" s="78" t="str">
        <f t="shared" si="155"/>
        <v/>
      </c>
      <c r="CC361" s="79">
        <v>100</v>
      </c>
      <c r="CD361" s="79">
        <f t="shared" si="156"/>
        <v>0</v>
      </c>
      <c r="CE361" s="79">
        <f t="shared" si="157"/>
        <v>0</v>
      </c>
      <c r="CF361" s="79">
        <f t="shared" si="158"/>
        <v>0</v>
      </c>
      <c r="CG361" s="79">
        <f t="shared" si="183"/>
        <v>0</v>
      </c>
      <c r="CH361" s="80">
        <f t="shared" si="159"/>
        <v>0</v>
      </c>
      <c r="CI361" s="84">
        <f t="shared" si="160"/>
        <v>0</v>
      </c>
      <c r="CJ361" s="80">
        <f t="shared" si="171"/>
        <v>0</v>
      </c>
      <c r="CN361" s="21" t="str">
        <f t="shared" si="161"/>
        <v/>
      </c>
      <c r="CO361" s="21" t="str">
        <f t="shared" si="162"/>
        <v/>
      </c>
      <c r="CP361" s="22" t="str">
        <f t="shared" si="172"/>
        <v/>
      </c>
      <c r="CQ361" s="22" t="str">
        <f t="shared" si="173"/>
        <v/>
      </c>
      <c r="CR361" s="22" t="str">
        <f t="shared" si="174"/>
        <v/>
      </c>
      <c r="CS361" s="22" t="str">
        <f t="shared" si="175"/>
        <v/>
      </c>
      <c r="CT361" s="22" t="str">
        <f t="shared" si="176"/>
        <v/>
      </c>
      <c r="CU361" s="173" t="str">
        <f t="shared" si="163"/>
        <v/>
      </c>
      <c r="CV361" s="173" t="str">
        <f t="shared" si="164"/>
        <v/>
      </c>
      <c r="CW361" s="22" t="str">
        <f t="shared" si="177"/>
        <v/>
      </c>
      <c r="CX361" s="22" t="str">
        <f t="shared" si="178"/>
        <v/>
      </c>
      <c r="CY361" s="23" t="str">
        <f t="shared" si="179"/>
        <v/>
      </c>
      <c r="CZ361" s="23" t="str">
        <f t="shared" si="180"/>
        <v/>
      </c>
      <c r="DA361" s="207" t="str">
        <f t="shared" si="184"/>
        <v/>
      </c>
      <c r="DB361" s="23">
        <f t="shared" si="165"/>
        <v>0</v>
      </c>
      <c r="DC361" s="16"/>
      <c r="DE361" s="192">
        <f t="shared" si="166"/>
        <v>0</v>
      </c>
      <c r="DF361" s="192">
        <f t="shared" si="167"/>
        <v>0</v>
      </c>
      <c r="DH361" s="192">
        <f t="shared" si="168"/>
        <v>0</v>
      </c>
      <c r="DI361" s="192">
        <f t="shared" si="169"/>
        <v>0</v>
      </c>
      <c r="DK361" s="203">
        <f>IF(Taula436[[#This Row],[Codi del contracte]]&lt;&gt;"",IF(Taula436[[#This Row],[Codi del contracte]]&gt;199,IF(Taula436[[#This Row],[Codi del contracte]]&lt;300,1,0),0),0)</f>
        <v>0</v>
      </c>
      <c r="DL361" s="203">
        <f>IF(Taula436[[#This Row],[Codi del contracte]]&lt;&gt;"",IF(Taula436[[#This Row],[Codi del contracte]]&gt;499,IF(Taula436[[#This Row],[Codi del contracte]]&lt;600,1,0),0),0)</f>
        <v>0</v>
      </c>
      <c r="DM361" s="203">
        <f t="shared" si="181"/>
        <v>0</v>
      </c>
      <c r="DN361" s="203">
        <f>IF(Taula436[[#This Row],[% Jornada (no posar símbol %)]]=100,IF(DM361=1,2,0),0)</f>
        <v>0</v>
      </c>
      <c r="DO361" s="203" t="str">
        <f t="shared" si="185"/>
        <v/>
      </c>
    </row>
    <row r="362" spans="1:119" ht="14.25" customHeight="1">
      <c r="A362" s="260"/>
      <c r="B362" s="83">
        <v>355</v>
      </c>
      <c r="C362" s="2"/>
      <c r="D362" s="158"/>
      <c r="E362" s="194"/>
      <c r="F362" s="153"/>
      <c r="G362" s="153"/>
      <c r="H362" s="2"/>
      <c r="I362" s="154"/>
      <c r="J362" s="210"/>
      <c r="K362" s="155"/>
      <c r="L362" s="156">
        <f t="shared" si="170"/>
        <v>0</v>
      </c>
      <c r="M362" s="340"/>
      <c r="N362" s="182" t="str">
        <f t="shared" si="182"/>
        <v/>
      </c>
      <c r="O362" s="127"/>
      <c r="P362" s="64"/>
      <c r="Q362" s="64"/>
      <c r="R362" s="64"/>
      <c r="CB362" s="78" t="str">
        <f t="shared" si="155"/>
        <v/>
      </c>
      <c r="CC362" s="79">
        <v>100</v>
      </c>
      <c r="CD362" s="79">
        <f t="shared" si="156"/>
        <v>0</v>
      </c>
      <c r="CE362" s="79">
        <f t="shared" si="157"/>
        <v>0</v>
      </c>
      <c r="CF362" s="79">
        <f t="shared" si="158"/>
        <v>0</v>
      </c>
      <c r="CG362" s="79">
        <f t="shared" si="183"/>
        <v>0</v>
      </c>
      <c r="CH362" s="80">
        <f t="shared" si="159"/>
        <v>0</v>
      </c>
      <c r="CI362" s="84">
        <f t="shared" si="160"/>
        <v>0</v>
      </c>
      <c r="CJ362" s="80">
        <f t="shared" si="171"/>
        <v>0</v>
      </c>
      <c r="CN362" s="21" t="str">
        <f t="shared" si="161"/>
        <v/>
      </c>
      <c r="CO362" s="21" t="str">
        <f t="shared" si="162"/>
        <v/>
      </c>
      <c r="CP362" s="22" t="str">
        <f t="shared" si="172"/>
        <v/>
      </c>
      <c r="CQ362" s="22" t="str">
        <f t="shared" si="173"/>
        <v/>
      </c>
      <c r="CR362" s="22" t="str">
        <f t="shared" si="174"/>
        <v/>
      </c>
      <c r="CS362" s="22" t="str">
        <f t="shared" si="175"/>
        <v/>
      </c>
      <c r="CT362" s="22" t="str">
        <f t="shared" si="176"/>
        <v/>
      </c>
      <c r="CU362" s="173" t="str">
        <f t="shared" si="163"/>
        <v/>
      </c>
      <c r="CV362" s="173" t="str">
        <f t="shared" si="164"/>
        <v/>
      </c>
      <c r="CW362" s="22" t="str">
        <f t="shared" si="177"/>
        <v/>
      </c>
      <c r="CX362" s="22" t="str">
        <f t="shared" si="178"/>
        <v/>
      </c>
      <c r="CY362" s="23" t="str">
        <f t="shared" si="179"/>
        <v/>
      </c>
      <c r="CZ362" s="23" t="str">
        <f t="shared" si="180"/>
        <v/>
      </c>
      <c r="DA362" s="207" t="str">
        <f t="shared" si="184"/>
        <v/>
      </c>
      <c r="DB362" s="23">
        <f t="shared" si="165"/>
        <v>0</v>
      </c>
      <c r="DC362" s="16"/>
      <c r="DE362" s="192">
        <f t="shared" si="166"/>
        <v>0</v>
      </c>
      <c r="DF362" s="192">
        <f t="shared" si="167"/>
        <v>0</v>
      </c>
      <c r="DH362" s="192">
        <f t="shared" si="168"/>
        <v>0</v>
      </c>
      <c r="DI362" s="192">
        <f t="shared" si="169"/>
        <v>0</v>
      </c>
      <c r="DK362" s="203">
        <f>IF(Taula436[[#This Row],[Codi del contracte]]&lt;&gt;"",IF(Taula436[[#This Row],[Codi del contracte]]&gt;199,IF(Taula436[[#This Row],[Codi del contracte]]&lt;300,1,0),0),0)</f>
        <v>0</v>
      </c>
      <c r="DL362" s="203">
        <f>IF(Taula436[[#This Row],[Codi del contracte]]&lt;&gt;"",IF(Taula436[[#This Row],[Codi del contracte]]&gt;499,IF(Taula436[[#This Row],[Codi del contracte]]&lt;600,1,0),0),0)</f>
        <v>0</v>
      </c>
      <c r="DM362" s="203">
        <f t="shared" si="181"/>
        <v>0</v>
      </c>
      <c r="DN362" s="203">
        <f>IF(Taula436[[#This Row],[% Jornada (no posar símbol %)]]=100,IF(DM362=1,2,0),0)</f>
        <v>0</v>
      </c>
      <c r="DO362" s="203" t="str">
        <f t="shared" si="185"/>
        <v/>
      </c>
    </row>
    <row r="363" spans="1:119" ht="14.25" customHeight="1">
      <c r="A363" s="260"/>
      <c r="B363" s="83">
        <v>356</v>
      </c>
      <c r="C363" s="2"/>
      <c r="D363" s="158"/>
      <c r="E363" s="194"/>
      <c r="F363" s="153"/>
      <c r="G363" s="153"/>
      <c r="H363" s="2"/>
      <c r="I363" s="154"/>
      <c r="J363" s="210"/>
      <c r="K363" s="155"/>
      <c r="L363" s="156">
        <f t="shared" si="170"/>
        <v>0</v>
      </c>
      <c r="M363" s="340"/>
      <c r="N363" s="182" t="str">
        <f t="shared" si="182"/>
        <v/>
      </c>
      <c r="O363" s="127"/>
      <c r="P363" s="64"/>
      <c r="Q363" s="64"/>
      <c r="R363" s="64"/>
      <c r="CB363" s="78" t="str">
        <f t="shared" si="155"/>
        <v/>
      </c>
      <c r="CC363" s="79">
        <v>100</v>
      </c>
      <c r="CD363" s="79">
        <f t="shared" si="156"/>
        <v>0</v>
      </c>
      <c r="CE363" s="79">
        <f t="shared" si="157"/>
        <v>0</v>
      </c>
      <c r="CF363" s="79">
        <f t="shared" si="158"/>
        <v>0</v>
      </c>
      <c r="CG363" s="79">
        <f t="shared" si="183"/>
        <v>0</v>
      </c>
      <c r="CH363" s="80">
        <f t="shared" si="159"/>
        <v>0</v>
      </c>
      <c r="CI363" s="84">
        <f t="shared" si="160"/>
        <v>0</v>
      </c>
      <c r="CJ363" s="80">
        <f t="shared" si="171"/>
        <v>0</v>
      </c>
      <c r="CN363" s="21" t="str">
        <f t="shared" si="161"/>
        <v/>
      </c>
      <c r="CO363" s="21" t="str">
        <f t="shared" si="162"/>
        <v/>
      </c>
      <c r="CP363" s="22" t="str">
        <f t="shared" si="172"/>
        <v/>
      </c>
      <c r="CQ363" s="22" t="str">
        <f t="shared" si="173"/>
        <v/>
      </c>
      <c r="CR363" s="22" t="str">
        <f t="shared" si="174"/>
        <v/>
      </c>
      <c r="CS363" s="22" t="str">
        <f t="shared" si="175"/>
        <v/>
      </c>
      <c r="CT363" s="22" t="str">
        <f t="shared" si="176"/>
        <v/>
      </c>
      <c r="CU363" s="173" t="str">
        <f t="shared" si="163"/>
        <v/>
      </c>
      <c r="CV363" s="173" t="str">
        <f t="shared" si="164"/>
        <v/>
      </c>
      <c r="CW363" s="22" t="str">
        <f t="shared" si="177"/>
        <v/>
      </c>
      <c r="CX363" s="22" t="str">
        <f t="shared" si="178"/>
        <v/>
      </c>
      <c r="CY363" s="23" t="str">
        <f t="shared" si="179"/>
        <v/>
      </c>
      <c r="CZ363" s="23" t="str">
        <f t="shared" si="180"/>
        <v/>
      </c>
      <c r="DA363" s="207" t="str">
        <f t="shared" si="184"/>
        <v/>
      </c>
      <c r="DB363" s="23">
        <f t="shared" si="165"/>
        <v>0</v>
      </c>
      <c r="DC363" s="16"/>
      <c r="DE363" s="192">
        <f t="shared" si="166"/>
        <v>0</v>
      </c>
      <c r="DF363" s="192">
        <f t="shared" si="167"/>
        <v>0</v>
      </c>
      <c r="DH363" s="192">
        <f t="shared" si="168"/>
        <v>0</v>
      </c>
      <c r="DI363" s="192">
        <f t="shared" si="169"/>
        <v>0</v>
      </c>
      <c r="DK363" s="203">
        <f>IF(Taula436[[#This Row],[Codi del contracte]]&lt;&gt;"",IF(Taula436[[#This Row],[Codi del contracte]]&gt;199,IF(Taula436[[#This Row],[Codi del contracte]]&lt;300,1,0),0),0)</f>
        <v>0</v>
      </c>
      <c r="DL363" s="203">
        <f>IF(Taula436[[#This Row],[Codi del contracte]]&lt;&gt;"",IF(Taula436[[#This Row],[Codi del contracte]]&gt;499,IF(Taula436[[#This Row],[Codi del contracte]]&lt;600,1,0),0),0)</f>
        <v>0</v>
      </c>
      <c r="DM363" s="203">
        <f t="shared" si="181"/>
        <v>0</v>
      </c>
      <c r="DN363" s="203">
        <f>IF(Taula436[[#This Row],[% Jornada (no posar símbol %)]]=100,IF(DM363=1,2,0),0)</f>
        <v>0</v>
      </c>
      <c r="DO363" s="203" t="str">
        <f t="shared" si="185"/>
        <v/>
      </c>
    </row>
    <row r="364" spans="1:119" ht="14.25" customHeight="1">
      <c r="A364" s="260"/>
      <c r="B364" s="83">
        <v>357</v>
      </c>
      <c r="C364" s="2"/>
      <c r="D364" s="158"/>
      <c r="E364" s="194"/>
      <c r="F364" s="153"/>
      <c r="G364" s="153"/>
      <c r="H364" s="2"/>
      <c r="I364" s="154"/>
      <c r="J364" s="210"/>
      <c r="K364" s="155"/>
      <c r="L364" s="156">
        <f t="shared" si="170"/>
        <v>0</v>
      </c>
      <c r="M364" s="340"/>
      <c r="N364" s="182" t="str">
        <f t="shared" si="182"/>
        <v/>
      </c>
      <c r="O364" s="127"/>
      <c r="P364" s="64"/>
      <c r="Q364" s="64"/>
      <c r="R364" s="64"/>
      <c r="CB364" s="78" t="str">
        <f t="shared" si="155"/>
        <v/>
      </c>
      <c r="CC364" s="79">
        <v>100</v>
      </c>
      <c r="CD364" s="79">
        <f t="shared" si="156"/>
        <v>0</v>
      </c>
      <c r="CE364" s="79">
        <f t="shared" si="157"/>
        <v>0</v>
      </c>
      <c r="CF364" s="79">
        <f t="shared" si="158"/>
        <v>0</v>
      </c>
      <c r="CG364" s="79">
        <f t="shared" si="183"/>
        <v>0</v>
      </c>
      <c r="CH364" s="80">
        <f t="shared" si="159"/>
        <v>0</v>
      </c>
      <c r="CI364" s="84">
        <f t="shared" si="160"/>
        <v>0</v>
      </c>
      <c r="CJ364" s="80">
        <f t="shared" si="171"/>
        <v>0</v>
      </c>
      <c r="CN364" s="21" t="str">
        <f t="shared" si="161"/>
        <v/>
      </c>
      <c r="CO364" s="21" t="str">
        <f t="shared" si="162"/>
        <v/>
      </c>
      <c r="CP364" s="22" t="str">
        <f t="shared" si="172"/>
        <v/>
      </c>
      <c r="CQ364" s="22" t="str">
        <f t="shared" si="173"/>
        <v/>
      </c>
      <c r="CR364" s="22" t="str">
        <f t="shared" si="174"/>
        <v/>
      </c>
      <c r="CS364" s="22" t="str">
        <f t="shared" si="175"/>
        <v/>
      </c>
      <c r="CT364" s="22" t="str">
        <f t="shared" si="176"/>
        <v/>
      </c>
      <c r="CU364" s="173" t="str">
        <f t="shared" si="163"/>
        <v/>
      </c>
      <c r="CV364" s="173" t="str">
        <f t="shared" si="164"/>
        <v/>
      </c>
      <c r="CW364" s="22" t="str">
        <f t="shared" si="177"/>
        <v/>
      </c>
      <c r="CX364" s="22" t="str">
        <f t="shared" si="178"/>
        <v/>
      </c>
      <c r="CY364" s="23" t="str">
        <f t="shared" si="179"/>
        <v/>
      </c>
      <c r="CZ364" s="23" t="str">
        <f t="shared" si="180"/>
        <v/>
      </c>
      <c r="DA364" s="207" t="str">
        <f t="shared" si="184"/>
        <v/>
      </c>
      <c r="DB364" s="23">
        <f t="shared" si="165"/>
        <v>0</v>
      </c>
      <c r="DC364" s="16"/>
      <c r="DE364" s="192">
        <f t="shared" si="166"/>
        <v>0</v>
      </c>
      <c r="DF364" s="192">
        <f t="shared" si="167"/>
        <v>0</v>
      </c>
      <c r="DH364" s="192">
        <f t="shared" si="168"/>
        <v>0</v>
      </c>
      <c r="DI364" s="192">
        <f t="shared" si="169"/>
        <v>0</v>
      </c>
      <c r="DK364" s="203">
        <f>IF(Taula436[[#This Row],[Codi del contracte]]&lt;&gt;"",IF(Taula436[[#This Row],[Codi del contracte]]&gt;199,IF(Taula436[[#This Row],[Codi del contracte]]&lt;300,1,0),0),0)</f>
        <v>0</v>
      </c>
      <c r="DL364" s="203">
        <f>IF(Taula436[[#This Row],[Codi del contracte]]&lt;&gt;"",IF(Taula436[[#This Row],[Codi del contracte]]&gt;499,IF(Taula436[[#This Row],[Codi del contracte]]&lt;600,1,0),0),0)</f>
        <v>0</v>
      </c>
      <c r="DM364" s="203">
        <f t="shared" si="181"/>
        <v>0</v>
      </c>
      <c r="DN364" s="203">
        <f>IF(Taula436[[#This Row],[% Jornada (no posar símbol %)]]=100,IF(DM364=1,2,0),0)</f>
        <v>0</v>
      </c>
      <c r="DO364" s="203" t="str">
        <f t="shared" si="185"/>
        <v/>
      </c>
    </row>
    <row r="365" spans="1:119" ht="14.25" customHeight="1">
      <c r="A365" s="260"/>
      <c r="B365" s="83">
        <v>358</v>
      </c>
      <c r="C365" s="2"/>
      <c r="D365" s="158"/>
      <c r="E365" s="194"/>
      <c r="F365" s="153"/>
      <c r="G365" s="153"/>
      <c r="H365" s="2"/>
      <c r="I365" s="154"/>
      <c r="J365" s="210"/>
      <c r="K365" s="155"/>
      <c r="L365" s="156">
        <f t="shared" si="170"/>
        <v>0</v>
      </c>
      <c r="M365" s="340"/>
      <c r="N365" s="182" t="str">
        <f t="shared" si="182"/>
        <v/>
      </c>
      <c r="O365" s="127"/>
      <c r="P365" s="64"/>
      <c r="Q365" s="64"/>
      <c r="R365" s="64"/>
      <c r="CB365" s="78" t="str">
        <f t="shared" si="155"/>
        <v/>
      </c>
      <c r="CC365" s="79">
        <v>100</v>
      </c>
      <c r="CD365" s="79">
        <f t="shared" si="156"/>
        <v>0</v>
      </c>
      <c r="CE365" s="79">
        <f t="shared" si="157"/>
        <v>0</v>
      </c>
      <c r="CF365" s="79">
        <f t="shared" si="158"/>
        <v>0</v>
      </c>
      <c r="CG365" s="79">
        <f t="shared" si="183"/>
        <v>0</v>
      </c>
      <c r="CH365" s="80">
        <f t="shared" si="159"/>
        <v>0</v>
      </c>
      <c r="CI365" s="84">
        <f t="shared" si="160"/>
        <v>0</v>
      </c>
      <c r="CJ365" s="80">
        <f t="shared" si="171"/>
        <v>0</v>
      </c>
      <c r="CN365" s="21" t="str">
        <f t="shared" si="161"/>
        <v/>
      </c>
      <c r="CO365" s="21" t="str">
        <f t="shared" si="162"/>
        <v/>
      </c>
      <c r="CP365" s="22" t="str">
        <f t="shared" si="172"/>
        <v/>
      </c>
      <c r="CQ365" s="22" t="str">
        <f t="shared" si="173"/>
        <v/>
      </c>
      <c r="CR365" s="22" t="str">
        <f t="shared" si="174"/>
        <v/>
      </c>
      <c r="CS365" s="22" t="str">
        <f t="shared" si="175"/>
        <v/>
      </c>
      <c r="CT365" s="22" t="str">
        <f t="shared" si="176"/>
        <v/>
      </c>
      <c r="CU365" s="173" t="str">
        <f t="shared" si="163"/>
        <v/>
      </c>
      <c r="CV365" s="173" t="str">
        <f t="shared" si="164"/>
        <v/>
      </c>
      <c r="CW365" s="22" t="str">
        <f t="shared" si="177"/>
        <v/>
      </c>
      <c r="CX365" s="22" t="str">
        <f t="shared" si="178"/>
        <v/>
      </c>
      <c r="CY365" s="23" t="str">
        <f t="shared" si="179"/>
        <v/>
      </c>
      <c r="CZ365" s="23" t="str">
        <f t="shared" si="180"/>
        <v/>
      </c>
      <c r="DA365" s="207" t="str">
        <f t="shared" si="184"/>
        <v/>
      </c>
      <c r="DB365" s="23">
        <f t="shared" si="165"/>
        <v>0</v>
      </c>
      <c r="DC365" s="16"/>
      <c r="DE365" s="192">
        <f t="shared" si="166"/>
        <v>0</v>
      </c>
      <c r="DF365" s="192">
        <f t="shared" si="167"/>
        <v>0</v>
      </c>
      <c r="DH365" s="192">
        <f t="shared" si="168"/>
        <v>0</v>
      </c>
      <c r="DI365" s="192">
        <f t="shared" si="169"/>
        <v>0</v>
      </c>
      <c r="DK365" s="203">
        <f>IF(Taula436[[#This Row],[Codi del contracte]]&lt;&gt;"",IF(Taula436[[#This Row],[Codi del contracte]]&gt;199,IF(Taula436[[#This Row],[Codi del contracte]]&lt;300,1,0),0),0)</f>
        <v>0</v>
      </c>
      <c r="DL365" s="203">
        <f>IF(Taula436[[#This Row],[Codi del contracte]]&lt;&gt;"",IF(Taula436[[#This Row],[Codi del contracte]]&gt;499,IF(Taula436[[#This Row],[Codi del contracte]]&lt;600,1,0),0),0)</f>
        <v>0</v>
      </c>
      <c r="DM365" s="203">
        <f t="shared" si="181"/>
        <v>0</v>
      </c>
      <c r="DN365" s="203">
        <f>IF(Taula436[[#This Row],[% Jornada (no posar símbol %)]]=100,IF(DM365=1,2,0),0)</f>
        <v>0</v>
      </c>
      <c r="DO365" s="203" t="str">
        <f t="shared" si="185"/>
        <v/>
      </c>
    </row>
    <row r="366" spans="1:119" ht="14.25" customHeight="1">
      <c r="A366" s="260"/>
      <c r="B366" s="83">
        <v>359</v>
      </c>
      <c r="C366" s="2"/>
      <c r="D366" s="158"/>
      <c r="E366" s="194"/>
      <c r="F366" s="153"/>
      <c r="G366" s="153"/>
      <c r="H366" s="2"/>
      <c r="I366" s="154"/>
      <c r="J366" s="210"/>
      <c r="K366" s="155"/>
      <c r="L366" s="156">
        <f t="shared" si="170"/>
        <v>0</v>
      </c>
      <c r="M366" s="340"/>
      <c r="N366" s="182" t="str">
        <f t="shared" si="182"/>
        <v/>
      </c>
      <c r="O366" s="127"/>
      <c r="P366" s="64"/>
      <c r="Q366" s="64"/>
      <c r="R366" s="64"/>
      <c r="CB366" s="78" t="str">
        <f t="shared" si="155"/>
        <v/>
      </c>
      <c r="CC366" s="79">
        <v>100</v>
      </c>
      <c r="CD366" s="79">
        <f t="shared" si="156"/>
        <v>0</v>
      </c>
      <c r="CE366" s="79">
        <f t="shared" si="157"/>
        <v>0</v>
      </c>
      <c r="CF366" s="79">
        <f t="shared" si="158"/>
        <v>0</v>
      </c>
      <c r="CG366" s="79">
        <f t="shared" si="183"/>
        <v>0</v>
      </c>
      <c r="CH366" s="80">
        <f t="shared" si="159"/>
        <v>0</v>
      </c>
      <c r="CI366" s="84">
        <f t="shared" si="160"/>
        <v>0</v>
      </c>
      <c r="CJ366" s="80">
        <f t="shared" si="171"/>
        <v>0</v>
      </c>
      <c r="CN366" s="21" t="str">
        <f t="shared" si="161"/>
        <v/>
      </c>
      <c r="CO366" s="21" t="str">
        <f t="shared" si="162"/>
        <v/>
      </c>
      <c r="CP366" s="22" t="str">
        <f t="shared" si="172"/>
        <v/>
      </c>
      <c r="CQ366" s="22" t="str">
        <f t="shared" si="173"/>
        <v/>
      </c>
      <c r="CR366" s="22" t="str">
        <f t="shared" si="174"/>
        <v/>
      </c>
      <c r="CS366" s="22" t="str">
        <f t="shared" si="175"/>
        <v/>
      </c>
      <c r="CT366" s="22" t="str">
        <f t="shared" si="176"/>
        <v/>
      </c>
      <c r="CU366" s="173" t="str">
        <f t="shared" si="163"/>
        <v/>
      </c>
      <c r="CV366" s="173" t="str">
        <f t="shared" si="164"/>
        <v/>
      </c>
      <c r="CW366" s="22" t="str">
        <f t="shared" si="177"/>
        <v/>
      </c>
      <c r="CX366" s="22" t="str">
        <f t="shared" si="178"/>
        <v/>
      </c>
      <c r="CY366" s="23" t="str">
        <f t="shared" si="179"/>
        <v/>
      </c>
      <c r="CZ366" s="23" t="str">
        <f t="shared" si="180"/>
        <v/>
      </c>
      <c r="DA366" s="207" t="str">
        <f t="shared" si="184"/>
        <v/>
      </c>
      <c r="DB366" s="23">
        <f t="shared" si="165"/>
        <v>0</v>
      </c>
      <c r="DC366" s="16"/>
      <c r="DE366" s="192">
        <f t="shared" si="166"/>
        <v>0</v>
      </c>
      <c r="DF366" s="192">
        <f t="shared" si="167"/>
        <v>0</v>
      </c>
      <c r="DH366" s="192">
        <f t="shared" si="168"/>
        <v>0</v>
      </c>
      <c r="DI366" s="192">
        <f t="shared" si="169"/>
        <v>0</v>
      </c>
      <c r="DK366" s="203">
        <f>IF(Taula436[[#This Row],[Codi del contracte]]&lt;&gt;"",IF(Taula436[[#This Row],[Codi del contracte]]&gt;199,IF(Taula436[[#This Row],[Codi del contracte]]&lt;300,1,0),0),0)</f>
        <v>0</v>
      </c>
      <c r="DL366" s="203">
        <f>IF(Taula436[[#This Row],[Codi del contracte]]&lt;&gt;"",IF(Taula436[[#This Row],[Codi del contracte]]&gt;499,IF(Taula436[[#This Row],[Codi del contracte]]&lt;600,1,0),0),0)</f>
        <v>0</v>
      </c>
      <c r="DM366" s="203">
        <f t="shared" si="181"/>
        <v>0</v>
      </c>
      <c r="DN366" s="203">
        <f>IF(Taula436[[#This Row],[% Jornada (no posar símbol %)]]=100,IF(DM366=1,2,0),0)</f>
        <v>0</v>
      </c>
      <c r="DO366" s="203" t="str">
        <f t="shared" si="185"/>
        <v/>
      </c>
    </row>
    <row r="367" spans="1:119" ht="14.25" customHeight="1">
      <c r="A367" s="260"/>
      <c r="B367" s="83">
        <v>360</v>
      </c>
      <c r="C367" s="2"/>
      <c r="D367" s="158"/>
      <c r="E367" s="194"/>
      <c r="F367" s="153"/>
      <c r="G367" s="153"/>
      <c r="H367" s="2"/>
      <c r="I367" s="154"/>
      <c r="J367" s="210"/>
      <c r="K367" s="155"/>
      <c r="L367" s="156">
        <f t="shared" si="170"/>
        <v>0</v>
      </c>
      <c r="M367" s="340"/>
      <c r="N367" s="182" t="str">
        <f t="shared" si="182"/>
        <v/>
      </c>
      <c r="O367" s="127"/>
      <c r="P367" s="64"/>
      <c r="Q367" s="64"/>
      <c r="R367" s="64"/>
      <c r="CB367" s="78" t="str">
        <f t="shared" si="155"/>
        <v/>
      </c>
      <c r="CC367" s="79">
        <v>100</v>
      </c>
      <c r="CD367" s="79">
        <f t="shared" si="156"/>
        <v>0</v>
      </c>
      <c r="CE367" s="79">
        <f t="shared" si="157"/>
        <v>0</v>
      </c>
      <c r="CF367" s="79">
        <f t="shared" si="158"/>
        <v>0</v>
      </c>
      <c r="CG367" s="79">
        <f t="shared" si="183"/>
        <v>0</v>
      </c>
      <c r="CH367" s="80">
        <f t="shared" si="159"/>
        <v>0</v>
      </c>
      <c r="CI367" s="84">
        <f t="shared" si="160"/>
        <v>0</v>
      </c>
      <c r="CJ367" s="80">
        <f t="shared" si="171"/>
        <v>0</v>
      </c>
      <c r="CN367" s="21" t="str">
        <f t="shared" si="161"/>
        <v/>
      </c>
      <c r="CO367" s="21" t="str">
        <f t="shared" si="162"/>
        <v/>
      </c>
      <c r="CP367" s="22" t="str">
        <f t="shared" si="172"/>
        <v/>
      </c>
      <c r="CQ367" s="22" t="str">
        <f t="shared" si="173"/>
        <v/>
      </c>
      <c r="CR367" s="22" t="str">
        <f t="shared" si="174"/>
        <v/>
      </c>
      <c r="CS367" s="22" t="str">
        <f t="shared" si="175"/>
        <v/>
      </c>
      <c r="CT367" s="22" t="str">
        <f t="shared" si="176"/>
        <v/>
      </c>
      <c r="CU367" s="173" t="str">
        <f t="shared" si="163"/>
        <v/>
      </c>
      <c r="CV367" s="173" t="str">
        <f t="shared" si="164"/>
        <v/>
      </c>
      <c r="CW367" s="22" t="str">
        <f t="shared" si="177"/>
        <v/>
      </c>
      <c r="CX367" s="22" t="str">
        <f t="shared" si="178"/>
        <v/>
      </c>
      <c r="CY367" s="23" t="str">
        <f t="shared" si="179"/>
        <v/>
      </c>
      <c r="CZ367" s="23" t="str">
        <f t="shared" si="180"/>
        <v/>
      </c>
      <c r="DA367" s="207" t="str">
        <f t="shared" si="184"/>
        <v/>
      </c>
      <c r="DB367" s="23">
        <f t="shared" si="165"/>
        <v>0</v>
      </c>
      <c r="DC367" s="16"/>
      <c r="DE367" s="192">
        <f t="shared" si="166"/>
        <v>0</v>
      </c>
      <c r="DF367" s="192">
        <f t="shared" si="167"/>
        <v>0</v>
      </c>
      <c r="DH367" s="192">
        <f t="shared" si="168"/>
        <v>0</v>
      </c>
      <c r="DI367" s="192">
        <f t="shared" si="169"/>
        <v>0</v>
      </c>
      <c r="DK367" s="203">
        <f>IF(Taula436[[#This Row],[Codi del contracte]]&lt;&gt;"",IF(Taula436[[#This Row],[Codi del contracte]]&gt;199,IF(Taula436[[#This Row],[Codi del contracte]]&lt;300,1,0),0),0)</f>
        <v>0</v>
      </c>
      <c r="DL367" s="203">
        <f>IF(Taula436[[#This Row],[Codi del contracte]]&lt;&gt;"",IF(Taula436[[#This Row],[Codi del contracte]]&gt;499,IF(Taula436[[#This Row],[Codi del contracte]]&lt;600,1,0),0),0)</f>
        <v>0</v>
      </c>
      <c r="DM367" s="203">
        <f t="shared" si="181"/>
        <v>0</v>
      </c>
      <c r="DN367" s="203">
        <f>IF(Taula436[[#This Row],[% Jornada (no posar símbol %)]]=100,IF(DM367=1,2,0),0)</f>
        <v>0</v>
      </c>
      <c r="DO367" s="203" t="str">
        <f t="shared" si="185"/>
        <v/>
      </c>
    </row>
    <row r="368" spans="1:119" ht="14.25" customHeight="1">
      <c r="A368" s="260"/>
      <c r="B368" s="83">
        <v>361</v>
      </c>
      <c r="C368" s="2"/>
      <c r="D368" s="158"/>
      <c r="E368" s="194"/>
      <c r="F368" s="153"/>
      <c r="G368" s="153"/>
      <c r="H368" s="2"/>
      <c r="I368" s="154"/>
      <c r="J368" s="210"/>
      <c r="K368" s="155"/>
      <c r="L368" s="156">
        <f t="shared" si="170"/>
        <v>0</v>
      </c>
      <c r="M368" s="340"/>
      <c r="N368" s="182" t="str">
        <f t="shared" si="182"/>
        <v/>
      </c>
      <c r="O368" s="127"/>
      <c r="P368" s="64"/>
      <c r="Q368" s="64"/>
      <c r="R368" s="64"/>
      <c r="CB368" s="78" t="str">
        <f t="shared" si="155"/>
        <v/>
      </c>
      <c r="CC368" s="79">
        <v>100</v>
      </c>
      <c r="CD368" s="79">
        <f t="shared" si="156"/>
        <v>0</v>
      </c>
      <c r="CE368" s="79">
        <f t="shared" si="157"/>
        <v>0</v>
      </c>
      <c r="CF368" s="79">
        <f t="shared" si="158"/>
        <v>0</v>
      </c>
      <c r="CG368" s="79">
        <f t="shared" si="183"/>
        <v>0</v>
      </c>
      <c r="CH368" s="80">
        <f t="shared" si="159"/>
        <v>0</v>
      </c>
      <c r="CI368" s="84">
        <f t="shared" si="160"/>
        <v>0</v>
      </c>
      <c r="CJ368" s="80">
        <f t="shared" si="171"/>
        <v>0</v>
      </c>
      <c r="CN368" s="21" t="str">
        <f t="shared" si="161"/>
        <v/>
      </c>
      <c r="CO368" s="21" t="str">
        <f t="shared" si="162"/>
        <v/>
      </c>
      <c r="CP368" s="22" t="str">
        <f t="shared" si="172"/>
        <v/>
      </c>
      <c r="CQ368" s="22" t="str">
        <f t="shared" si="173"/>
        <v/>
      </c>
      <c r="CR368" s="22" t="str">
        <f t="shared" si="174"/>
        <v/>
      </c>
      <c r="CS368" s="22" t="str">
        <f t="shared" si="175"/>
        <v/>
      </c>
      <c r="CT368" s="22" t="str">
        <f t="shared" si="176"/>
        <v/>
      </c>
      <c r="CU368" s="173" t="str">
        <f t="shared" si="163"/>
        <v/>
      </c>
      <c r="CV368" s="173" t="str">
        <f t="shared" si="164"/>
        <v/>
      </c>
      <c r="CW368" s="22" t="str">
        <f t="shared" si="177"/>
        <v/>
      </c>
      <c r="CX368" s="22" t="str">
        <f t="shared" si="178"/>
        <v/>
      </c>
      <c r="CY368" s="23" t="str">
        <f t="shared" si="179"/>
        <v/>
      </c>
      <c r="CZ368" s="23" t="str">
        <f t="shared" si="180"/>
        <v/>
      </c>
      <c r="DA368" s="207" t="str">
        <f t="shared" si="184"/>
        <v/>
      </c>
      <c r="DB368" s="23">
        <f t="shared" si="165"/>
        <v>0</v>
      </c>
      <c r="DC368" s="16"/>
      <c r="DE368" s="192">
        <f t="shared" si="166"/>
        <v>0</v>
      </c>
      <c r="DF368" s="192">
        <f t="shared" si="167"/>
        <v>0</v>
      </c>
      <c r="DH368" s="192">
        <f t="shared" si="168"/>
        <v>0</v>
      </c>
      <c r="DI368" s="192">
        <f t="shared" si="169"/>
        <v>0</v>
      </c>
      <c r="DK368" s="203">
        <f>IF(Taula436[[#This Row],[Codi del contracte]]&lt;&gt;"",IF(Taula436[[#This Row],[Codi del contracte]]&gt;199,IF(Taula436[[#This Row],[Codi del contracte]]&lt;300,1,0),0),0)</f>
        <v>0</v>
      </c>
      <c r="DL368" s="203">
        <f>IF(Taula436[[#This Row],[Codi del contracte]]&lt;&gt;"",IF(Taula436[[#This Row],[Codi del contracte]]&gt;499,IF(Taula436[[#This Row],[Codi del contracte]]&lt;600,1,0),0),0)</f>
        <v>0</v>
      </c>
      <c r="DM368" s="203">
        <f t="shared" si="181"/>
        <v>0</v>
      </c>
      <c r="DN368" s="203">
        <f>IF(Taula436[[#This Row],[% Jornada (no posar símbol %)]]=100,IF(DM368=1,2,0),0)</f>
        <v>0</v>
      </c>
      <c r="DO368" s="203" t="str">
        <f t="shared" si="185"/>
        <v/>
      </c>
    </row>
    <row r="369" spans="1:119" ht="14.25" customHeight="1">
      <c r="A369" s="260"/>
      <c r="B369" s="83">
        <v>362</v>
      </c>
      <c r="C369" s="2"/>
      <c r="D369" s="158"/>
      <c r="E369" s="194"/>
      <c r="F369" s="153"/>
      <c r="G369" s="153"/>
      <c r="H369" s="2"/>
      <c r="I369" s="154"/>
      <c r="J369" s="210"/>
      <c r="K369" s="155"/>
      <c r="L369" s="156">
        <f t="shared" si="170"/>
        <v>0</v>
      </c>
      <c r="M369" s="340"/>
      <c r="N369" s="182" t="str">
        <f t="shared" si="182"/>
        <v/>
      </c>
      <c r="O369" s="127"/>
      <c r="P369" s="64"/>
      <c r="Q369" s="64"/>
      <c r="R369" s="64"/>
      <c r="CB369" s="78" t="str">
        <f t="shared" si="155"/>
        <v/>
      </c>
      <c r="CC369" s="79">
        <v>100</v>
      </c>
      <c r="CD369" s="79">
        <f t="shared" si="156"/>
        <v>0</v>
      </c>
      <c r="CE369" s="79">
        <f t="shared" si="157"/>
        <v>0</v>
      </c>
      <c r="CF369" s="79">
        <f t="shared" si="158"/>
        <v>0</v>
      </c>
      <c r="CG369" s="79">
        <f t="shared" si="183"/>
        <v>0</v>
      </c>
      <c r="CH369" s="80">
        <f t="shared" si="159"/>
        <v>0</v>
      </c>
      <c r="CI369" s="84">
        <f t="shared" si="160"/>
        <v>0</v>
      </c>
      <c r="CJ369" s="80">
        <f t="shared" si="171"/>
        <v>0</v>
      </c>
      <c r="CN369" s="21" t="str">
        <f t="shared" si="161"/>
        <v/>
      </c>
      <c r="CO369" s="21" t="str">
        <f t="shared" si="162"/>
        <v/>
      </c>
      <c r="CP369" s="22" t="str">
        <f t="shared" si="172"/>
        <v/>
      </c>
      <c r="CQ369" s="22" t="str">
        <f t="shared" si="173"/>
        <v/>
      </c>
      <c r="CR369" s="22" t="str">
        <f t="shared" si="174"/>
        <v/>
      </c>
      <c r="CS369" s="22" t="str">
        <f t="shared" si="175"/>
        <v/>
      </c>
      <c r="CT369" s="22" t="str">
        <f t="shared" si="176"/>
        <v/>
      </c>
      <c r="CU369" s="173" t="str">
        <f t="shared" si="163"/>
        <v/>
      </c>
      <c r="CV369" s="173" t="str">
        <f t="shared" si="164"/>
        <v/>
      </c>
      <c r="CW369" s="22" t="str">
        <f t="shared" si="177"/>
        <v/>
      </c>
      <c r="CX369" s="22" t="str">
        <f t="shared" si="178"/>
        <v/>
      </c>
      <c r="CY369" s="23" t="str">
        <f t="shared" si="179"/>
        <v/>
      </c>
      <c r="CZ369" s="23" t="str">
        <f t="shared" si="180"/>
        <v/>
      </c>
      <c r="DA369" s="207" t="str">
        <f t="shared" si="184"/>
        <v/>
      </c>
      <c r="DB369" s="23">
        <f t="shared" si="165"/>
        <v>0</v>
      </c>
      <c r="DC369" s="16"/>
      <c r="DE369" s="192">
        <f t="shared" si="166"/>
        <v>0</v>
      </c>
      <c r="DF369" s="192">
        <f t="shared" si="167"/>
        <v>0</v>
      </c>
      <c r="DH369" s="192">
        <f t="shared" si="168"/>
        <v>0</v>
      </c>
      <c r="DI369" s="192">
        <f t="shared" si="169"/>
        <v>0</v>
      </c>
      <c r="DK369" s="203">
        <f>IF(Taula436[[#This Row],[Codi del contracte]]&lt;&gt;"",IF(Taula436[[#This Row],[Codi del contracte]]&gt;199,IF(Taula436[[#This Row],[Codi del contracte]]&lt;300,1,0),0),0)</f>
        <v>0</v>
      </c>
      <c r="DL369" s="203">
        <f>IF(Taula436[[#This Row],[Codi del contracte]]&lt;&gt;"",IF(Taula436[[#This Row],[Codi del contracte]]&gt;499,IF(Taula436[[#This Row],[Codi del contracte]]&lt;600,1,0),0),0)</f>
        <v>0</v>
      </c>
      <c r="DM369" s="203">
        <f t="shared" si="181"/>
        <v>0</v>
      </c>
      <c r="DN369" s="203">
        <f>IF(Taula436[[#This Row],[% Jornada (no posar símbol %)]]=100,IF(DM369=1,2,0),0)</f>
        <v>0</v>
      </c>
      <c r="DO369" s="203" t="str">
        <f t="shared" si="185"/>
        <v/>
      </c>
    </row>
    <row r="370" spans="1:119" ht="14.25" customHeight="1">
      <c r="A370" s="260"/>
      <c r="B370" s="83">
        <v>363</v>
      </c>
      <c r="C370" s="2"/>
      <c r="D370" s="158"/>
      <c r="E370" s="194"/>
      <c r="F370" s="153"/>
      <c r="G370" s="153"/>
      <c r="H370" s="2"/>
      <c r="I370" s="154"/>
      <c r="J370" s="210"/>
      <c r="K370" s="155"/>
      <c r="L370" s="156">
        <f t="shared" si="170"/>
        <v>0</v>
      </c>
      <c r="M370" s="340"/>
      <c r="N370" s="182" t="str">
        <f t="shared" si="182"/>
        <v/>
      </c>
      <c r="O370" s="127"/>
      <c r="P370" s="64"/>
      <c r="Q370" s="64"/>
      <c r="R370" s="64"/>
      <c r="CB370" s="78" t="str">
        <f t="shared" si="155"/>
        <v/>
      </c>
      <c r="CC370" s="79">
        <v>100</v>
      </c>
      <c r="CD370" s="79">
        <f t="shared" si="156"/>
        <v>0</v>
      </c>
      <c r="CE370" s="79">
        <f t="shared" si="157"/>
        <v>0</v>
      </c>
      <c r="CF370" s="79">
        <f t="shared" si="158"/>
        <v>0</v>
      </c>
      <c r="CG370" s="79">
        <f t="shared" si="183"/>
        <v>0</v>
      </c>
      <c r="CH370" s="80">
        <f t="shared" si="159"/>
        <v>0</v>
      </c>
      <c r="CI370" s="84">
        <f t="shared" si="160"/>
        <v>0</v>
      </c>
      <c r="CJ370" s="80">
        <f t="shared" si="171"/>
        <v>0</v>
      </c>
      <c r="CN370" s="21" t="str">
        <f t="shared" si="161"/>
        <v/>
      </c>
      <c r="CO370" s="21" t="str">
        <f t="shared" si="162"/>
        <v/>
      </c>
      <c r="CP370" s="22" t="str">
        <f t="shared" si="172"/>
        <v/>
      </c>
      <c r="CQ370" s="22" t="str">
        <f t="shared" si="173"/>
        <v/>
      </c>
      <c r="CR370" s="22" t="str">
        <f t="shared" si="174"/>
        <v/>
      </c>
      <c r="CS370" s="22" t="str">
        <f t="shared" si="175"/>
        <v/>
      </c>
      <c r="CT370" s="22" t="str">
        <f t="shared" si="176"/>
        <v/>
      </c>
      <c r="CU370" s="173" t="str">
        <f t="shared" si="163"/>
        <v/>
      </c>
      <c r="CV370" s="173" t="str">
        <f t="shared" si="164"/>
        <v/>
      </c>
      <c r="CW370" s="22" t="str">
        <f t="shared" si="177"/>
        <v/>
      </c>
      <c r="CX370" s="22" t="str">
        <f t="shared" si="178"/>
        <v/>
      </c>
      <c r="CY370" s="23" t="str">
        <f t="shared" si="179"/>
        <v/>
      </c>
      <c r="CZ370" s="23" t="str">
        <f t="shared" si="180"/>
        <v/>
      </c>
      <c r="DA370" s="207" t="str">
        <f t="shared" si="184"/>
        <v/>
      </c>
      <c r="DB370" s="23">
        <f t="shared" si="165"/>
        <v>0</v>
      </c>
      <c r="DC370" s="16"/>
      <c r="DE370" s="192">
        <f t="shared" si="166"/>
        <v>0</v>
      </c>
      <c r="DF370" s="192">
        <f t="shared" si="167"/>
        <v>0</v>
      </c>
      <c r="DH370" s="192">
        <f t="shared" si="168"/>
        <v>0</v>
      </c>
      <c r="DI370" s="192">
        <f t="shared" si="169"/>
        <v>0</v>
      </c>
      <c r="DK370" s="203">
        <f>IF(Taula436[[#This Row],[Codi del contracte]]&lt;&gt;"",IF(Taula436[[#This Row],[Codi del contracte]]&gt;199,IF(Taula436[[#This Row],[Codi del contracte]]&lt;300,1,0),0),0)</f>
        <v>0</v>
      </c>
      <c r="DL370" s="203">
        <f>IF(Taula436[[#This Row],[Codi del contracte]]&lt;&gt;"",IF(Taula436[[#This Row],[Codi del contracte]]&gt;499,IF(Taula436[[#This Row],[Codi del contracte]]&lt;600,1,0),0),0)</f>
        <v>0</v>
      </c>
      <c r="DM370" s="203">
        <f t="shared" si="181"/>
        <v>0</v>
      </c>
      <c r="DN370" s="203">
        <f>IF(Taula436[[#This Row],[% Jornada (no posar símbol %)]]=100,IF(DM370=1,2,0),0)</f>
        <v>0</v>
      </c>
      <c r="DO370" s="203" t="str">
        <f t="shared" si="185"/>
        <v/>
      </c>
    </row>
    <row r="371" spans="1:119" ht="14.25" customHeight="1">
      <c r="A371" s="260"/>
      <c r="B371" s="83">
        <v>364</v>
      </c>
      <c r="C371" s="2"/>
      <c r="D371" s="158"/>
      <c r="E371" s="194"/>
      <c r="F371" s="153"/>
      <c r="G371" s="153"/>
      <c r="H371" s="2"/>
      <c r="I371" s="154"/>
      <c r="J371" s="210"/>
      <c r="K371" s="155"/>
      <c r="L371" s="156">
        <f t="shared" si="170"/>
        <v>0</v>
      </c>
      <c r="M371" s="340"/>
      <c r="N371" s="182" t="str">
        <f t="shared" si="182"/>
        <v/>
      </c>
      <c r="O371" s="127"/>
      <c r="P371" s="64"/>
      <c r="Q371" s="64"/>
      <c r="R371" s="64"/>
      <c r="CB371" s="78" t="str">
        <f t="shared" si="155"/>
        <v/>
      </c>
      <c r="CC371" s="79">
        <v>100</v>
      </c>
      <c r="CD371" s="79">
        <f t="shared" si="156"/>
        <v>0</v>
      </c>
      <c r="CE371" s="79">
        <f t="shared" si="157"/>
        <v>0</v>
      </c>
      <c r="CF371" s="79">
        <f t="shared" si="158"/>
        <v>0</v>
      </c>
      <c r="CG371" s="79">
        <f t="shared" si="183"/>
        <v>0</v>
      </c>
      <c r="CH371" s="80">
        <f t="shared" si="159"/>
        <v>0</v>
      </c>
      <c r="CI371" s="84">
        <f t="shared" si="160"/>
        <v>0</v>
      </c>
      <c r="CJ371" s="80">
        <f t="shared" si="171"/>
        <v>0</v>
      </c>
      <c r="CN371" s="21" t="str">
        <f t="shared" si="161"/>
        <v/>
      </c>
      <c r="CO371" s="21" t="str">
        <f t="shared" si="162"/>
        <v/>
      </c>
      <c r="CP371" s="22" t="str">
        <f t="shared" si="172"/>
        <v/>
      </c>
      <c r="CQ371" s="22" t="str">
        <f t="shared" si="173"/>
        <v/>
      </c>
      <c r="CR371" s="22" t="str">
        <f t="shared" si="174"/>
        <v/>
      </c>
      <c r="CS371" s="22" t="str">
        <f t="shared" si="175"/>
        <v/>
      </c>
      <c r="CT371" s="22" t="str">
        <f t="shared" si="176"/>
        <v/>
      </c>
      <c r="CU371" s="173" t="str">
        <f t="shared" si="163"/>
        <v/>
      </c>
      <c r="CV371" s="173" t="str">
        <f t="shared" si="164"/>
        <v/>
      </c>
      <c r="CW371" s="22" t="str">
        <f t="shared" si="177"/>
        <v/>
      </c>
      <c r="CX371" s="22" t="str">
        <f t="shared" si="178"/>
        <v/>
      </c>
      <c r="CY371" s="23" t="str">
        <f t="shared" si="179"/>
        <v/>
      </c>
      <c r="CZ371" s="23" t="str">
        <f t="shared" si="180"/>
        <v/>
      </c>
      <c r="DA371" s="207" t="str">
        <f t="shared" si="184"/>
        <v/>
      </c>
      <c r="DB371" s="23">
        <f t="shared" si="165"/>
        <v>0</v>
      </c>
      <c r="DC371" s="16"/>
      <c r="DE371" s="192">
        <f t="shared" si="166"/>
        <v>0</v>
      </c>
      <c r="DF371" s="192">
        <f t="shared" si="167"/>
        <v>0</v>
      </c>
      <c r="DH371" s="192">
        <f t="shared" si="168"/>
        <v>0</v>
      </c>
      <c r="DI371" s="192">
        <f t="shared" si="169"/>
        <v>0</v>
      </c>
      <c r="DK371" s="203">
        <f>IF(Taula436[[#This Row],[Codi del contracte]]&lt;&gt;"",IF(Taula436[[#This Row],[Codi del contracte]]&gt;199,IF(Taula436[[#This Row],[Codi del contracte]]&lt;300,1,0),0),0)</f>
        <v>0</v>
      </c>
      <c r="DL371" s="203">
        <f>IF(Taula436[[#This Row],[Codi del contracte]]&lt;&gt;"",IF(Taula436[[#This Row],[Codi del contracte]]&gt;499,IF(Taula436[[#This Row],[Codi del contracte]]&lt;600,1,0),0),0)</f>
        <v>0</v>
      </c>
      <c r="DM371" s="203">
        <f t="shared" si="181"/>
        <v>0</v>
      </c>
      <c r="DN371" s="203">
        <f>IF(Taula436[[#This Row],[% Jornada (no posar símbol %)]]=100,IF(DM371=1,2,0),0)</f>
        <v>0</v>
      </c>
      <c r="DO371" s="203" t="str">
        <f t="shared" si="185"/>
        <v/>
      </c>
    </row>
    <row r="372" spans="1:119" ht="14.25" customHeight="1">
      <c r="A372" s="260"/>
      <c r="B372" s="83">
        <v>365</v>
      </c>
      <c r="C372" s="2"/>
      <c r="D372" s="158"/>
      <c r="E372" s="194"/>
      <c r="F372" s="153"/>
      <c r="G372" s="153"/>
      <c r="H372" s="2"/>
      <c r="I372" s="154"/>
      <c r="J372" s="210"/>
      <c r="K372" s="155"/>
      <c r="L372" s="156">
        <f t="shared" si="170"/>
        <v>0</v>
      </c>
      <c r="M372" s="340"/>
      <c r="N372" s="182" t="str">
        <f t="shared" si="182"/>
        <v/>
      </c>
      <c r="O372" s="127"/>
      <c r="P372" s="64"/>
      <c r="Q372" s="64"/>
      <c r="R372" s="64"/>
      <c r="CB372" s="78" t="str">
        <f t="shared" si="155"/>
        <v/>
      </c>
      <c r="CC372" s="79">
        <v>100</v>
      </c>
      <c r="CD372" s="79">
        <f t="shared" si="156"/>
        <v>0</v>
      </c>
      <c r="CE372" s="79">
        <f t="shared" si="157"/>
        <v>0</v>
      </c>
      <c r="CF372" s="79">
        <f t="shared" si="158"/>
        <v>0</v>
      </c>
      <c r="CG372" s="79">
        <f t="shared" si="183"/>
        <v>0</v>
      </c>
      <c r="CH372" s="80">
        <f t="shared" si="159"/>
        <v>0</v>
      </c>
      <c r="CI372" s="84">
        <f t="shared" si="160"/>
        <v>0</v>
      </c>
      <c r="CJ372" s="80">
        <f t="shared" si="171"/>
        <v>0</v>
      </c>
      <c r="CN372" s="21" t="str">
        <f t="shared" si="161"/>
        <v/>
      </c>
      <c r="CO372" s="21" t="str">
        <f t="shared" si="162"/>
        <v/>
      </c>
      <c r="CP372" s="22" t="str">
        <f t="shared" si="172"/>
        <v/>
      </c>
      <c r="CQ372" s="22" t="str">
        <f t="shared" si="173"/>
        <v/>
      </c>
      <c r="CR372" s="22" t="str">
        <f t="shared" si="174"/>
        <v/>
      </c>
      <c r="CS372" s="22" t="str">
        <f t="shared" si="175"/>
        <v/>
      </c>
      <c r="CT372" s="22" t="str">
        <f t="shared" si="176"/>
        <v/>
      </c>
      <c r="CU372" s="173" t="str">
        <f t="shared" si="163"/>
        <v/>
      </c>
      <c r="CV372" s="173" t="str">
        <f t="shared" si="164"/>
        <v/>
      </c>
      <c r="CW372" s="22" t="str">
        <f t="shared" si="177"/>
        <v/>
      </c>
      <c r="CX372" s="22" t="str">
        <f t="shared" si="178"/>
        <v/>
      </c>
      <c r="CY372" s="23" t="str">
        <f t="shared" si="179"/>
        <v/>
      </c>
      <c r="CZ372" s="23" t="str">
        <f t="shared" si="180"/>
        <v/>
      </c>
      <c r="DA372" s="207" t="str">
        <f t="shared" si="184"/>
        <v/>
      </c>
      <c r="DB372" s="23">
        <f t="shared" si="165"/>
        <v>0</v>
      </c>
      <c r="DC372" s="16"/>
      <c r="DE372" s="192">
        <f t="shared" si="166"/>
        <v>0</v>
      </c>
      <c r="DF372" s="192">
        <f t="shared" si="167"/>
        <v>0</v>
      </c>
      <c r="DH372" s="192">
        <f t="shared" si="168"/>
        <v>0</v>
      </c>
      <c r="DI372" s="192">
        <f t="shared" si="169"/>
        <v>0</v>
      </c>
      <c r="DK372" s="203">
        <f>IF(Taula436[[#This Row],[Codi del contracte]]&lt;&gt;"",IF(Taula436[[#This Row],[Codi del contracte]]&gt;199,IF(Taula436[[#This Row],[Codi del contracte]]&lt;300,1,0),0),0)</f>
        <v>0</v>
      </c>
      <c r="DL372" s="203">
        <f>IF(Taula436[[#This Row],[Codi del contracte]]&lt;&gt;"",IF(Taula436[[#This Row],[Codi del contracte]]&gt;499,IF(Taula436[[#This Row],[Codi del contracte]]&lt;600,1,0),0),0)</f>
        <v>0</v>
      </c>
      <c r="DM372" s="203">
        <f t="shared" si="181"/>
        <v>0</v>
      </c>
      <c r="DN372" s="203">
        <f>IF(Taula436[[#This Row],[% Jornada (no posar símbol %)]]=100,IF(DM372=1,2,0),0)</f>
        <v>0</v>
      </c>
      <c r="DO372" s="203" t="str">
        <f t="shared" si="185"/>
        <v/>
      </c>
    </row>
    <row r="373" spans="1:119" ht="14.25" customHeight="1">
      <c r="A373" s="260"/>
      <c r="B373" s="83">
        <v>366</v>
      </c>
      <c r="C373" s="2"/>
      <c r="D373" s="158"/>
      <c r="E373" s="194"/>
      <c r="F373" s="153"/>
      <c r="G373" s="153"/>
      <c r="H373" s="2"/>
      <c r="I373" s="154"/>
      <c r="J373" s="210"/>
      <c r="K373" s="155"/>
      <c r="L373" s="156">
        <f t="shared" si="170"/>
        <v>0</v>
      </c>
      <c r="M373" s="340"/>
      <c r="N373" s="182" t="str">
        <f t="shared" si="182"/>
        <v/>
      </c>
      <c r="O373" s="127"/>
      <c r="P373" s="64"/>
      <c r="Q373" s="64"/>
      <c r="R373" s="64"/>
      <c r="CB373" s="78" t="str">
        <f t="shared" si="155"/>
        <v/>
      </c>
      <c r="CC373" s="79">
        <v>100</v>
      </c>
      <c r="CD373" s="79">
        <f t="shared" si="156"/>
        <v>0</v>
      </c>
      <c r="CE373" s="79">
        <f t="shared" si="157"/>
        <v>0</v>
      </c>
      <c r="CF373" s="79">
        <f t="shared" si="158"/>
        <v>0</v>
      </c>
      <c r="CG373" s="79">
        <f t="shared" si="183"/>
        <v>0</v>
      </c>
      <c r="CH373" s="80">
        <f t="shared" si="159"/>
        <v>0</v>
      </c>
      <c r="CI373" s="84">
        <f t="shared" si="160"/>
        <v>0</v>
      </c>
      <c r="CJ373" s="80">
        <f t="shared" si="171"/>
        <v>0</v>
      </c>
      <c r="CN373" s="21" t="str">
        <f t="shared" si="161"/>
        <v/>
      </c>
      <c r="CO373" s="21" t="str">
        <f t="shared" si="162"/>
        <v/>
      </c>
      <c r="CP373" s="22" t="str">
        <f t="shared" si="172"/>
        <v/>
      </c>
      <c r="CQ373" s="22" t="str">
        <f t="shared" si="173"/>
        <v/>
      </c>
      <c r="CR373" s="22" t="str">
        <f t="shared" si="174"/>
        <v/>
      </c>
      <c r="CS373" s="22" t="str">
        <f t="shared" si="175"/>
        <v/>
      </c>
      <c r="CT373" s="22" t="str">
        <f t="shared" si="176"/>
        <v/>
      </c>
      <c r="CU373" s="173" t="str">
        <f t="shared" si="163"/>
        <v/>
      </c>
      <c r="CV373" s="173" t="str">
        <f t="shared" si="164"/>
        <v/>
      </c>
      <c r="CW373" s="22" t="str">
        <f t="shared" si="177"/>
        <v/>
      </c>
      <c r="CX373" s="22" t="str">
        <f t="shared" si="178"/>
        <v/>
      </c>
      <c r="CY373" s="23" t="str">
        <f t="shared" si="179"/>
        <v/>
      </c>
      <c r="CZ373" s="23" t="str">
        <f t="shared" si="180"/>
        <v/>
      </c>
      <c r="DA373" s="207" t="str">
        <f t="shared" si="184"/>
        <v/>
      </c>
      <c r="DB373" s="23">
        <f t="shared" si="165"/>
        <v>0</v>
      </c>
      <c r="DC373" s="16"/>
      <c r="DE373" s="192">
        <f t="shared" si="166"/>
        <v>0</v>
      </c>
      <c r="DF373" s="192">
        <f t="shared" si="167"/>
        <v>0</v>
      </c>
      <c r="DH373" s="192">
        <f t="shared" si="168"/>
        <v>0</v>
      </c>
      <c r="DI373" s="192">
        <f t="shared" si="169"/>
        <v>0</v>
      </c>
      <c r="DK373" s="203">
        <f>IF(Taula436[[#This Row],[Codi del contracte]]&lt;&gt;"",IF(Taula436[[#This Row],[Codi del contracte]]&gt;199,IF(Taula436[[#This Row],[Codi del contracte]]&lt;300,1,0),0),0)</f>
        <v>0</v>
      </c>
      <c r="DL373" s="203">
        <f>IF(Taula436[[#This Row],[Codi del contracte]]&lt;&gt;"",IF(Taula436[[#This Row],[Codi del contracte]]&gt;499,IF(Taula436[[#This Row],[Codi del contracte]]&lt;600,1,0),0),0)</f>
        <v>0</v>
      </c>
      <c r="DM373" s="203">
        <f t="shared" si="181"/>
        <v>0</v>
      </c>
      <c r="DN373" s="203">
        <f>IF(Taula436[[#This Row],[% Jornada (no posar símbol %)]]=100,IF(DM373=1,2,0),0)</f>
        <v>0</v>
      </c>
      <c r="DO373" s="203" t="str">
        <f t="shared" si="185"/>
        <v/>
      </c>
    </row>
    <row r="374" spans="1:119" ht="14.25" customHeight="1">
      <c r="A374" s="260"/>
      <c r="B374" s="83">
        <v>367</v>
      </c>
      <c r="C374" s="2"/>
      <c r="D374" s="158"/>
      <c r="E374" s="194"/>
      <c r="F374" s="153"/>
      <c r="G374" s="153"/>
      <c r="H374" s="2"/>
      <c r="I374" s="154"/>
      <c r="J374" s="210"/>
      <c r="K374" s="155"/>
      <c r="L374" s="156">
        <f t="shared" si="170"/>
        <v>0</v>
      </c>
      <c r="M374" s="340"/>
      <c r="N374" s="182" t="str">
        <f t="shared" si="182"/>
        <v/>
      </c>
      <c r="O374" s="127"/>
      <c r="P374" s="64"/>
      <c r="Q374" s="64"/>
      <c r="R374" s="64"/>
      <c r="CB374" s="78" t="str">
        <f t="shared" si="155"/>
        <v/>
      </c>
      <c r="CC374" s="79">
        <v>100</v>
      </c>
      <c r="CD374" s="79">
        <f t="shared" si="156"/>
        <v>0</v>
      </c>
      <c r="CE374" s="79">
        <f t="shared" si="157"/>
        <v>0</v>
      </c>
      <c r="CF374" s="79">
        <f t="shared" si="158"/>
        <v>0</v>
      </c>
      <c r="CG374" s="79">
        <f t="shared" si="183"/>
        <v>0</v>
      </c>
      <c r="CH374" s="80">
        <f t="shared" si="159"/>
        <v>0</v>
      </c>
      <c r="CI374" s="84">
        <f t="shared" si="160"/>
        <v>0</v>
      </c>
      <c r="CJ374" s="80">
        <f t="shared" si="171"/>
        <v>0</v>
      </c>
      <c r="CN374" s="21" t="str">
        <f t="shared" si="161"/>
        <v/>
      </c>
      <c r="CO374" s="21" t="str">
        <f t="shared" si="162"/>
        <v/>
      </c>
      <c r="CP374" s="22" t="str">
        <f t="shared" si="172"/>
        <v/>
      </c>
      <c r="CQ374" s="22" t="str">
        <f t="shared" si="173"/>
        <v/>
      </c>
      <c r="CR374" s="22" t="str">
        <f t="shared" si="174"/>
        <v/>
      </c>
      <c r="CS374" s="22" t="str">
        <f t="shared" si="175"/>
        <v/>
      </c>
      <c r="CT374" s="22" t="str">
        <f t="shared" si="176"/>
        <v/>
      </c>
      <c r="CU374" s="173" t="str">
        <f t="shared" si="163"/>
        <v/>
      </c>
      <c r="CV374" s="173" t="str">
        <f t="shared" si="164"/>
        <v/>
      </c>
      <c r="CW374" s="22" t="str">
        <f t="shared" si="177"/>
        <v/>
      </c>
      <c r="CX374" s="22" t="str">
        <f t="shared" si="178"/>
        <v/>
      </c>
      <c r="CY374" s="23" t="str">
        <f t="shared" si="179"/>
        <v/>
      </c>
      <c r="CZ374" s="23" t="str">
        <f t="shared" si="180"/>
        <v/>
      </c>
      <c r="DA374" s="207" t="str">
        <f t="shared" si="184"/>
        <v/>
      </c>
      <c r="DB374" s="23">
        <f t="shared" si="165"/>
        <v>0</v>
      </c>
      <c r="DC374" s="16"/>
      <c r="DE374" s="192">
        <f t="shared" si="166"/>
        <v>0</v>
      </c>
      <c r="DF374" s="192">
        <f t="shared" si="167"/>
        <v>0</v>
      </c>
      <c r="DH374" s="192">
        <f t="shared" si="168"/>
        <v>0</v>
      </c>
      <c r="DI374" s="192">
        <f t="shared" si="169"/>
        <v>0</v>
      </c>
      <c r="DK374" s="203">
        <f>IF(Taula436[[#This Row],[Codi del contracte]]&lt;&gt;"",IF(Taula436[[#This Row],[Codi del contracte]]&gt;199,IF(Taula436[[#This Row],[Codi del contracte]]&lt;300,1,0),0),0)</f>
        <v>0</v>
      </c>
      <c r="DL374" s="203">
        <f>IF(Taula436[[#This Row],[Codi del contracte]]&lt;&gt;"",IF(Taula436[[#This Row],[Codi del contracte]]&gt;499,IF(Taula436[[#This Row],[Codi del contracte]]&lt;600,1,0),0),0)</f>
        <v>0</v>
      </c>
      <c r="DM374" s="203">
        <f t="shared" si="181"/>
        <v>0</v>
      </c>
      <c r="DN374" s="203">
        <f>IF(Taula436[[#This Row],[% Jornada (no posar símbol %)]]=100,IF(DM374=1,2,0),0)</f>
        <v>0</v>
      </c>
      <c r="DO374" s="203" t="str">
        <f t="shared" si="185"/>
        <v/>
      </c>
    </row>
    <row r="375" spans="1:119" ht="14.25" customHeight="1">
      <c r="A375" s="260"/>
      <c r="B375" s="83">
        <v>368</v>
      </c>
      <c r="C375" s="2"/>
      <c r="D375" s="158"/>
      <c r="E375" s="194"/>
      <c r="F375" s="153"/>
      <c r="G375" s="153"/>
      <c r="H375" s="2"/>
      <c r="I375" s="154"/>
      <c r="J375" s="210"/>
      <c r="K375" s="155"/>
      <c r="L375" s="156">
        <f t="shared" si="170"/>
        <v>0</v>
      </c>
      <c r="M375" s="340"/>
      <c r="N375" s="182" t="str">
        <f t="shared" si="182"/>
        <v/>
      </c>
      <c r="O375" s="127"/>
      <c r="P375" s="64"/>
      <c r="Q375" s="64"/>
      <c r="R375" s="64"/>
      <c r="CB375" s="78" t="str">
        <f t="shared" si="155"/>
        <v/>
      </c>
      <c r="CC375" s="79">
        <v>100</v>
      </c>
      <c r="CD375" s="79">
        <f t="shared" si="156"/>
        <v>0</v>
      </c>
      <c r="CE375" s="79">
        <f t="shared" si="157"/>
        <v>0</v>
      </c>
      <c r="CF375" s="79">
        <f t="shared" si="158"/>
        <v>0</v>
      </c>
      <c r="CG375" s="79">
        <f t="shared" si="183"/>
        <v>0</v>
      </c>
      <c r="CH375" s="80">
        <f t="shared" si="159"/>
        <v>0</v>
      </c>
      <c r="CI375" s="84">
        <f t="shared" si="160"/>
        <v>0</v>
      </c>
      <c r="CJ375" s="80">
        <f t="shared" si="171"/>
        <v>0</v>
      </c>
      <c r="CN375" s="21" t="str">
        <f t="shared" si="161"/>
        <v/>
      </c>
      <c r="CO375" s="21" t="str">
        <f t="shared" si="162"/>
        <v/>
      </c>
      <c r="CP375" s="22" t="str">
        <f t="shared" si="172"/>
        <v/>
      </c>
      <c r="CQ375" s="22" t="str">
        <f t="shared" si="173"/>
        <v/>
      </c>
      <c r="CR375" s="22" t="str">
        <f t="shared" si="174"/>
        <v/>
      </c>
      <c r="CS375" s="22" t="str">
        <f t="shared" si="175"/>
        <v/>
      </c>
      <c r="CT375" s="22" t="str">
        <f t="shared" si="176"/>
        <v/>
      </c>
      <c r="CU375" s="173" t="str">
        <f t="shared" si="163"/>
        <v/>
      </c>
      <c r="CV375" s="173" t="str">
        <f t="shared" si="164"/>
        <v/>
      </c>
      <c r="CW375" s="22" t="str">
        <f t="shared" si="177"/>
        <v/>
      </c>
      <c r="CX375" s="22" t="str">
        <f t="shared" si="178"/>
        <v/>
      </c>
      <c r="CY375" s="23" t="str">
        <f t="shared" si="179"/>
        <v/>
      </c>
      <c r="CZ375" s="23" t="str">
        <f t="shared" si="180"/>
        <v/>
      </c>
      <c r="DA375" s="207" t="str">
        <f t="shared" si="184"/>
        <v/>
      </c>
      <c r="DB375" s="23">
        <f t="shared" si="165"/>
        <v>0</v>
      </c>
      <c r="DC375" s="16"/>
      <c r="DE375" s="192">
        <f t="shared" si="166"/>
        <v>0</v>
      </c>
      <c r="DF375" s="192">
        <f t="shared" si="167"/>
        <v>0</v>
      </c>
      <c r="DH375" s="192">
        <f t="shared" si="168"/>
        <v>0</v>
      </c>
      <c r="DI375" s="192">
        <f t="shared" si="169"/>
        <v>0</v>
      </c>
      <c r="DK375" s="203">
        <f>IF(Taula436[[#This Row],[Codi del contracte]]&lt;&gt;"",IF(Taula436[[#This Row],[Codi del contracte]]&gt;199,IF(Taula436[[#This Row],[Codi del contracte]]&lt;300,1,0),0),0)</f>
        <v>0</v>
      </c>
      <c r="DL375" s="203">
        <f>IF(Taula436[[#This Row],[Codi del contracte]]&lt;&gt;"",IF(Taula436[[#This Row],[Codi del contracte]]&gt;499,IF(Taula436[[#This Row],[Codi del contracte]]&lt;600,1,0),0),0)</f>
        <v>0</v>
      </c>
      <c r="DM375" s="203">
        <f t="shared" si="181"/>
        <v>0</v>
      </c>
      <c r="DN375" s="203">
        <f>IF(Taula436[[#This Row],[% Jornada (no posar símbol %)]]=100,IF(DM375=1,2,0),0)</f>
        <v>0</v>
      </c>
      <c r="DO375" s="203" t="str">
        <f t="shared" si="185"/>
        <v/>
      </c>
    </row>
    <row r="376" spans="1:119" ht="14.25" customHeight="1">
      <c r="A376" s="260"/>
      <c r="B376" s="83">
        <v>369</v>
      </c>
      <c r="C376" s="2"/>
      <c r="D376" s="158"/>
      <c r="E376" s="194"/>
      <c r="F376" s="153"/>
      <c r="G376" s="153"/>
      <c r="H376" s="2"/>
      <c r="I376" s="154"/>
      <c r="J376" s="210"/>
      <c r="K376" s="155"/>
      <c r="L376" s="156">
        <f t="shared" si="170"/>
        <v>0</v>
      </c>
      <c r="M376" s="340"/>
      <c r="N376" s="182" t="str">
        <f t="shared" si="182"/>
        <v/>
      </c>
      <c r="O376" s="127"/>
      <c r="P376" s="64"/>
      <c r="Q376" s="64"/>
      <c r="R376" s="64"/>
      <c r="CB376" s="78" t="str">
        <f t="shared" si="155"/>
        <v/>
      </c>
      <c r="CC376" s="79">
        <v>100</v>
      </c>
      <c r="CD376" s="79">
        <f t="shared" si="156"/>
        <v>0</v>
      </c>
      <c r="CE376" s="79">
        <f t="shared" si="157"/>
        <v>0</v>
      </c>
      <c r="CF376" s="79">
        <f t="shared" si="158"/>
        <v>0</v>
      </c>
      <c r="CG376" s="79">
        <f t="shared" si="183"/>
        <v>0</v>
      </c>
      <c r="CH376" s="80">
        <f t="shared" si="159"/>
        <v>0</v>
      </c>
      <c r="CI376" s="84">
        <f t="shared" si="160"/>
        <v>0</v>
      </c>
      <c r="CJ376" s="80">
        <f t="shared" si="171"/>
        <v>0</v>
      </c>
      <c r="CN376" s="21" t="str">
        <f t="shared" si="161"/>
        <v/>
      </c>
      <c r="CO376" s="21" t="str">
        <f t="shared" si="162"/>
        <v/>
      </c>
      <c r="CP376" s="22" t="str">
        <f t="shared" si="172"/>
        <v/>
      </c>
      <c r="CQ376" s="22" t="str">
        <f t="shared" si="173"/>
        <v/>
      </c>
      <c r="CR376" s="22" t="str">
        <f t="shared" si="174"/>
        <v/>
      </c>
      <c r="CS376" s="22" t="str">
        <f t="shared" si="175"/>
        <v/>
      </c>
      <c r="CT376" s="22" t="str">
        <f t="shared" si="176"/>
        <v/>
      </c>
      <c r="CU376" s="173" t="str">
        <f t="shared" si="163"/>
        <v/>
      </c>
      <c r="CV376" s="173" t="str">
        <f t="shared" si="164"/>
        <v/>
      </c>
      <c r="CW376" s="22" t="str">
        <f t="shared" si="177"/>
        <v/>
      </c>
      <c r="CX376" s="22" t="str">
        <f t="shared" si="178"/>
        <v/>
      </c>
      <c r="CY376" s="23" t="str">
        <f t="shared" si="179"/>
        <v/>
      </c>
      <c r="CZ376" s="23" t="str">
        <f t="shared" si="180"/>
        <v/>
      </c>
      <c r="DA376" s="207" t="str">
        <f t="shared" si="184"/>
        <v/>
      </c>
      <c r="DB376" s="23">
        <f t="shared" si="165"/>
        <v>0</v>
      </c>
      <c r="DC376" s="16"/>
      <c r="DE376" s="192">
        <f t="shared" si="166"/>
        <v>0</v>
      </c>
      <c r="DF376" s="192">
        <f t="shared" si="167"/>
        <v>0</v>
      </c>
      <c r="DH376" s="192">
        <f t="shared" si="168"/>
        <v>0</v>
      </c>
      <c r="DI376" s="192">
        <f t="shared" si="169"/>
        <v>0</v>
      </c>
      <c r="DK376" s="203">
        <f>IF(Taula436[[#This Row],[Codi del contracte]]&lt;&gt;"",IF(Taula436[[#This Row],[Codi del contracte]]&gt;199,IF(Taula436[[#This Row],[Codi del contracte]]&lt;300,1,0),0),0)</f>
        <v>0</v>
      </c>
      <c r="DL376" s="203">
        <f>IF(Taula436[[#This Row],[Codi del contracte]]&lt;&gt;"",IF(Taula436[[#This Row],[Codi del contracte]]&gt;499,IF(Taula436[[#This Row],[Codi del contracte]]&lt;600,1,0),0),0)</f>
        <v>0</v>
      </c>
      <c r="DM376" s="203">
        <f t="shared" si="181"/>
        <v>0</v>
      </c>
      <c r="DN376" s="203">
        <f>IF(Taula436[[#This Row],[% Jornada (no posar símbol %)]]=100,IF(DM376=1,2,0),0)</f>
        <v>0</v>
      </c>
      <c r="DO376" s="203" t="str">
        <f t="shared" si="185"/>
        <v/>
      </c>
    </row>
    <row r="377" spans="1:119" ht="14.25" customHeight="1">
      <c r="A377" s="260"/>
      <c r="B377" s="83">
        <v>370</v>
      </c>
      <c r="C377" s="2"/>
      <c r="D377" s="158"/>
      <c r="E377" s="194"/>
      <c r="F377" s="153"/>
      <c r="G377" s="153"/>
      <c r="H377" s="2"/>
      <c r="I377" s="154"/>
      <c r="J377" s="210"/>
      <c r="K377" s="155"/>
      <c r="L377" s="156">
        <f t="shared" si="170"/>
        <v>0</v>
      </c>
      <c r="M377" s="340"/>
      <c r="N377" s="182" t="str">
        <f t="shared" si="182"/>
        <v/>
      </c>
      <c r="O377" s="127"/>
      <c r="P377" s="64"/>
      <c r="Q377" s="64"/>
      <c r="R377" s="64"/>
      <c r="CB377" s="78" t="str">
        <f t="shared" si="155"/>
        <v/>
      </c>
      <c r="CC377" s="79">
        <v>100</v>
      </c>
      <c r="CD377" s="79">
        <f t="shared" si="156"/>
        <v>0</v>
      </c>
      <c r="CE377" s="79">
        <f t="shared" si="157"/>
        <v>0</v>
      </c>
      <c r="CF377" s="79">
        <f t="shared" si="158"/>
        <v>0</v>
      </c>
      <c r="CG377" s="79">
        <f t="shared" si="183"/>
        <v>0</v>
      </c>
      <c r="CH377" s="80">
        <f t="shared" si="159"/>
        <v>0</v>
      </c>
      <c r="CI377" s="84">
        <f t="shared" si="160"/>
        <v>0</v>
      </c>
      <c r="CJ377" s="80">
        <f t="shared" si="171"/>
        <v>0</v>
      </c>
      <c r="CN377" s="21" t="str">
        <f t="shared" si="161"/>
        <v/>
      </c>
      <c r="CO377" s="21" t="str">
        <f t="shared" si="162"/>
        <v/>
      </c>
      <c r="CP377" s="22" t="str">
        <f t="shared" si="172"/>
        <v/>
      </c>
      <c r="CQ377" s="22" t="str">
        <f t="shared" si="173"/>
        <v/>
      </c>
      <c r="CR377" s="22" t="str">
        <f t="shared" si="174"/>
        <v/>
      </c>
      <c r="CS377" s="22" t="str">
        <f t="shared" si="175"/>
        <v/>
      </c>
      <c r="CT377" s="22" t="str">
        <f t="shared" si="176"/>
        <v/>
      </c>
      <c r="CU377" s="173" t="str">
        <f t="shared" si="163"/>
        <v/>
      </c>
      <c r="CV377" s="173" t="str">
        <f t="shared" si="164"/>
        <v/>
      </c>
      <c r="CW377" s="22" t="str">
        <f t="shared" si="177"/>
        <v/>
      </c>
      <c r="CX377" s="22" t="str">
        <f t="shared" si="178"/>
        <v/>
      </c>
      <c r="CY377" s="23" t="str">
        <f t="shared" si="179"/>
        <v/>
      </c>
      <c r="CZ377" s="23" t="str">
        <f t="shared" si="180"/>
        <v/>
      </c>
      <c r="DA377" s="207" t="str">
        <f t="shared" si="184"/>
        <v/>
      </c>
      <c r="DB377" s="23">
        <f t="shared" si="165"/>
        <v>0</v>
      </c>
      <c r="DC377" s="16"/>
      <c r="DE377" s="192">
        <f t="shared" si="166"/>
        <v>0</v>
      </c>
      <c r="DF377" s="192">
        <f t="shared" si="167"/>
        <v>0</v>
      </c>
      <c r="DH377" s="192">
        <f t="shared" si="168"/>
        <v>0</v>
      </c>
      <c r="DI377" s="192">
        <f t="shared" si="169"/>
        <v>0</v>
      </c>
      <c r="DK377" s="203">
        <f>IF(Taula436[[#This Row],[Codi del contracte]]&lt;&gt;"",IF(Taula436[[#This Row],[Codi del contracte]]&gt;199,IF(Taula436[[#This Row],[Codi del contracte]]&lt;300,1,0),0),0)</f>
        <v>0</v>
      </c>
      <c r="DL377" s="203">
        <f>IF(Taula436[[#This Row],[Codi del contracte]]&lt;&gt;"",IF(Taula436[[#This Row],[Codi del contracte]]&gt;499,IF(Taula436[[#This Row],[Codi del contracte]]&lt;600,1,0),0),0)</f>
        <v>0</v>
      </c>
      <c r="DM377" s="203">
        <f t="shared" si="181"/>
        <v>0</v>
      </c>
      <c r="DN377" s="203">
        <f>IF(Taula436[[#This Row],[% Jornada (no posar símbol %)]]=100,IF(DM377=1,2,0),0)</f>
        <v>0</v>
      </c>
      <c r="DO377" s="203" t="str">
        <f t="shared" si="185"/>
        <v/>
      </c>
    </row>
    <row r="378" spans="1:119" ht="14.25" customHeight="1">
      <c r="A378" s="260"/>
      <c r="B378" s="83">
        <v>371</v>
      </c>
      <c r="C378" s="2"/>
      <c r="D378" s="158"/>
      <c r="E378" s="194"/>
      <c r="F378" s="153"/>
      <c r="G378" s="153"/>
      <c r="H378" s="2"/>
      <c r="I378" s="154"/>
      <c r="J378" s="210"/>
      <c r="K378" s="155"/>
      <c r="L378" s="156">
        <f t="shared" si="170"/>
        <v>0</v>
      </c>
      <c r="M378" s="340"/>
      <c r="N378" s="182" t="str">
        <f t="shared" si="182"/>
        <v/>
      </c>
      <c r="O378" s="127"/>
      <c r="P378" s="64"/>
      <c r="Q378" s="64"/>
      <c r="R378" s="64"/>
      <c r="CB378" s="78" t="str">
        <f t="shared" si="155"/>
        <v/>
      </c>
      <c r="CC378" s="79">
        <v>100</v>
      </c>
      <c r="CD378" s="79">
        <f t="shared" si="156"/>
        <v>0</v>
      </c>
      <c r="CE378" s="79">
        <f t="shared" si="157"/>
        <v>0</v>
      </c>
      <c r="CF378" s="79">
        <f t="shared" si="158"/>
        <v>0</v>
      </c>
      <c r="CG378" s="79">
        <f t="shared" si="183"/>
        <v>0</v>
      </c>
      <c r="CH378" s="80">
        <f t="shared" si="159"/>
        <v>0</v>
      </c>
      <c r="CI378" s="84">
        <f t="shared" si="160"/>
        <v>0</v>
      </c>
      <c r="CJ378" s="80">
        <f t="shared" si="171"/>
        <v>0</v>
      </c>
      <c r="CN378" s="21" t="str">
        <f t="shared" si="161"/>
        <v/>
      </c>
      <c r="CO378" s="21" t="str">
        <f t="shared" si="162"/>
        <v/>
      </c>
      <c r="CP378" s="22" t="str">
        <f t="shared" si="172"/>
        <v/>
      </c>
      <c r="CQ378" s="22" t="str">
        <f t="shared" si="173"/>
        <v/>
      </c>
      <c r="CR378" s="22" t="str">
        <f t="shared" si="174"/>
        <v/>
      </c>
      <c r="CS378" s="22" t="str">
        <f t="shared" si="175"/>
        <v/>
      </c>
      <c r="CT378" s="22" t="str">
        <f t="shared" si="176"/>
        <v/>
      </c>
      <c r="CU378" s="173" t="str">
        <f t="shared" si="163"/>
        <v/>
      </c>
      <c r="CV378" s="173" t="str">
        <f t="shared" si="164"/>
        <v/>
      </c>
      <c r="CW378" s="22" t="str">
        <f t="shared" si="177"/>
        <v/>
      </c>
      <c r="CX378" s="22" t="str">
        <f t="shared" si="178"/>
        <v/>
      </c>
      <c r="CY378" s="23" t="str">
        <f t="shared" si="179"/>
        <v/>
      </c>
      <c r="CZ378" s="23" t="str">
        <f t="shared" si="180"/>
        <v/>
      </c>
      <c r="DA378" s="207" t="str">
        <f t="shared" si="184"/>
        <v/>
      </c>
      <c r="DB378" s="23">
        <f t="shared" si="165"/>
        <v>0</v>
      </c>
      <c r="DC378" s="16"/>
      <c r="DE378" s="192">
        <f t="shared" si="166"/>
        <v>0</v>
      </c>
      <c r="DF378" s="192">
        <f t="shared" si="167"/>
        <v>0</v>
      </c>
      <c r="DH378" s="192">
        <f t="shared" si="168"/>
        <v>0</v>
      </c>
      <c r="DI378" s="192">
        <f t="shared" si="169"/>
        <v>0</v>
      </c>
      <c r="DK378" s="203">
        <f>IF(Taula436[[#This Row],[Codi del contracte]]&lt;&gt;"",IF(Taula436[[#This Row],[Codi del contracte]]&gt;199,IF(Taula436[[#This Row],[Codi del contracte]]&lt;300,1,0),0),0)</f>
        <v>0</v>
      </c>
      <c r="DL378" s="203">
        <f>IF(Taula436[[#This Row],[Codi del contracte]]&lt;&gt;"",IF(Taula436[[#This Row],[Codi del contracte]]&gt;499,IF(Taula436[[#This Row],[Codi del contracte]]&lt;600,1,0),0),0)</f>
        <v>0</v>
      </c>
      <c r="DM378" s="203">
        <f t="shared" si="181"/>
        <v>0</v>
      </c>
      <c r="DN378" s="203">
        <f>IF(Taula436[[#This Row],[% Jornada (no posar símbol %)]]=100,IF(DM378=1,2,0),0)</f>
        <v>0</v>
      </c>
      <c r="DO378" s="203" t="str">
        <f t="shared" si="185"/>
        <v/>
      </c>
    </row>
    <row r="379" spans="1:119" ht="14.25" customHeight="1">
      <c r="A379" s="260"/>
      <c r="B379" s="83">
        <v>372</v>
      </c>
      <c r="C379" s="2"/>
      <c r="D379" s="158"/>
      <c r="E379" s="194"/>
      <c r="F379" s="153"/>
      <c r="G379" s="153"/>
      <c r="H379" s="2"/>
      <c r="I379" s="154"/>
      <c r="J379" s="210"/>
      <c r="K379" s="155"/>
      <c r="L379" s="156">
        <f t="shared" si="170"/>
        <v>0</v>
      </c>
      <c r="M379" s="340"/>
      <c r="N379" s="182" t="str">
        <f t="shared" si="182"/>
        <v/>
      </c>
      <c r="O379" s="127"/>
      <c r="P379" s="64"/>
      <c r="Q379" s="64"/>
      <c r="R379" s="64"/>
      <c r="CB379" s="78" t="str">
        <f t="shared" si="155"/>
        <v/>
      </c>
      <c r="CC379" s="79">
        <v>100</v>
      </c>
      <c r="CD379" s="79">
        <f t="shared" si="156"/>
        <v>0</v>
      </c>
      <c r="CE379" s="79">
        <f t="shared" si="157"/>
        <v>0</v>
      </c>
      <c r="CF379" s="79">
        <f t="shared" si="158"/>
        <v>0</v>
      </c>
      <c r="CG379" s="79">
        <f t="shared" si="183"/>
        <v>0</v>
      </c>
      <c r="CH379" s="80">
        <f t="shared" si="159"/>
        <v>0</v>
      </c>
      <c r="CI379" s="84">
        <f t="shared" si="160"/>
        <v>0</v>
      </c>
      <c r="CJ379" s="80">
        <f t="shared" si="171"/>
        <v>0</v>
      </c>
      <c r="CN379" s="21" t="str">
        <f t="shared" si="161"/>
        <v/>
      </c>
      <c r="CO379" s="21" t="str">
        <f t="shared" si="162"/>
        <v/>
      </c>
      <c r="CP379" s="22" t="str">
        <f t="shared" si="172"/>
        <v/>
      </c>
      <c r="CQ379" s="22" t="str">
        <f t="shared" si="173"/>
        <v/>
      </c>
      <c r="CR379" s="22" t="str">
        <f t="shared" si="174"/>
        <v/>
      </c>
      <c r="CS379" s="22" t="str">
        <f t="shared" si="175"/>
        <v/>
      </c>
      <c r="CT379" s="22" t="str">
        <f t="shared" si="176"/>
        <v/>
      </c>
      <c r="CU379" s="173" t="str">
        <f t="shared" si="163"/>
        <v/>
      </c>
      <c r="CV379" s="173" t="str">
        <f t="shared" si="164"/>
        <v/>
      </c>
      <c r="CW379" s="22" t="str">
        <f t="shared" si="177"/>
        <v/>
      </c>
      <c r="CX379" s="22" t="str">
        <f t="shared" si="178"/>
        <v/>
      </c>
      <c r="CY379" s="23" t="str">
        <f t="shared" si="179"/>
        <v/>
      </c>
      <c r="CZ379" s="23" t="str">
        <f t="shared" si="180"/>
        <v/>
      </c>
      <c r="DA379" s="207" t="str">
        <f t="shared" si="184"/>
        <v/>
      </c>
      <c r="DB379" s="23">
        <f t="shared" si="165"/>
        <v>0</v>
      </c>
      <c r="DC379" s="16"/>
      <c r="DE379" s="192">
        <f t="shared" si="166"/>
        <v>0</v>
      </c>
      <c r="DF379" s="192">
        <f t="shared" si="167"/>
        <v>0</v>
      </c>
      <c r="DH379" s="192">
        <f t="shared" si="168"/>
        <v>0</v>
      </c>
      <c r="DI379" s="192">
        <f t="shared" si="169"/>
        <v>0</v>
      </c>
      <c r="DK379" s="203">
        <f>IF(Taula436[[#This Row],[Codi del contracte]]&lt;&gt;"",IF(Taula436[[#This Row],[Codi del contracte]]&gt;199,IF(Taula436[[#This Row],[Codi del contracte]]&lt;300,1,0),0),0)</f>
        <v>0</v>
      </c>
      <c r="DL379" s="203">
        <f>IF(Taula436[[#This Row],[Codi del contracte]]&lt;&gt;"",IF(Taula436[[#This Row],[Codi del contracte]]&gt;499,IF(Taula436[[#This Row],[Codi del contracte]]&lt;600,1,0),0),0)</f>
        <v>0</v>
      </c>
      <c r="DM379" s="203">
        <f t="shared" si="181"/>
        <v>0</v>
      </c>
      <c r="DN379" s="203">
        <f>IF(Taula436[[#This Row],[% Jornada (no posar símbol %)]]=100,IF(DM379=1,2,0),0)</f>
        <v>0</v>
      </c>
      <c r="DO379" s="203" t="str">
        <f t="shared" si="185"/>
        <v/>
      </c>
    </row>
    <row r="380" spans="1:119" ht="14.25" customHeight="1">
      <c r="A380" s="260"/>
      <c r="B380" s="83">
        <v>373</v>
      </c>
      <c r="C380" s="2"/>
      <c r="D380" s="158"/>
      <c r="E380" s="194"/>
      <c r="F380" s="153"/>
      <c r="G380" s="153"/>
      <c r="H380" s="2"/>
      <c r="I380" s="154"/>
      <c r="J380" s="210"/>
      <c r="K380" s="155"/>
      <c r="L380" s="156">
        <f t="shared" si="170"/>
        <v>0</v>
      </c>
      <c r="M380" s="340"/>
      <c r="N380" s="182" t="str">
        <f t="shared" si="182"/>
        <v/>
      </c>
      <c r="O380" s="127"/>
      <c r="P380" s="64"/>
      <c r="Q380" s="64"/>
      <c r="R380" s="64"/>
      <c r="CB380" s="78" t="str">
        <f t="shared" si="155"/>
        <v/>
      </c>
      <c r="CC380" s="79">
        <v>100</v>
      </c>
      <c r="CD380" s="79">
        <f t="shared" si="156"/>
        <v>0</v>
      </c>
      <c r="CE380" s="79">
        <f t="shared" si="157"/>
        <v>0</v>
      </c>
      <c r="CF380" s="79">
        <f t="shared" si="158"/>
        <v>0</v>
      </c>
      <c r="CG380" s="79">
        <f t="shared" si="183"/>
        <v>0</v>
      </c>
      <c r="CH380" s="80">
        <f t="shared" si="159"/>
        <v>0</v>
      </c>
      <c r="CI380" s="84">
        <f t="shared" si="160"/>
        <v>0</v>
      </c>
      <c r="CJ380" s="80">
        <f t="shared" si="171"/>
        <v>0</v>
      </c>
      <c r="CN380" s="21" t="str">
        <f t="shared" si="161"/>
        <v/>
      </c>
      <c r="CO380" s="21" t="str">
        <f t="shared" si="162"/>
        <v/>
      </c>
      <c r="CP380" s="22" t="str">
        <f t="shared" si="172"/>
        <v/>
      </c>
      <c r="CQ380" s="22" t="str">
        <f t="shared" si="173"/>
        <v/>
      </c>
      <c r="CR380" s="22" t="str">
        <f t="shared" si="174"/>
        <v/>
      </c>
      <c r="CS380" s="22" t="str">
        <f t="shared" si="175"/>
        <v/>
      </c>
      <c r="CT380" s="22" t="str">
        <f t="shared" si="176"/>
        <v/>
      </c>
      <c r="CU380" s="173" t="str">
        <f t="shared" si="163"/>
        <v/>
      </c>
      <c r="CV380" s="173" t="str">
        <f t="shared" si="164"/>
        <v/>
      </c>
      <c r="CW380" s="22" t="str">
        <f t="shared" si="177"/>
        <v/>
      </c>
      <c r="CX380" s="22" t="str">
        <f t="shared" si="178"/>
        <v/>
      </c>
      <c r="CY380" s="23" t="str">
        <f t="shared" si="179"/>
        <v/>
      </c>
      <c r="CZ380" s="23" t="str">
        <f t="shared" si="180"/>
        <v/>
      </c>
      <c r="DA380" s="207" t="str">
        <f t="shared" si="184"/>
        <v/>
      </c>
      <c r="DB380" s="23">
        <f t="shared" si="165"/>
        <v>0</v>
      </c>
      <c r="DC380" s="16"/>
      <c r="DE380" s="192">
        <f t="shared" si="166"/>
        <v>0</v>
      </c>
      <c r="DF380" s="192">
        <f t="shared" si="167"/>
        <v>0</v>
      </c>
      <c r="DH380" s="192">
        <f t="shared" si="168"/>
        <v>0</v>
      </c>
      <c r="DI380" s="192">
        <f t="shared" si="169"/>
        <v>0</v>
      </c>
      <c r="DK380" s="203">
        <f>IF(Taula436[[#This Row],[Codi del contracte]]&lt;&gt;"",IF(Taula436[[#This Row],[Codi del contracte]]&gt;199,IF(Taula436[[#This Row],[Codi del contracte]]&lt;300,1,0),0),0)</f>
        <v>0</v>
      </c>
      <c r="DL380" s="203">
        <f>IF(Taula436[[#This Row],[Codi del contracte]]&lt;&gt;"",IF(Taula436[[#This Row],[Codi del contracte]]&gt;499,IF(Taula436[[#This Row],[Codi del contracte]]&lt;600,1,0),0),0)</f>
        <v>0</v>
      </c>
      <c r="DM380" s="203">
        <f t="shared" si="181"/>
        <v>0</v>
      </c>
      <c r="DN380" s="203">
        <f>IF(Taula436[[#This Row],[% Jornada (no posar símbol %)]]=100,IF(DM380=1,2,0),0)</f>
        <v>0</v>
      </c>
      <c r="DO380" s="203" t="str">
        <f t="shared" si="185"/>
        <v/>
      </c>
    </row>
    <row r="381" spans="1:119" ht="14.25" customHeight="1">
      <c r="A381" s="260"/>
      <c r="B381" s="83">
        <v>374</v>
      </c>
      <c r="C381" s="2"/>
      <c r="D381" s="158"/>
      <c r="E381" s="194"/>
      <c r="F381" s="153"/>
      <c r="G381" s="153"/>
      <c r="H381" s="2"/>
      <c r="I381" s="154"/>
      <c r="J381" s="210"/>
      <c r="K381" s="155"/>
      <c r="L381" s="156">
        <f t="shared" si="170"/>
        <v>0</v>
      </c>
      <c r="M381" s="340"/>
      <c r="N381" s="182" t="str">
        <f t="shared" si="182"/>
        <v/>
      </c>
      <c r="O381" s="127"/>
      <c r="P381" s="64"/>
      <c r="Q381" s="64"/>
      <c r="R381" s="64"/>
      <c r="CB381" s="78" t="str">
        <f t="shared" si="155"/>
        <v/>
      </c>
      <c r="CC381" s="79">
        <v>100</v>
      </c>
      <c r="CD381" s="79">
        <f t="shared" si="156"/>
        <v>0</v>
      </c>
      <c r="CE381" s="79">
        <f t="shared" si="157"/>
        <v>0</v>
      </c>
      <c r="CF381" s="79">
        <f t="shared" si="158"/>
        <v>0</v>
      </c>
      <c r="CG381" s="79">
        <f t="shared" si="183"/>
        <v>0</v>
      </c>
      <c r="CH381" s="80">
        <f t="shared" si="159"/>
        <v>0</v>
      </c>
      <c r="CI381" s="84">
        <f t="shared" si="160"/>
        <v>0</v>
      </c>
      <c r="CJ381" s="80">
        <f t="shared" si="171"/>
        <v>0</v>
      </c>
      <c r="CN381" s="21" t="str">
        <f t="shared" si="161"/>
        <v/>
      </c>
      <c r="CO381" s="21" t="str">
        <f t="shared" si="162"/>
        <v/>
      </c>
      <c r="CP381" s="22" t="str">
        <f t="shared" si="172"/>
        <v/>
      </c>
      <c r="CQ381" s="22" t="str">
        <f t="shared" si="173"/>
        <v/>
      </c>
      <c r="CR381" s="22" t="str">
        <f t="shared" si="174"/>
        <v/>
      </c>
      <c r="CS381" s="22" t="str">
        <f t="shared" si="175"/>
        <v/>
      </c>
      <c r="CT381" s="22" t="str">
        <f t="shared" si="176"/>
        <v/>
      </c>
      <c r="CU381" s="173" t="str">
        <f t="shared" si="163"/>
        <v/>
      </c>
      <c r="CV381" s="173" t="str">
        <f t="shared" si="164"/>
        <v/>
      </c>
      <c r="CW381" s="22" t="str">
        <f t="shared" si="177"/>
        <v/>
      </c>
      <c r="CX381" s="22" t="str">
        <f t="shared" si="178"/>
        <v/>
      </c>
      <c r="CY381" s="23" t="str">
        <f t="shared" si="179"/>
        <v/>
      </c>
      <c r="CZ381" s="23" t="str">
        <f t="shared" si="180"/>
        <v/>
      </c>
      <c r="DA381" s="207" t="str">
        <f t="shared" si="184"/>
        <v/>
      </c>
      <c r="DB381" s="23">
        <f t="shared" si="165"/>
        <v>0</v>
      </c>
      <c r="DC381" s="16"/>
      <c r="DE381" s="192">
        <f t="shared" si="166"/>
        <v>0</v>
      </c>
      <c r="DF381" s="192">
        <f t="shared" si="167"/>
        <v>0</v>
      </c>
      <c r="DH381" s="192">
        <f t="shared" si="168"/>
        <v>0</v>
      </c>
      <c r="DI381" s="192">
        <f t="shared" si="169"/>
        <v>0</v>
      </c>
      <c r="DK381" s="203">
        <f>IF(Taula436[[#This Row],[Codi del contracte]]&lt;&gt;"",IF(Taula436[[#This Row],[Codi del contracte]]&gt;199,IF(Taula436[[#This Row],[Codi del contracte]]&lt;300,1,0),0),0)</f>
        <v>0</v>
      </c>
      <c r="DL381" s="203">
        <f>IF(Taula436[[#This Row],[Codi del contracte]]&lt;&gt;"",IF(Taula436[[#This Row],[Codi del contracte]]&gt;499,IF(Taula436[[#This Row],[Codi del contracte]]&lt;600,1,0),0),0)</f>
        <v>0</v>
      </c>
      <c r="DM381" s="203">
        <f t="shared" si="181"/>
        <v>0</v>
      </c>
      <c r="DN381" s="203">
        <f>IF(Taula436[[#This Row],[% Jornada (no posar símbol %)]]=100,IF(DM381=1,2,0),0)</f>
        <v>0</v>
      </c>
      <c r="DO381" s="203" t="str">
        <f t="shared" si="185"/>
        <v/>
      </c>
    </row>
    <row r="382" spans="1:119" ht="14.25" customHeight="1">
      <c r="A382" s="260"/>
      <c r="B382" s="83">
        <v>375</v>
      </c>
      <c r="C382" s="2"/>
      <c r="D382" s="158"/>
      <c r="E382" s="194"/>
      <c r="F382" s="153"/>
      <c r="G382" s="153"/>
      <c r="H382" s="2"/>
      <c r="I382" s="154"/>
      <c r="J382" s="210"/>
      <c r="K382" s="155"/>
      <c r="L382" s="156">
        <f t="shared" si="170"/>
        <v>0</v>
      </c>
      <c r="M382" s="340"/>
      <c r="N382" s="182" t="str">
        <f t="shared" si="182"/>
        <v/>
      </c>
      <c r="O382" s="127"/>
      <c r="P382" s="64"/>
      <c r="Q382" s="64"/>
      <c r="R382" s="64"/>
      <c r="CB382" s="78" t="str">
        <f t="shared" si="155"/>
        <v/>
      </c>
      <c r="CC382" s="79">
        <v>100</v>
      </c>
      <c r="CD382" s="79">
        <f t="shared" si="156"/>
        <v>0</v>
      </c>
      <c r="CE382" s="79">
        <f t="shared" si="157"/>
        <v>0</v>
      </c>
      <c r="CF382" s="79">
        <f t="shared" si="158"/>
        <v>0</v>
      </c>
      <c r="CG382" s="79">
        <f t="shared" si="183"/>
        <v>0</v>
      </c>
      <c r="CH382" s="80">
        <f t="shared" si="159"/>
        <v>0</v>
      </c>
      <c r="CI382" s="84">
        <f t="shared" si="160"/>
        <v>0</v>
      </c>
      <c r="CJ382" s="80">
        <f t="shared" si="171"/>
        <v>0</v>
      </c>
      <c r="CN382" s="21" t="str">
        <f t="shared" si="161"/>
        <v/>
      </c>
      <c r="CO382" s="21" t="str">
        <f t="shared" si="162"/>
        <v/>
      </c>
      <c r="CP382" s="22" t="str">
        <f t="shared" si="172"/>
        <v/>
      </c>
      <c r="CQ382" s="22" t="str">
        <f t="shared" si="173"/>
        <v/>
      </c>
      <c r="CR382" s="22" t="str">
        <f t="shared" si="174"/>
        <v/>
      </c>
      <c r="CS382" s="22" t="str">
        <f t="shared" si="175"/>
        <v/>
      </c>
      <c r="CT382" s="22" t="str">
        <f t="shared" si="176"/>
        <v/>
      </c>
      <c r="CU382" s="173" t="str">
        <f t="shared" si="163"/>
        <v/>
      </c>
      <c r="CV382" s="173" t="str">
        <f t="shared" si="164"/>
        <v/>
      </c>
      <c r="CW382" s="22" t="str">
        <f t="shared" si="177"/>
        <v/>
      </c>
      <c r="CX382" s="22" t="str">
        <f t="shared" si="178"/>
        <v/>
      </c>
      <c r="CY382" s="23" t="str">
        <f t="shared" si="179"/>
        <v/>
      </c>
      <c r="CZ382" s="23" t="str">
        <f t="shared" si="180"/>
        <v/>
      </c>
      <c r="DA382" s="207" t="str">
        <f t="shared" si="184"/>
        <v/>
      </c>
      <c r="DB382" s="23">
        <f t="shared" si="165"/>
        <v>0</v>
      </c>
      <c r="DC382" s="16"/>
      <c r="DE382" s="192">
        <f t="shared" si="166"/>
        <v>0</v>
      </c>
      <c r="DF382" s="192">
        <f t="shared" si="167"/>
        <v>0</v>
      </c>
      <c r="DH382" s="192">
        <f t="shared" si="168"/>
        <v>0</v>
      </c>
      <c r="DI382" s="192">
        <f t="shared" si="169"/>
        <v>0</v>
      </c>
      <c r="DK382" s="203">
        <f>IF(Taula436[[#This Row],[Codi del contracte]]&lt;&gt;"",IF(Taula436[[#This Row],[Codi del contracte]]&gt;199,IF(Taula436[[#This Row],[Codi del contracte]]&lt;300,1,0),0),0)</f>
        <v>0</v>
      </c>
      <c r="DL382" s="203">
        <f>IF(Taula436[[#This Row],[Codi del contracte]]&lt;&gt;"",IF(Taula436[[#This Row],[Codi del contracte]]&gt;499,IF(Taula436[[#This Row],[Codi del contracte]]&lt;600,1,0),0),0)</f>
        <v>0</v>
      </c>
      <c r="DM382" s="203">
        <f t="shared" si="181"/>
        <v>0</v>
      </c>
      <c r="DN382" s="203">
        <f>IF(Taula436[[#This Row],[% Jornada (no posar símbol %)]]=100,IF(DM382=1,2,0),0)</f>
        <v>0</v>
      </c>
      <c r="DO382" s="203" t="str">
        <f t="shared" si="185"/>
        <v/>
      </c>
    </row>
    <row r="383" spans="1:119" ht="14.25" customHeight="1">
      <c r="A383" s="260"/>
      <c r="B383" s="83">
        <v>376</v>
      </c>
      <c r="C383" s="2"/>
      <c r="D383" s="158"/>
      <c r="E383" s="194"/>
      <c r="F383" s="153"/>
      <c r="G383" s="153"/>
      <c r="H383" s="2"/>
      <c r="I383" s="154"/>
      <c r="J383" s="210"/>
      <c r="K383" s="155"/>
      <c r="L383" s="156">
        <f t="shared" si="170"/>
        <v>0</v>
      </c>
      <c r="M383" s="340"/>
      <c r="N383" s="182" t="str">
        <f t="shared" si="182"/>
        <v/>
      </c>
      <c r="O383" s="127"/>
      <c r="P383" s="64"/>
      <c r="Q383" s="64"/>
      <c r="R383" s="64"/>
      <c r="CB383" s="78" t="str">
        <f t="shared" si="155"/>
        <v/>
      </c>
      <c r="CC383" s="79">
        <v>100</v>
      </c>
      <c r="CD383" s="79">
        <f t="shared" si="156"/>
        <v>0</v>
      </c>
      <c r="CE383" s="79">
        <f t="shared" si="157"/>
        <v>0</v>
      </c>
      <c r="CF383" s="79">
        <f t="shared" si="158"/>
        <v>0</v>
      </c>
      <c r="CG383" s="79">
        <f t="shared" si="183"/>
        <v>0</v>
      </c>
      <c r="CH383" s="80">
        <f t="shared" si="159"/>
        <v>0</v>
      </c>
      <c r="CI383" s="84">
        <f t="shared" si="160"/>
        <v>0</v>
      </c>
      <c r="CJ383" s="80">
        <f t="shared" si="171"/>
        <v>0</v>
      </c>
      <c r="CN383" s="21" t="str">
        <f t="shared" si="161"/>
        <v/>
      </c>
      <c r="CO383" s="21" t="str">
        <f t="shared" si="162"/>
        <v/>
      </c>
      <c r="CP383" s="22" t="str">
        <f t="shared" si="172"/>
        <v/>
      </c>
      <c r="CQ383" s="22" t="str">
        <f t="shared" si="173"/>
        <v/>
      </c>
      <c r="CR383" s="22" t="str">
        <f t="shared" si="174"/>
        <v/>
      </c>
      <c r="CS383" s="22" t="str">
        <f t="shared" si="175"/>
        <v/>
      </c>
      <c r="CT383" s="22" t="str">
        <f t="shared" si="176"/>
        <v/>
      </c>
      <c r="CU383" s="173" t="str">
        <f t="shared" si="163"/>
        <v/>
      </c>
      <c r="CV383" s="173" t="str">
        <f t="shared" si="164"/>
        <v/>
      </c>
      <c r="CW383" s="22" t="str">
        <f t="shared" si="177"/>
        <v/>
      </c>
      <c r="CX383" s="22" t="str">
        <f t="shared" si="178"/>
        <v/>
      </c>
      <c r="CY383" s="23" t="str">
        <f t="shared" si="179"/>
        <v/>
      </c>
      <c r="CZ383" s="23" t="str">
        <f t="shared" si="180"/>
        <v/>
      </c>
      <c r="DA383" s="207" t="str">
        <f t="shared" si="184"/>
        <v/>
      </c>
      <c r="DB383" s="23">
        <f t="shared" si="165"/>
        <v>0</v>
      </c>
      <c r="DC383" s="16"/>
      <c r="DE383" s="192">
        <f t="shared" si="166"/>
        <v>0</v>
      </c>
      <c r="DF383" s="192">
        <f t="shared" si="167"/>
        <v>0</v>
      </c>
      <c r="DH383" s="192">
        <f t="shared" si="168"/>
        <v>0</v>
      </c>
      <c r="DI383" s="192">
        <f t="shared" si="169"/>
        <v>0</v>
      </c>
      <c r="DK383" s="203">
        <f>IF(Taula436[[#This Row],[Codi del contracte]]&lt;&gt;"",IF(Taula436[[#This Row],[Codi del contracte]]&gt;199,IF(Taula436[[#This Row],[Codi del contracte]]&lt;300,1,0),0),0)</f>
        <v>0</v>
      </c>
      <c r="DL383" s="203">
        <f>IF(Taula436[[#This Row],[Codi del contracte]]&lt;&gt;"",IF(Taula436[[#This Row],[Codi del contracte]]&gt;499,IF(Taula436[[#This Row],[Codi del contracte]]&lt;600,1,0),0),0)</f>
        <v>0</v>
      </c>
      <c r="DM383" s="203">
        <f t="shared" si="181"/>
        <v>0</v>
      </c>
      <c r="DN383" s="203">
        <f>IF(Taula436[[#This Row],[% Jornada (no posar símbol %)]]=100,IF(DM383=1,2,0),0)</f>
        <v>0</v>
      </c>
      <c r="DO383" s="203" t="str">
        <f t="shared" si="185"/>
        <v/>
      </c>
    </row>
    <row r="384" spans="1:119" ht="14.25" customHeight="1">
      <c r="A384" s="260"/>
      <c r="B384" s="83">
        <v>377</v>
      </c>
      <c r="C384" s="2"/>
      <c r="D384" s="158"/>
      <c r="E384" s="194"/>
      <c r="F384" s="153"/>
      <c r="G384" s="153"/>
      <c r="H384" s="2"/>
      <c r="I384" s="154"/>
      <c r="J384" s="210"/>
      <c r="K384" s="155"/>
      <c r="L384" s="156">
        <f t="shared" si="170"/>
        <v>0</v>
      </c>
      <c r="M384" s="340"/>
      <c r="N384" s="182" t="str">
        <f t="shared" si="182"/>
        <v/>
      </c>
      <c r="O384" s="127"/>
      <c r="P384" s="64"/>
      <c r="Q384" s="64"/>
      <c r="R384" s="64"/>
      <c r="CB384" s="78" t="str">
        <f t="shared" si="155"/>
        <v/>
      </c>
      <c r="CC384" s="79">
        <v>100</v>
      </c>
      <c r="CD384" s="79">
        <f t="shared" si="156"/>
        <v>0</v>
      </c>
      <c r="CE384" s="79">
        <f t="shared" si="157"/>
        <v>0</v>
      </c>
      <c r="CF384" s="79">
        <f t="shared" si="158"/>
        <v>0</v>
      </c>
      <c r="CG384" s="79">
        <f t="shared" si="183"/>
        <v>0</v>
      </c>
      <c r="CH384" s="80">
        <f t="shared" si="159"/>
        <v>0</v>
      </c>
      <c r="CI384" s="84">
        <f t="shared" si="160"/>
        <v>0</v>
      </c>
      <c r="CJ384" s="80">
        <f t="shared" si="171"/>
        <v>0</v>
      </c>
      <c r="CN384" s="21" t="str">
        <f t="shared" si="161"/>
        <v/>
      </c>
      <c r="CO384" s="21" t="str">
        <f t="shared" si="162"/>
        <v/>
      </c>
      <c r="CP384" s="22" t="str">
        <f t="shared" si="172"/>
        <v/>
      </c>
      <c r="CQ384" s="22" t="str">
        <f t="shared" si="173"/>
        <v/>
      </c>
      <c r="CR384" s="22" t="str">
        <f t="shared" si="174"/>
        <v/>
      </c>
      <c r="CS384" s="22" t="str">
        <f t="shared" si="175"/>
        <v/>
      </c>
      <c r="CT384" s="22" t="str">
        <f t="shared" si="176"/>
        <v/>
      </c>
      <c r="CU384" s="173" t="str">
        <f t="shared" si="163"/>
        <v/>
      </c>
      <c r="CV384" s="173" t="str">
        <f t="shared" si="164"/>
        <v/>
      </c>
      <c r="CW384" s="22" t="str">
        <f t="shared" si="177"/>
        <v/>
      </c>
      <c r="CX384" s="22" t="str">
        <f t="shared" si="178"/>
        <v/>
      </c>
      <c r="CY384" s="23" t="str">
        <f t="shared" si="179"/>
        <v/>
      </c>
      <c r="CZ384" s="23" t="str">
        <f t="shared" si="180"/>
        <v/>
      </c>
      <c r="DA384" s="207" t="str">
        <f t="shared" si="184"/>
        <v/>
      </c>
      <c r="DB384" s="23">
        <f t="shared" si="165"/>
        <v>0</v>
      </c>
      <c r="DC384" s="16"/>
      <c r="DE384" s="192">
        <f t="shared" si="166"/>
        <v>0</v>
      </c>
      <c r="DF384" s="192">
        <f t="shared" si="167"/>
        <v>0</v>
      </c>
      <c r="DH384" s="192">
        <f t="shared" si="168"/>
        <v>0</v>
      </c>
      <c r="DI384" s="192">
        <f t="shared" si="169"/>
        <v>0</v>
      </c>
      <c r="DK384" s="203">
        <f>IF(Taula436[[#This Row],[Codi del contracte]]&lt;&gt;"",IF(Taula436[[#This Row],[Codi del contracte]]&gt;199,IF(Taula436[[#This Row],[Codi del contracte]]&lt;300,1,0),0),0)</f>
        <v>0</v>
      </c>
      <c r="DL384" s="203">
        <f>IF(Taula436[[#This Row],[Codi del contracte]]&lt;&gt;"",IF(Taula436[[#This Row],[Codi del contracte]]&gt;499,IF(Taula436[[#This Row],[Codi del contracte]]&lt;600,1,0),0),0)</f>
        <v>0</v>
      </c>
      <c r="DM384" s="203">
        <f t="shared" si="181"/>
        <v>0</v>
      </c>
      <c r="DN384" s="203">
        <f>IF(Taula436[[#This Row],[% Jornada (no posar símbol %)]]=100,IF(DM384=1,2,0),0)</f>
        <v>0</v>
      </c>
      <c r="DO384" s="203" t="str">
        <f t="shared" si="185"/>
        <v/>
      </c>
    </row>
    <row r="385" spans="1:119" ht="14.25" customHeight="1">
      <c r="A385" s="260"/>
      <c r="B385" s="83">
        <v>378</v>
      </c>
      <c r="C385" s="2"/>
      <c r="D385" s="158"/>
      <c r="E385" s="194"/>
      <c r="F385" s="153"/>
      <c r="G385" s="153"/>
      <c r="H385" s="2"/>
      <c r="I385" s="154"/>
      <c r="J385" s="210"/>
      <c r="K385" s="155"/>
      <c r="L385" s="156">
        <f t="shared" si="170"/>
        <v>0</v>
      </c>
      <c r="M385" s="340"/>
      <c r="N385" s="182" t="str">
        <f t="shared" si="182"/>
        <v/>
      </c>
      <c r="O385" s="127"/>
      <c r="P385" s="64"/>
      <c r="Q385" s="64"/>
      <c r="R385" s="64"/>
      <c r="CB385" s="78" t="str">
        <f t="shared" si="155"/>
        <v/>
      </c>
      <c r="CC385" s="79">
        <v>100</v>
      </c>
      <c r="CD385" s="79">
        <f t="shared" si="156"/>
        <v>0</v>
      </c>
      <c r="CE385" s="79">
        <f t="shared" si="157"/>
        <v>0</v>
      </c>
      <c r="CF385" s="79">
        <f t="shared" si="158"/>
        <v>0</v>
      </c>
      <c r="CG385" s="79">
        <f t="shared" si="183"/>
        <v>0</v>
      </c>
      <c r="CH385" s="80">
        <f t="shared" si="159"/>
        <v>0</v>
      </c>
      <c r="CI385" s="84">
        <f t="shared" si="160"/>
        <v>0</v>
      </c>
      <c r="CJ385" s="80">
        <f t="shared" si="171"/>
        <v>0</v>
      </c>
      <c r="CN385" s="21" t="str">
        <f t="shared" si="161"/>
        <v/>
      </c>
      <c r="CO385" s="21" t="str">
        <f t="shared" si="162"/>
        <v/>
      </c>
      <c r="CP385" s="22" t="str">
        <f t="shared" si="172"/>
        <v/>
      </c>
      <c r="CQ385" s="22" t="str">
        <f t="shared" si="173"/>
        <v/>
      </c>
      <c r="CR385" s="22" t="str">
        <f t="shared" si="174"/>
        <v/>
      </c>
      <c r="CS385" s="22" t="str">
        <f t="shared" si="175"/>
        <v/>
      </c>
      <c r="CT385" s="22" t="str">
        <f t="shared" si="176"/>
        <v/>
      </c>
      <c r="CU385" s="173" t="str">
        <f t="shared" si="163"/>
        <v/>
      </c>
      <c r="CV385" s="173" t="str">
        <f t="shared" si="164"/>
        <v/>
      </c>
      <c r="CW385" s="22" t="str">
        <f t="shared" si="177"/>
        <v/>
      </c>
      <c r="CX385" s="22" t="str">
        <f t="shared" si="178"/>
        <v/>
      </c>
      <c r="CY385" s="23" t="str">
        <f t="shared" si="179"/>
        <v/>
      </c>
      <c r="CZ385" s="23" t="str">
        <f t="shared" si="180"/>
        <v/>
      </c>
      <c r="DA385" s="207" t="str">
        <f t="shared" si="184"/>
        <v/>
      </c>
      <c r="DB385" s="23">
        <f t="shared" si="165"/>
        <v>0</v>
      </c>
      <c r="DC385" s="16"/>
      <c r="DE385" s="192">
        <f t="shared" si="166"/>
        <v>0</v>
      </c>
      <c r="DF385" s="192">
        <f t="shared" si="167"/>
        <v>0</v>
      </c>
      <c r="DH385" s="192">
        <f t="shared" si="168"/>
        <v>0</v>
      </c>
      <c r="DI385" s="192">
        <f t="shared" si="169"/>
        <v>0</v>
      </c>
      <c r="DK385" s="203">
        <f>IF(Taula436[[#This Row],[Codi del contracte]]&lt;&gt;"",IF(Taula436[[#This Row],[Codi del contracte]]&gt;199,IF(Taula436[[#This Row],[Codi del contracte]]&lt;300,1,0),0),0)</f>
        <v>0</v>
      </c>
      <c r="DL385" s="203">
        <f>IF(Taula436[[#This Row],[Codi del contracte]]&lt;&gt;"",IF(Taula436[[#This Row],[Codi del contracte]]&gt;499,IF(Taula436[[#This Row],[Codi del contracte]]&lt;600,1,0),0),0)</f>
        <v>0</v>
      </c>
      <c r="DM385" s="203">
        <f t="shared" si="181"/>
        <v>0</v>
      </c>
      <c r="DN385" s="203">
        <f>IF(Taula436[[#This Row],[% Jornada (no posar símbol %)]]=100,IF(DM385=1,2,0),0)</f>
        <v>0</v>
      </c>
      <c r="DO385" s="203" t="str">
        <f t="shared" si="185"/>
        <v/>
      </c>
    </row>
    <row r="386" spans="1:119" ht="14.25" customHeight="1">
      <c r="A386" s="260"/>
      <c r="B386" s="83">
        <v>379</v>
      </c>
      <c r="C386" s="2"/>
      <c r="D386" s="158"/>
      <c r="E386" s="194"/>
      <c r="F386" s="153"/>
      <c r="G386" s="153"/>
      <c r="H386" s="2"/>
      <c r="I386" s="154"/>
      <c r="J386" s="210"/>
      <c r="K386" s="155"/>
      <c r="L386" s="156">
        <f t="shared" si="170"/>
        <v>0</v>
      </c>
      <c r="M386" s="340"/>
      <c r="N386" s="182" t="str">
        <f t="shared" si="182"/>
        <v/>
      </c>
      <c r="O386" s="127"/>
      <c r="P386" s="64"/>
      <c r="Q386" s="64"/>
      <c r="R386" s="64"/>
      <c r="CB386" s="78" t="str">
        <f t="shared" si="155"/>
        <v/>
      </c>
      <c r="CC386" s="79">
        <v>100</v>
      </c>
      <c r="CD386" s="79">
        <f t="shared" si="156"/>
        <v>0</v>
      </c>
      <c r="CE386" s="79">
        <f t="shared" si="157"/>
        <v>0</v>
      </c>
      <c r="CF386" s="79">
        <f t="shared" si="158"/>
        <v>0</v>
      </c>
      <c r="CG386" s="79">
        <f t="shared" si="183"/>
        <v>0</v>
      </c>
      <c r="CH386" s="80">
        <f t="shared" si="159"/>
        <v>0</v>
      </c>
      <c r="CI386" s="84">
        <f t="shared" si="160"/>
        <v>0</v>
      </c>
      <c r="CJ386" s="80">
        <f t="shared" si="171"/>
        <v>0</v>
      </c>
      <c r="CN386" s="21" t="str">
        <f t="shared" si="161"/>
        <v/>
      </c>
      <c r="CO386" s="21" t="str">
        <f t="shared" si="162"/>
        <v/>
      </c>
      <c r="CP386" s="22" t="str">
        <f t="shared" si="172"/>
        <v/>
      </c>
      <c r="CQ386" s="22" t="str">
        <f t="shared" si="173"/>
        <v/>
      </c>
      <c r="CR386" s="22" t="str">
        <f t="shared" si="174"/>
        <v/>
      </c>
      <c r="CS386" s="22" t="str">
        <f t="shared" si="175"/>
        <v/>
      </c>
      <c r="CT386" s="22" t="str">
        <f t="shared" si="176"/>
        <v/>
      </c>
      <c r="CU386" s="173" t="str">
        <f t="shared" si="163"/>
        <v/>
      </c>
      <c r="CV386" s="173" t="str">
        <f t="shared" si="164"/>
        <v/>
      </c>
      <c r="CW386" s="22" t="str">
        <f t="shared" si="177"/>
        <v/>
      </c>
      <c r="CX386" s="22" t="str">
        <f t="shared" si="178"/>
        <v/>
      </c>
      <c r="CY386" s="23" t="str">
        <f t="shared" si="179"/>
        <v/>
      </c>
      <c r="CZ386" s="23" t="str">
        <f t="shared" si="180"/>
        <v/>
      </c>
      <c r="DA386" s="207" t="str">
        <f t="shared" si="184"/>
        <v/>
      </c>
      <c r="DB386" s="23">
        <f t="shared" si="165"/>
        <v>0</v>
      </c>
      <c r="DC386" s="16"/>
      <c r="DE386" s="192">
        <f t="shared" si="166"/>
        <v>0</v>
      </c>
      <c r="DF386" s="192">
        <f t="shared" si="167"/>
        <v>0</v>
      </c>
      <c r="DH386" s="192">
        <f t="shared" si="168"/>
        <v>0</v>
      </c>
      <c r="DI386" s="192">
        <f t="shared" si="169"/>
        <v>0</v>
      </c>
      <c r="DK386" s="203">
        <f>IF(Taula436[[#This Row],[Codi del contracte]]&lt;&gt;"",IF(Taula436[[#This Row],[Codi del contracte]]&gt;199,IF(Taula436[[#This Row],[Codi del contracte]]&lt;300,1,0),0),0)</f>
        <v>0</v>
      </c>
      <c r="DL386" s="203">
        <f>IF(Taula436[[#This Row],[Codi del contracte]]&lt;&gt;"",IF(Taula436[[#This Row],[Codi del contracte]]&gt;499,IF(Taula436[[#This Row],[Codi del contracte]]&lt;600,1,0),0),0)</f>
        <v>0</v>
      </c>
      <c r="DM386" s="203">
        <f t="shared" si="181"/>
        <v>0</v>
      </c>
      <c r="DN386" s="203">
        <f>IF(Taula436[[#This Row],[% Jornada (no posar símbol %)]]=100,IF(DM386=1,2,0),0)</f>
        <v>0</v>
      </c>
      <c r="DO386" s="203" t="str">
        <f t="shared" si="185"/>
        <v/>
      </c>
    </row>
    <row r="387" spans="1:119" ht="14.25" customHeight="1">
      <c r="A387" s="260"/>
      <c r="B387" s="83">
        <v>380</v>
      </c>
      <c r="C387" s="2"/>
      <c r="D387" s="158"/>
      <c r="E387" s="194"/>
      <c r="F387" s="153"/>
      <c r="G387" s="153"/>
      <c r="H387" s="2"/>
      <c r="I387" s="154"/>
      <c r="J387" s="210"/>
      <c r="K387" s="155"/>
      <c r="L387" s="156">
        <f t="shared" si="170"/>
        <v>0</v>
      </c>
      <c r="M387" s="340"/>
      <c r="N387" s="182" t="str">
        <f t="shared" si="182"/>
        <v/>
      </c>
      <c r="O387" s="127"/>
      <c r="P387" s="64"/>
      <c r="Q387" s="64"/>
      <c r="R387" s="64"/>
      <c r="CB387" s="78" t="str">
        <f t="shared" si="155"/>
        <v/>
      </c>
      <c r="CC387" s="79">
        <v>100</v>
      </c>
      <c r="CD387" s="79">
        <f t="shared" si="156"/>
        <v>0</v>
      </c>
      <c r="CE387" s="79">
        <f t="shared" si="157"/>
        <v>0</v>
      </c>
      <c r="CF387" s="79">
        <f t="shared" si="158"/>
        <v>0</v>
      </c>
      <c r="CG387" s="79">
        <f t="shared" si="183"/>
        <v>0</v>
      </c>
      <c r="CH387" s="80">
        <f t="shared" si="159"/>
        <v>0</v>
      </c>
      <c r="CI387" s="84">
        <f t="shared" si="160"/>
        <v>0</v>
      </c>
      <c r="CJ387" s="80">
        <f t="shared" si="171"/>
        <v>0</v>
      </c>
      <c r="CN387" s="21" t="str">
        <f t="shared" si="161"/>
        <v/>
      </c>
      <c r="CO387" s="21" t="str">
        <f t="shared" si="162"/>
        <v/>
      </c>
      <c r="CP387" s="22" t="str">
        <f t="shared" si="172"/>
        <v/>
      </c>
      <c r="CQ387" s="22" t="str">
        <f t="shared" si="173"/>
        <v/>
      </c>
      <c r="CR387" s="22" t="str">
        <f t="shared" si="174"/>
        <v/>
      </c>
      <c r="CS387" s="22" t="str">
        <f t="shared" si="175"/>
        <v/>
      </c>
      <c r="CT387" s="22" t="str">
        <f t="shared" si="176"/>
        <v/>
      </c>
      <c r="CU387" s="173" t="str">
        <f t="shared" si="163"/>
        <v/>
      </c>
      <c r="CV387" s="173" t="str">
        <f t="shared" si="164"/>
        <v/>
      </c>
      <c r="CW387" s="22" t="str">
        <f t="shared" si="177"/>
        <v/>
      </c>
      <c r="CX387" s="22" t="str">
        <f t="shared" si="178"/>
        <v/>
      </c>
      <c r="CY387" s="23" t="str">
        <f t="shared" si="179"/>
        <v/>
      </c>
      <c r="CZ387" s="23" t="str">
        <f t="shared" si="180"/>
        <v/>
      </c>
      <c r="DA387" s="207" t="str">
        <f t="shared" si="184"/>
        <v/>
      </c>
      <c r="DB387" s="23">
        <f t="shared" si="165"/>
        <v>0</v>
      </c>
      <c r="DC387" s="16"/>
      <c r="DE387" s="192">
        <f t="shared" si="166"/>
        <v>0</v>
      </c>
      <c r="DF387" s="192">
        <f t="shared" si="167"/>
        <v>0</v>
      </c>
      <c r="DH387" s="192">
        <f t="shared" si="168"/>
        <v>0</v>
      </c>
      <c r="DI387" s="192">
        <f t="shared" si="169"/>
        <v>0</v>
      </c>
      <c r="DK387" s="203">
        <f>IF(Taula436[[#This Row],[Codi del contracte]]&lt;&gt;"",IF(Taula436[[#This Row],[Codi del contracte]]&gt;199,IF(Taula436[[#This Row],[Codi del contracte]]&lt;300,1,0),0),0)</f>
        <v>0</v>
      </c>
      <c r="DL387" s="203">
        <f>IF(Taula436[[#This Row],[Codi del contracte]]&lt;&gt;"",IF(Taula436[[#This Row],[Codi del contracte]]&gt;499,IF(Taula436[[#This Row],[Codi del contracte]]&lt;600,1,0),0),0)</f>
        <v>0</v>
      </c>
      <c r="DM387" s="203">
        <f t="shared" si="181"/>
        <v>0</v>
      </c>
      <c r="DN387" s="203">
        <f>IF(Taula436[[#This Row],[% Jornada (no posar símbol %)]]=100,IF(DM387=1,2,0),0)</f>
        <v>0</v>
      </c>
      <c r="DO387" s="203" t="str">
        <f t="shared" si="185"/>
        <v/>
      </c>
    </row>
    <row r="388" spans="1:119" ht="14.25" customHeight="1">
      <c r="A388" s="260"/>
      <c r="B388" s="83">
        <v>381</v>
      </c>
      <c r="C388" s="2"/>
      <c r="D388" s="158"/>
      <c r="E388" s="194"/>
      <c r="F388" s="153"/>
      <c r="G388" s="153"/>
      <c r="H388" s="2"/>
      <c r="I388" s="154"/>
      <c r="J388" s="210"/>
      <c r="K388" s="155"/>
      <c r="L388" s="156">
        <f t="shared" si="170"/>
        <v>0</v>
      </c>
      <c r="M388" s="340"/>
      <c r="N388" s="182" t="str">
        <f t="shared" si="182"/>
        <v/>
      </c>
      <c r="O388" s="127"/>
      <c r="P388" s="64"/>
      <c r="Q388" s="64"/>
      <c r="R388" s="64"/>
      <c r="CB388" s="78" t="str">
        <f t="shared" si="155"/>
        <v/>
      </c>
      <c r="CC388" s="79">
        <v>100</v>
      </c>
      <c r="CD388" s="79">
        <f t="shared" si="156"/>
        <v>0</v>
      </c>
      <c r="CE388" s="79">
        <f t="shared" si="157"/>
        <v>0</v>
      </c>
      <c r="CF388" s="79">
        <f t="shared" si="158"/>
        <v>0</v>
      </c>
      <c r="CG388" s="79">
        <f t="shared" si="183"/>
        <v>0</v>
      </c>
      <c r="CH388" s="80">
        <f t="shared" si="159"/>
        <v>0</v>
      </c>
      <c r="CI388" s="84">
        <f t="shared" si="160"/>
        <v>0</v>
      </c>
      <c r="CJ388" s="80">
        <f t="shared" si="171"/>
        <v>0</v>
      </c>
      <c r="CN388" s="21" t="str">
        <f t="shared" si="161"/>
        <v/>
      </c>
      <c r="CO388" s="21" t="str">
        <f t="shared" si="162"/>
        <v/>
      </c>
      <c r="CP388" s="22" t="str">
        <f t="shared" si="172"/>
        <v/>
      </c>
      <c r="CQ388" s="22" t="str">
        <f t="shared" si="173"/>
        <v/>
      </c>
      <c r="CR388" s="22" t="str">
        <f t="shared" si="174"/>
        <v/>
      </c>
      <c r="CS388" s="22" t="str">
        <f t="shared" si="175"/>
        <v/>
      </c>
      <c r="CT388" s="22" t="str">
        <f t="shared" si="176"/>
        <v/>
      </c>
      <c r="CU388" s="173" t="str">
        <f t="shared" si="163"/>
        <v/>
      </c>
      <c r="CV388" s="173" t="str">
        <f t="shared" si="164"/>
        <v/>
      </c>
      <c r="CW388" s="22" t="str">
        <f t="shared" si="177"/>
        <v/>
      </c>
      <c r="CX388" s="22" t="str">
        <f t="shared" si="178"/>
        <v/>
      </c>
      <c r="CY388" s="23" t="str">
        <f t="shared" si="179"/>
        <v/>
      </c>
      <c r="CZ388" s="23" t="str">
        <f t="shared" si="180"/>
        <v/>
      </c>
      <c r="DA388" s="207" t="str">
        <f t="shared" si="184"/>
        <v/>
      </c>
      <c r="DB388" s="23">
        <f t="shared" si="165"/>
        <v>0</v>
      </c>
      <c r="DC388" s="16"/>
      <c r="DE388" s="192">
        <f t="shared" si="166"/>
        <v>0</v>
      </c>
      <c r="DF388" s="192">
        <f t="shared" si="167"/>
        <v>0</v>
      </c>
      <c r="DH388" s="192">
        <f t="shared" si="168"/>
        <v>0</v>
      </c>
      <c r="DI388" s="192">
        <f t="shared" si="169"/>
        <v>0</v>
      </c>
      <c r="DK388" s="203">
        <f>IF(Taula436[[#This Row],[Codi del contracte]]&lt;&gt;"",IF(Taula436[[#This Row],[Codi del contracte]]&gt;199,IF(Taula436[[#This Row],[Codi del contracte]]&lt;300,1,0),0),0)</f>
        <v>0</v>
      </c>
      <c r="DL388" s="203">
        <f>IF(Taula436[[#This Row],[Codi del contracte]]&lt;&gt;"",IF(Taula436[[#This Row],[Codi del contracte]]&gt;499,IF(Taula436[[#This Row],[Codi del contracte]]&lt;600,1,0),0),0)</f>
        <v>0</v>
      </c>
      <c r="DM388" s="203">
        <f t="shared" si="181"/>
        <v>0</v>
      </c>
      <c r="DN388" s="203">
        <f>IF(Taula436[[#This Row],[% Jornada (no posar símbol %)]]=100,IF(DM388=1,2,0),0)</f>
        <v>0</v>
      </c>
      <c r="DO388" s="203" t="str">
        <f t="shared" si="185"/>
        <v/>
      </c>
    </row>
    <row r="389" spans="1:119" ht="14.25" customHeight="1">
      <c r="A389" s="260"/>
      <c r="B389" s="83">
        <v>382</v>
      </c>
      <c r="C389" s="2"/>
      <c r="D389" s="158"/>
      <c r="E389" s="194"/>
      <c r="F389" s="153"/>
      <c r="G389" s="153"/>
      <c r="H389" s="2"/>
      <c r="I389" s="154"/>
      <c r="J389" s="210"/>
      <c r="K389" s="155"/>
      <c r="L389" s="156">
        <f t="shared" si="170"/>
        <v>0</v>
      </c>
      <c r="M389" s="340"/>
      <c r="N389" s="182" t="str">
        <f t="shared" si="182"/>
        <v/>
      </c>
      <c r="O389" s="127"/>
      <c r="P389" s="64"/>
      <c r="Q389" s="64"/>
      <c r="R389" s="64"/>
      <c r="CB389" s="78" t="str">
        <f t="shared" si="155"/>
        <v/>
      </c>
      <c r="CC389" s="79">
        <v>100</v>
      </c>
      <c r="CD389" s="79">
        <f t="shared" si="156"/>
        <v>0</v>
      </c>
      <c r="CE389" s="79">
        <f t="shared" si="157"/>
        <v>0</v>
      </c>
      <c r="CF389" s="79">
        <f t="shared" si="158"/>
        <v>0</v>
      </c>
      <c r="CG389" s="79">
        <f t="shared" si="183"/>
        <v>0</v>
      </c>
      <c r="CH389" s="80">
        <f t="shared" si="159"/>
        <v>0</v>
      </c>
      <c r="CI389" s="84">
        <f t="shared" si="160"/>
        <v>0</v>
      </c>
      <c r="CJ389" s="80">
        <f t="shared" si="171"/>
        <v>0</v>
      </c>
      <c r="CN389" s="21" t="str">
        <f t="shared" si="161"/>
        <v/>
      </c>
      <c r="CO389" s="21" t="str">
        <f t="shared" si="162"/>
        <v/>
      </c>
      <c r="CP389" s="22" t="str">
        <f t="shared" si="172"/>
        <v/>
      </c>
      <c r="CQ389" s="22" t="str">
        <f t="shared" si="173"/>
        <v/>
      </c>
      <c r="CR389" s="22" t="str">
        <f t="shared" si="174"/>
        <v/>
      </c>
      <c r="CS389" s="22" t="str">
        <f t="shared" si="175"/>
        <v/>
      </c>
      <c r="CT389" s="22" t="str">
        <f t="shared" si="176"/>
        <v/>
      </c>
      <c r="CU389" s="173" t="str">
        <f t="shared" si="163"/>
        <v/>
      </c>
      <c r="CV389" s="173" t="str">
        <f t="shared" si="164"/>
        <v/>
      </c>
      <c r="CW389" s="22" t="str">
        <f t="shared" si="177"/>
        <v/>
      </c>
      <c r="CX389" s="22" t="str">
        <f t="shared" si="178"/>
        <v/>
      </c>
      <c r="CY389" s="23" t="str">
        <f t="shared" si="179"/>
        <v/>
      </c>
      <c r="CZ389" s="23" t="str">
        <f t="shared" si="180"/>
        <v/>
      </c>
      <c r="DA389" s="207" t="str">
        <f t="shared" si="184"/>
        <v/>
      </c>
      <c r="DB389" s="23">
        <f t="shared" si="165"/>
        <v>0</v>
      </c>
      <c r="DC389" s="16"/>
      <c r="DE389" s="192">
        <f t="shared" si="166"/>
        <v>0</v>
      </c>
      <c r="DF389" s="192">
        <f t="shared" si="167"/>
        <v>0</v>
      </c>
      <c r="DH389" s="192">
        <f t="shared" si="168"/>
        <v>0</v>
      </c>
      <c r="DI389" s="192">
        <f t="shared" si="169"/>
        <v>0</v>
      </c>
      <c r="DK389" s="203">
        <f>IF(Taula436[[#This Row],[Codi del contracte]]&lt;&gt;"",IF(Taula436[[#This Row],[Codi del contracte]]&gt;199,IF(Taula436[[#This Row],[Codi del contracte]]&lt;300,1,0),0),0)</f>
        <v>0</v>
      </c>
      <c r="DL389" s="203">
        <f>IF(Taula436[[#This Row],[Codi del contracte]]&lt;&gt;"",IF(Taula436[[#This Row],[Codi del contracte]]&gt;499,IF(Taula436[[#This Row],[Codi del contracte]]&lt;600,1,0),0),0)</f>
        <v>0</v>
      </c>
      <c r="DM389" s="203">
        <f t="shared" si="181"/>
        <v>0</v>
      </c>
      <c r="DN389" s="203">
        <f>IF(Taula436[[#This Row],[% Jornada (no posar símbol %)]]=100,IF(DM389=1,2,0),0)</f>
        <v>0</v>
      </c>
      <c r="DO389" s="203" t="str">
        <f t="shared" si="185"/>
        <v/>
      </c>
    </row>
    <row r="390" spans="1:119" ht="14.25" customHeight="1">
      <c r="A390" s="260"/>
      <c r="B390" s="83">
        <v>383</v>
      </c>
      <c r="C390" s="2"/>
      <c r="D390" s="158"/>
      <c r="E390" s="194"/>
      <c r="F390" s="153"/>
      <c r="G390" s="153"/>
      <c r="H390" s="2"/>
      <c r="I390" s="154"/>
      <c r="J390" s="210"/>
      <c r="K390" s="155"/>
      <c r="L390" s="156">
        <f t="shared" si="170"/>
        <v>0</v>
      </c>
      <c r="M390" s="340"/>
      <c r="N390" s="182" t="str">
        <f t="shared" si="182"/>
        <v/>
      </c>
      <c r="O390" s="127"/>
      <c r="P390" s="64"/>
      <c r="Q390" s="64"/>
      <c r="R390" s="64"/>
      <c r="CB390" s="78" t="str">
        <f t="shared" si="155"/>
        <v/>
      </c>
      <c r="CC390" s="79">
        <v>100</v>
      </c>
      <c r="CD390" s="79">
        <f t="shared" si="156"/>
        <v>0</v>
      </c>
      <c r="CE390" s="79">
        <f t="shared" si="157"/>
        <v>0</v>
      </c>
      <c r="CF390" s="79">
        <f t="shared" si="158"/>
        <v>0</v>
      </c>
      <c r="CG390" s="79">
        <f t="shared" si="183"/>
        <v>0</v>
      </c>
      <c r="CH390" s="80">
        <f t="shared" si="159"/>
        <v>0</v>
      </c>
      <c r="CI390" s="84">
        <f t="shared" si="160"/>
        <v>0</v>
      </c>
      <c r="CJ390" s="80">
        <f t="shared" si="171"/>
        <v>0</v>
      </c>
      <c r="CN390" s="21" t="str">
        <f t="shared" si="161"/>
        <v/>
      </c>
      <c r="CO390" s="21" t="str">
        <f t="shared" si="162"/>
        <v/>
      </c>
      <c r="CP390" s="22" t="str">
        <f t="shared" si="172"/>
        <v/>
      </c>
      <c r="CQ390" s="22" t="str">
        <f t="shared" si="173"/>
        <v/>
      </c>
      <c r="CR390" s="22" t="str">
        <f t="shared" si="174"/>
        <v/>
      </c>
      <c r="CS390" s="22" t="str">
        <f t="shared" si="175"/>
        <v/>
      </c>
      <c r="CT390" s="22" t="str">
        <f t="shared" si="176"/>
        <v/>
      </c>
      <c r="CU390" s="173" t="str">
        <f t="shared" si="163"/>
        <v/>
      </c>
      <c r="CV390" s="173" t="str">
        <f t="shared" si="164"/>
        <v/>
      </c>
      <c r="CW390" s="22" t="str">
        <f t="shared" si="177"/>
        <v/>
      </c>
      <c r="CX390" s="22" t="str">
        <f t="shared" si="178"/>
        <v/>
      </c>
      <c r="CY390" s="23" t="str">
        <f t="shared" si="179"/>
        <v/>
      </c>
      <c r="CZ390" s="23" t="str">
        <f t="shared" si="180"/>
        <v/>
      </c>
      <c r="DA390" s="207" t="str">
        <f t="shared" si="184"/>
        <v/>
      </c>
      <c r="DB390" s="23">
        <f t="shared" si="165"/>
        <v>0</v>
      </c>
      <c r="DC390" s="16"/>
      <c r="DE390" s="192">
        <f t="shared" si="166"/>
        <v>0</v>
      </c>
      <c r="DF390" s="192">
        <f t="shared" si="167"/>
        <v>0</v>
      </c>
      <c r="DH390" s="192">
        <f t="shared" si="168"/>
        <v>0</v>
      </c>
      <c r="DI390" s="192">
        <f t="shared" si="169"/>
        <v>0</v>
      </c>
      <c r="DK390" s="203">
        <f>IF(Taula436[[#This Row],[Codi del contracte]]&lt;&gt;"",IF(Taula436[[#This Row],[Codi del contracte]]&gt;199,IF(Taula436[[#This Row],[Codi del contracte]]&lt;300,1,0),0),0)</f>
        <v>0</v>
      </c>
      <c r="DL390" s="203">
        <f>IF(Taula436[[#This Row],[Codi del contracte]]&lt;&gt;"",IF(Taula436[[#This Row],[Codi del contracte]]&gt;499,IF(Taula436[[#This Row],[Codi del contracte]]&lt;600,1,0),0),0)</f>
        <v>0</v>
      </c>
      <c r="DM390" s="203">
        <f t="shared" si="181"/>
        <v>0</v>
      </c>
      <c r="DN390" s="203">
        <f>IF(Taula436[[#This Row],[% Jornada (no posar símbol %)]]=100,IF(DM390=1,2,0),0)</f>
        <v>0</v>
      </c>
      <c r="DO390" s="203" t="str">
        <f t="shared" si="185"/>
        <v/>
      </c>
    </row>
    <row r="391" spans="1:119" ht="14.25" customHeight="1">
      <c r="A391" s="260"/>
      <c r="B391" s="83">
        <v>384</v>
      </c>
      <c r="C391" s="2"/>
      <c r="D391" s="158"/>
      <c r="E391" s="194"/>
      <c r="F391" s="153"/>
      <c r="G391" s="153"/>
      <c r="H391" s="2"/>
      <c r="I391" s="154"/>
      <c r="J391" s="210"/>
      <c r="K391" s="155"/>
      <c r="L391" s="156">
        <f t="shared" si="170"/>
        <v>0</v>
      </c>
      <c r="M391" s="340"/>
      <c r="N391" s="182" t="str">
        <f t="shared" si="182"/>
        <v/>
      </c>
      <c r="O391" s="127"/>
      <c r="P391" s="64"/>
      <c r="Q391" s="64"/>
      <c r="R391" s="64"/>
      <c r="CB391" s="78" t="str">
        <f t="shared" si="155"/>
        <v/>
      </c>
      <c r="CC391" s="79">
        <v>100</v>
      </c>
      <c r="CD391" s="79">
        <f t="shared" si="156"/>
        <v>0</v>
      </c>
      <c r="CE391" s="79">
        <f t="shared" si="157"/>
        <v>0</v>
      </c>
      <c r="CF391" s="79">
        <f t="shared" si="158"/>
        <v>0</v>
      </c>
      <c r="CG391" s="79">
        <f t="shared" si="183"/>
        <v>0</v>
      </c>
      <c r="CH391" s="80">
        <f t="shared" si="159"/>
        <v>0</v>
      </c>
      <c r="CI391" s="84">
        <f t="shared" si="160"/>
        <v>0</v>
      </c>
      <c r="CJ391" s="80">
        <f t="shared" si="171"/>
        <v>0</v>
      </c>
      <c r="CN391" s="21" t="str">
        <f t="shared" si="161"/>
        <v/>
      </c>
      <c r="CO391" s="21" t="str">
        <f t="shared" si="162"/>
        <v/>
      </c>
      <c r="CP391" s="22" t="str">
        <f t="shared" si="172"/>
        <v/>
      </c>
      <c r="CQ391" s="22" t="str">
        <f t="shared" si="173"/>
        <v/>
      </c>
      <c r="CR391" s="22" t="str">
        <f t="shared" si="174"/>
        <v/>
      </c>
      <c r="CS391" s="22" t="str">
        <f t="shared" si="175"/>
        <v/>
      </c>
      <c r="CT391" s="22" t="str">
        <f t="shared" si="176"/>
        <v/>
      </c>
      <c r="CU391" s="173" t="str">
        <f t="shared" si="163"/>
        <v/>
      </c>
      <c r="CV391" s="173" t="str">
        <f t="shared" si="164"/>
        <v/>
      </c>
      <c r="CW391" s="22" t="str">
        <f t="shared" si="177"/>
        <v/>
      </c>
      <c r="CX391" s="22" t="str">
        <f t="shared" si="178"/>
        <v/>
      </c>
      <c r="CY391" s="23" t="str">
        <f t="shared" si="179"/>
        <v/>
      </c>
      <c r="CZ391" s="23" t="str">
        <f t="shared" si="180"/>
        <v/>
      </c>
      <c r="DA391" s="207" t="str">
        <f t="shared" si="184"/>
        <v/>
      </c>
      <c r="DB391" s="23">
        <f t="shared" si="165"/>
        <v>0</v>
      </c>
      <c r="DC391" s="16"/>
      <c r="DE391" s="192">
        <f t="shared" si="166"/>
        <v>0</v>
      </c>
      <c r="DF391" s="192">
        <f t="shared" si="167"/>
        <v>0</v>
      </c>
      <c r="DH391" s="192">
        <f t="shared" si="168"/>
        <v>0</v>
      </c>
      <c r="DI391" s="192">
        <f t="shared" si="169"/>
        <v>0</v>
      </c>
      <c r="DK391" s="203">
        <f>IF(Taula436[[#This Row],[Codi del contracte]]&lt;&gt;"",IF(Taula436[[#This Row],[Codi del contracte]]&gt;199,IF(Taula436[[#This Row],[Codi del contracte]]&lt;300,1,0),0),0)</f>
        <v>0</v>
      </c>
      <c r="DL391" s="203">
        <f>IF(Taula436[[#This Row],[Codi del contracte]]&lt;&gt;"",IF(Taula436[[#This Row],[Codi del contracte]]&gt;499,IF(Taula436[[#This Row],[Codi del contracte]]&lt;600,1,0),0),0)</f>
        <v>0</v>
      </c>
      <c r="DM391" s="203">
        <f t="shared" si="181"/>
        <v>0</v>
      </c>
      <c r="DN391" s="203">
        <f>IF(Taula436[[#This Row],[% Jornada (no posar símbol %)]]=100,IF(DM391=1,2,0),0)</f>
        <v>0</v>
      </c>
      <c r="DO391" s="203" t="str">
        <f t="shared" si="185"/>
        <v/>
      </c>
    </row>
    <row r="392" spans="1:119" ht="14.25" customHeight="1">
      <c r="A392" s="260"/>
      <c r="B392" s="83">
        <v>385</v>
      </c>
      <c r="C392" s="2"/>
      <c r="D392" s="158"/>
      <c r="E392" s="194"/>
      <c r="F392" s="153"/>
      <c r="G392" s="153"/>
      <c r="H392" s="2"/>
      <c r="I392" s="154"/>
      <c r="J392" s="210"/>
      <c r="K392" s="155"/>
      <c r="L392" s="156">
        <f t="shared" si="170"/>
        <v>0</v>
      </c>
      <c r="M392" s="340"/>
      <c r="N392" s="182" t="str">
        <f t="shared" si="182"/>
        <v/>
      </c>
      <c r="O392" s="127"/>
      <c r="P392" s="64"/>
      <c r="Q392" s="64"/>
      <c r="R392" s="64"/>
      <c r="CB392" s="78" t="str">
        <f t="shared" ref="CB392:CB400" si="186">IF(H392="F - Física",1,IF(H392="A - Sensorial Auditiva",1,IF(H392="V - Sensorial Visual",1,IF(H392="","",IF(H392="M - M. Mental",0,IF(H392="P - Psíquica",0,IF(H392="PC - Paràlisi Cerebral",0)))))))</f>
        <v/>
      </c>
      <c r="CC392" s="79">
        <v>100</v>
      </c>
      <c r="CD392" s="79">
        <f t="shared" ref="CD392:CD400" si="187">ROUND((K392*CC392)/100,2)</f>
        <v>0</v>
      </c>
      <c r="CE392" s="79">
        <f t="shared" ref="CE392:CE400" si="188">IF(CB392=0,IF(I392&lt;33,0,CD392),0)</f>
        <v>0</v>
      </c>
      <c r="CF392" s="79">
        <f t="shared" ref="CF392:CF400" si="189">IF(CB392=1,IF(I392&lt;65,0,CD392),0)</f>
        <v>0</v>
      </c>
      <c r="CG392" s="79">
        <f t="shared" si="183"/>
        <v>0</v>
      </c>
      <c r="CH392" s="80">
        <f t="shared" ref="CH392:CH400" si="190">IF(L392&gt;0,1,0)</f>
        <v>0</v>
      </c>
      <c r="CI392" s="84">
        <f t="shared" ref="CI392:CI400" si="191">IF(M392&lt;&gt;"",M392,L392)</f>
        <v>0</v>
      </c>
      <c r="CJ392" s="80">
        <f t="shared" si="171"/>
        <v>0</v>
      </c>
      <c r="CN392" s="21" t="str">
        <f t="shared" ref="CN392:CN400" si="192">IF(H392="","",IF(H392="M - M. Mental","",IF(H392="F - Física","",IF(H392="P - Psíquica","",IF(H392="PC - Paràlisi Cerebral","",IF(H392="A - Sensorial Auditiva","",IF(H392="V - Sensorial Visual","","1) Tipus de discapacitat: Fer servir llista desplegable")))))))</f>
        <v/>
      </c>
      <c r="CO392" s="21" t="str">
        <f t="shared" ref="CO392:CO400" si="193">IF(I392="","",IF(I392&gt;0,IF(H392="M - M. Mental","",IF(H392="F - Física","",IF(H392="P - Psíquica","",IF(H392="PC - Paràlisi Cerebral","",IF(H392="A - Sensorial Auditiva","",IF(H392="V - Sensorial Visual","",IF(H392="","2) Tipus de discapacitat: Manca seleccionar","")))))))))</f>
        <v/>
      </c>
      <c r="CP392" s="22" t="str">
        <f t="shared" si="172"/>
        <v/>
      </c>
      <c r="CQ392" s="22" t="str">
        <f t="shared" si="173"/>
        <v/>
      </c>
      <c r="CR392" s="22" t="str">
        <f t="shared" si="174"/>
        <v/>
      </c>
      <c r="CS392" s="22" t="str">
        <f t="shared" si="175"/>
        <v/>
      </c>
      <c r="CT392" s="22" t="str">
        <f t="shared" si="176"/>
        <v/>
      </c>
      <c r="CU392" s="173" t="str">
        <f t="shared" ref="CU392:CU400" si="194">IF(CB392=0,IF(I392&lt;33,IF(I392&lt;&gt;"","4) M.Mental, Psíquica ó P. Cerebral &lt; 33% (No subvencionable)",""),""),"")</f>
        <v/>
      </c>
      <c r="CV392" s="173" t="str">
        <f t="shared" ref="CV392:CV400" si="195">IF(CB392=1,IF(I392&lt;65,IF(I392&lt;&gt;"","3) Físic ó Sensorial &lt; 65% (No és subvencionable)",""),""),"")</f>
        <v/>
      </c>
      <c r="CW392" s="22" t="str">
        <f t="shared" si="177"/>
        <v/>
      </c>
      <c r="CX392" s="22" t="str">
        <f t="shared" si="178"/>
        <v/>
      </c>
      <c r="CY392" s="23" t="str">
        <f t="shared" si="179"/>
        <v/>
      </c>
      <c r="CZ392" s="23" t="str">
        <f t="shared" si="180"/>
        <v/>
      </c>
      <c r="DA392" s="207" t="str">
        <f t="shared" si="184"/>
        <v/>
      </c>
      <c r="DB392" s="23">
        <f t="shared" ref="DB392:DB400" si="196">IF(N392&lt;&gt;"",1,0)</f>
        <v>0</v>
      </c>
      <c r="DC392" s="16"/>
      <c r="DE392" s="192">
        <f t="shared" ref="DE392:DE400" si="197">IF(CH392=1,IF(E392="Home",1,IF(E392="Dona",0,"")),0)</f>
        <v>0</v>
      </c>
      <c r="DF392" s="192">
        <f t="shared" ref="DF392:DF400" si="198">IF(CH392=1,IF(E392="Dona",1,IF(E392="Home",0,"")),0)</f>
        <v>0</v>
      </c>
      <c r="DH392" s="192">
        <f t="shared" ref="DH392:DH400" si="199">IF(CJ392=1,IF(E392="Home",1,IF(E392="Dona",0,"")),0)</f>
        <v>0</v>
      </c>
      <c r="DI392" s="192">
        <f t="shared" ref="DI392:DI400" si="200">IF(CJ392=1,IF(E392="Dona",1,IF(E392="Home",0,"")),0)</f>
        <v>0</v>
      </c>
      <c r="DK392" s="203">
        <f>IF(Taula436[[#This Row],[Codi del contracte]]&lt;&gt;"",IF(Taula436[[#This Row],[Codi del contracte]]&gt;199,IF(Taula436[[#This Row],[Codi del contracte]]&lt;300,1,0),0),0)</f>
        <v>0</v>
      </c>
      <c r="DL392" s="203">
        <f>IF(Taula436[[#This Row],[Codi del contracte]]&lt;&gt;"",IF(Taula436[[#This Row],[Codi del contracte]]&gt;499,IF(Taula436[[#This Row],[Codi del contracte]]&lt;600,1,0),0),0)</f>
        <v>0</v>
      </c>
      <c r="DM392" s="203">
        <f t="shared" si="181"/>
        <v>0</v>
      </c>
      <c r="DN392" s="203">
        <f>IF(Taula436[[#This Row],[% Jornada (no posar símbol %)]]=100,IF(DM392=1,2,0),0)</f>
        <v>0</v>
      </c>
      <c r="DO392" s="203" t="str">
        <f t="shared" si="185"/>
        <v/>
      </c>
    </row>
    <row r="393" spans="1:119" ht="14.25" customHeight="1">
      <c r="A393" s="260"/>
      <c r="B393" s="83">
        <v>386</v>
      </c>
      <c r="C393" s="2"/>
      <c r="D393" s="158"/>
      <c r="E393" s="194"/>
      <c r="F393" s="153"/>
      <c r="G393" s="153"/>
      <c r="H393" s="2"/>
      <c r="I393" s="154"/>
      <c r="J393" s="210"/>
      <c r="K393" s="155"/>
      <c r="L393" s="156">
        <f t="shared" ref="L393:L400" si="201">CG393</f>
        <v>0</v>
      </c>
      <c r="M393" s="340"/>
      <c r="N393" s="182" t="str">
        <f t="shared" si="182"/>
        <v/>
      </c>
      <c r="O393" s="127"/>
      <c r="P393" s="64"/>
      <c r="Q393" s="64"/>
      <c r="R393" s="64"/>
      <c r="CB393" s="78" t="str">
        <f t="shared" si="186"/>
        <v/>
      </c>
      <c r="CC393" s="79">
        <v>100</v>
      </c>
      <c r="CD393" s="79">
        <f t="shared" si="187"/>
        <v>0</v>
      </c>
      <c r="CE393" s="79">
        <f t="shared" si="188"/>
        <v>0</v>
      </c>
      <c r="CF393" s="79">
        <f t="shared" si="189"/>
        <v>0</v>
      </c>
      <c r="CG393" s="79">
        <f t="shared" si="183"/>
        <v>0</v>
      </c>
      <c r="CH393" s="80">
        <f t="shared" si="190"/>
        <v>0</v>
      </c>
      <c r="CI393" s="84">
        <f t="shared" si="191"/>
        <v>0</v>
      </c>
      <c r="CJ393" s="80">
        <f t="shared" ref="CJ393:CJ400" si="202">IF(CI393&gt;0,1,0)</f>
        <v>0</v>
      </c>
      <c r="CN393" s="21" t="str">
        <f t="shared" si="192"/>
        <v/>
      </c>
      <c r="CO393" s="21" t="str">
        <f t="shared" si="193"/>
        <v/>
      </c>
      <c r="CP393" s="22" t="str">
        <f t="shared" ref="CP393:CP400" si="203">IF(K393="","",IF(K393="*%","Error % jornada",IF(K393&lt;1,"5) % Jornada: No fer servir número en percentatge","")))</f>
        <v/>
      </c>
      <c r="CQ393" s="22" t="str">
        <f t="shared" ref="CQ393:CQ400" si="204">IF(CN393&lt;&gt;"",IF(CP393&lt;&gt;"","1) Tipus de Discapacitat: Triar de desplegable  -  5) % Jornada",CN393),"")</f>
        <v/>
      </c>
      <c r="CR393" s="22" t="str">
        <f t="shared" ref="CR393:CR400" si="205">IF(CO393&lt;&gt;"",IF(CP393&lt;&gt;"","2) Tipus de discapacitat: Manca seleccionar  -  5) % Jornada",CO393),"")</f>
        <v/>
      </c>
      <c r="CS393" s="22" t="str">
        <f t="shared" ref="CS393:CS400" si="206">IF(CQ393&lt;&gt;"",CQ393,CR393)</f>
        <v/>
      </c>
      <c r="CT393" s="22" t="str">
        <f t="shared" ref="CT393:CT400" si="207">IF(CS393&lt;&gt;"",CS393,IF(CP393&lt;&gt;"",CP393,""))</f>
        <v/>
      </c>
      <c r="CU393" s="173" t="str">
        <f t="shared" si="194"/>
        <v/>
      </c>
      <c r="CV393" s="173" t="str">
        <f t="shared" si="195"/>
        <v/>
      </c>
      <c r="CW393" s="22" t="str">
        <f t="shared" ref="CW393:CW400" si="208">IF(CU393&lt;&gt;"",IF(CP393&lt;&gt;"","4) M.Mental, Psíquica ó Paràlisi Cerebral &lt; 33%  -  5)  % Jornada",CU393),"")</f>
        <v/>
      </c>
      <c r="CX393" s="22" t="str">
        <f t="shared" ref="CX393:CX400" si="209">IF(CV393&lt;&gt;"",IF(CP393&lt;&gt;"","3) Físic ó Sensorial &lt; 65%  -  5) % Jornada",CV393),"")</f>
        <v/>
      </c>
      <c r="CY393" s="23" t="str">
        <f t="shared" ref="CY393:CY400" si="210">IF(CX393&lt;&gt;"",CX393,IF(CW393&lt;&gt;"",CW393,""))</f>
        <v/>
      </c>
      <c r="CZ393" s="23" t="str">
        <f t="shared" ref="CZ393:CZ400" si="211">IF(CY393&lt;&gt;"",CY393,IF(CT393&lt;&gt;"",CT393,""))</f>
        <v/>
      </c>
      <c r="DA393" s="207" t="str">
        <f t="shared" si="184"/>
        <v/>
      </c>
      <c r="DB393" s="23">
        <f t="shared" si="196"/>
        <v>0</v>
      </c>
      <c r="DC393" s="16"/>
      <c r="DE393" s="192">
        <f t="shared" si="197"/>
        <v>0</v>
      </c>
      <c r="DF393" s="192">
        <f t="shared" si="198"/>
        <v>0</v>
      </c>
      <c r="DH393" s="192">
        <f t="shared" si="199"/>
        <v>0</v>
      </c>
      <c r="DI393" s="192">
        <f t="shared" si="200"/>
        <v>0</v>
      </c>
      <c r="DK393" s="203">
        <f>IF(Taula436[[#This Row],[Codi del contracte]]&lt;&gt;"",IF(Taula436[[#This Row],[Codi del contracte]]&gt;199,IF(Taula436[[#This Row],[Codi del contracte]]&lt;300,1,0),0),0)</f>
        <v>0</v>
      </c>
      <c r="DL393" s="203">
        <f>IF(Taula436[[#This Row],[Codi del contracte]]&lt;&gt;"",IF(Taula436[[#This Row],[Codi del contracte]]&gt;499,IF(Taula436[[#This Row],[Codi del contracte]]&lt;600,1,0),0),0)</f>
        <v>0</v>
      </c>
      <c r="DM393" s="203">
        <f t="shared" ref="DM393:DM400" si="212">DK393+DL393</f>
        <v>0</v>
      </c>
      <c r="DN393" s="203">
        <f>IF(Taula436[[#This Row],[% Jornada (no posar símbol %)]]=100,IF(DM393=1,2,0),0)</f>
        <v>0</v>
      </c>
      <c r="DO393" s="203" t="str">
        <f t="shared" si="185"/>
        <v/>
      </c>
    </row>
    <row r="394" spans="1:119" ht="14.25" customHeight="1">
      <c r="A394" s="260"/>
      <c r="B394" s="83">
        <v>387</v>
      </c>
      <c r="C394" s="2"/>
      <c r="D394" s="158"/>
      <c r="E394" s="194"/>
      <c r="F394" s="153"/>
      <c r="G394" s="153"/>
      <c r="H394" s="2"/>
      <c r="I394" s="154"/>
      <c r="J394" s="210"/>
      <c r="K394" s="155"/>
      <c r="L394" s="156">
        <f t="shared" si="201"/>
        <v>0</v>
      </c>
      <c r="M394" s="340"/>
      <c r="N394" s="182" t="str">
        <f t="shared" ref="N394:N400" si="213">IFERROR(DA394,"ERROR! NO RETALLAR I ENGANXAR DINS DEL FORMULARI")</f>
        <v/>
      </c>
      <c r="O394" s="127"/>
      <c r="P394" s="64"/>
      <c r="Q394" s="64"/>
      <c r="R394" s="64"/>
      <c r="CB394" s="78" t="str">
        <f t="shared" si="186"/>
        <v/>
      </c>
      <c r="CC394" s="79">
        <v>100</v>
      </c>
      <c r="CD394" s="79">
        <f t="shared" si="187"/>
        <v>0</v>
      </c>
      <c r="CE394" s="79">
        <f t="shared" si="188"/>
        <v>0</v>
      </c>
      <c r="CF394" s="79">
        <f t="shared" si="189"/>
        <v>0</v>
      </c>
      <c r="CG394" s="79">
        <f t="shared" ref="CG394:CG400" si="214">IFERROR(ROUND((CE394+CF394),2),0)</f>
        <v>0</v>
      </c>
      <c r="CH394" s="80">
        <f t="shared" si="190"/>
        <v>0</v>
      </c>
      <c r="CI394" s="84">
        <f t="shared" si="191"/>
        <v>0</v>
      </c>
      <c r="CJ394" s="80">
        <f t="shared" si="202"/>
        <v>0</v>
      </c>
      <c r="CN394" s="21" t="str">
        <f t="shared" si="192"/>
        <v/>
      </c>
      <c r="CO394" s="21" t="str">
        <f t="shared" si="193"/>
        <v/>
      </c>
      <c r="CP394" s="22" t="str">
        <f t="shared" si="203"/>
        <v/>
      </c>
      <c r="CQ394" s="22" t="str">
        <f t="shared" si="204"/>
        <v/>
      </c>
      <c r="CR394" s="22" t="str">
        <f t="shared" si="205"/>
        <v/>
      </c>
      <c r="CS394" s="22" t="str">
        <f t="shared" si="206"/>
        <v/>
      </c>
      <c r="CT394" s="22" t="str">
        <f t="shared" si="207"/>
        <v/>
      </c>
      <c r="CU394" s="173" t="str">
        <f t="shared" si="194"/>
        <v/>
      </c>
      <c r="CV394" s="173" t="str">
        <f t="shared" si="195"/>
        <v/>
      </c>
      <c r="CW394" s="22" t="str">
        <f t="shared" si="208"/>
        <v/>
      </c>
      <c r="CX394" s="22" t="str">
        <f t="shared" si="209"/>
        <v/>
      </c>
      <c r="CY394" s="23" t="str">
        <f t="shared" si="210"/>
        <v/>
      </c>
      <c r="CZ394" s="23" t="str">
        <f t="shared" si="211"/>
        <v/>
      </c>
      <c r="DA394" s="207" t="str">
        <f t="shared" ref="DA394:DA400" si="215">IF(CZ394&lt;&gt;"",CZ394,IF(DO394&lt;&gt;"",DO394,""))</f>
        <v/>
      </c>
      <c r="DB394" s="23">
        <f t="shared" si="196"/>
        <v>0</v>
      </c>
      <c r="DC394" s="16"/>
      <c r="DE394" s="192">
        <f t="shared" si="197"/>
        <v>0</v>
      </c>
      <c r="DF394" s="192">
        <f t="shared" si="198"/>
        <v>0</v>
      </c>
      <c r="DH394" s="192">
        <f t="shared" si="199"/>
        <v>0</v>
      </c>
      <c r="DI394" s="192">
        <f t="shared" si="200"/>
        <v>0</v>
      </c>
      <c r="DK394" s="203">
        <f>IF(Taula436[[#This Row],[Codi del contracte]]&lt;&gt;"",IF(Taula436[[#This Row],[Codi del contracte]]&gt;199,IF(Taula436[[#This Row],[Codi del contracte]]&lt;300,1,0),0),0)</f>
        <v>0</v>
      </c>
      <c r="DL394" s="203">
        <f>IF(Taula436[[#This Row],[Codi del contracte]]&lt;&gt;"",IF(Taula436[[#This Row],[Codi del contracte]]&gt;499,IF(Taula436[[#This Row],[Codi del contracte]]&lt;600,1,0),0),0)</f>
        <v>0</v>
      </c>
      <c r="DM394" s="203">
        <f t="shared" si="212"/>
        <v>0</v>
      </c>
      <c r="DN394" s="203">
        <f>IF(Taula436[[#This Row],[% Jornada (no posar símbol %)]]=100,IF(DM394=1,2,0),0)</f>
        <v>0</v>
      </c>
      <c r="DO394" s="203" t="str">
        <f t="shared" ref="DO394:DO400" si="216">IF(DN394=2,"6) Contracte a Temps Parcial no compatible amb 100% Jornada","")</f>
        <v/>
      </c>
    </row>
    <row r="395" spans="1:119" ht="14.25" customHeight="1">
      <c r="A395" s="260"/>
      <c r="B395" s="83">
        <v>388</v>
      </c>
      <c r="C395" s="2"/>
      <c r="D395" s="158"/>
      <c r="E395" s="194"/>
      <c r="F395" s="153"/>
      <c r="G395" s="153"/>
      <c r="H395" s="2"/>
      <c r="I395" s="154"/>
      <c r="J395" s="210"/>
      <c r="K395" s="155"/>
      <c r="L395" s="156">
        <f t="shared" si="201"/>
        <v>0</v>
      </c>
      <c r="M395" s="340"/>
      <c r="N395" s="182" t="str">
        <f t="shared" si="213"/>
        <v/>
      </c>
      <c r="O395" s="127"/>
      <c r="P395" s="64"/>
      <c r="Q395" s="64"/>
      <c r="R395" s="64"/>
      <c r="CB395" s="78" t="str">
        <f t="shared" si="186"/>
        <v/>
      </c>
      <c r="CC395" s="79">
        <v>100</v>
      </c>
      <c r="CD395" s="79">
        <f t="shared" si="187"/>
        <v>0</v>
      </c>
      <c r="CE395" s="79">
        <f t="shared" si="188"/>
        <v>0</v>
      </c>
      <c r="CF395" s="79">
        <f t="shared" si="189"/>
        <v>0</v>
      </c>
      <c r="CG395" s="79">
        <f t="shared" si="214"/>
        <v>0</v>
      </c>
      <c r="CH395" s="80">
        <f t="shared" si="190"/>
        <v>0</v>
      </c>
      <c r="CI395" s="84">
        <f t="shared" si="191"/>
        <v>0</v>
      </c>
      <c r="CJ395" s="80">
        <f t="shared" si="202"/>
        <v>0</v>
      </c>
      <c r="CN395" s="21" t="str">
        <f t="shared" si="192"/>
        <v/>
      </c>
      <c r="CO395" s="21" t="str">
        <f t="shared" si="193"/>
        <v/>
      </c>
      <c r="CP395" s="22" t="str">
        <f t="shared" si="203"/>
        <v/>
      </c>
      <c r="CQ395" s="22" t="str">
        <f t="shared" si="204"/>
        <v/>
      </c>
      <c r="CR395" s="22" t="str">
        <f t="shared" si="205"/>
        <v/>
      </c>
      <c r="CS395" s="22" t="str">
        <f t="shared" si="206"/>
        <v/>
      </c>
      <c r="CT395" s="22" t="str">
        <f t="shared" si="207"/>
        <v/>
      </c>
      <c r="CU395" s="173" t="str">
        <f t="shared" si="194"/>
        <v/>
      </c>
      <c r="CV395" s="173" t="str">
        <f t="shared" si="195"/>
        <v/>
      </c>
      <c r="CW395" s="22" t="str">
        <f t="shared" si="208"/>
        <v/>
      </c>
      <c r="CX395" s="22" t="str">
        <f t="shared" si="209"/>
        <v/>
      </c>
      <c r="CY395" s="23" t="str">
        <f t="shared" si="210"/>
        <v/>
      </c>
      <c r="CZ395" s="23" t="str">
        <f t="shared" si="211"/>
        <v/>
      </c>
      <c r="DA395" s="207" t="str">
        <f t="shared" si="215"/>
        <v/>
      </c>
      <c r="DB395" s="23">
        <f t="shared" si="196"/>
        <v>0</v>
      </c>
      <c r="DC395" s="16"/>
      <c r="DE395" s="192">
        <f t="shared" si="197"/>
        <v>0</v>
      </c>
      <c r="DF395" s="192">
        <f t="shared" si="198"/>
        <v>0</v>
      </c>
      <c r="DH395" s="192">
        <f t="shared" si="199"/>
        <v>0</v>
      </c>
      <c r="DI395" s="192">
        <f t="shared" si="200"/>
        <v>0</v>
      </c>
      <c r="DK395" s="203">
        <f>IF(Taula436[[#This Row],[Codi del contracte]]&lt;&gt;"",IF(Taula436[[#This Row],[Codi del contracte]]&gt;199,IF(Taula436[[#This Row],[Codi del contracte]]&lt;300,1,0),0),0)</f>
        <v>0</v>
      </c>
      <c r="DL395" s="203">
        <f>IF(Taula436[[#This Row],[Codi del contracte]]&lt;&gt;"",IF(Taula436[[#This Row],[Codi del contracte]]&gt;499,IF(Taula436[[#This Row],[Codi del contracte]]&lt;600,1,0),0),0)</f>
        <v>0</v>
      </c>
      <c r="DM395" s="203">
        <f t="shared" si="212"/>
        <v>0</v>
      </c>
      <c r="DN395" s="203">
        <f>IF(Taula436[[#This Row],[% Jornada (no posar símbol %)]]=100,IF(DM395=1,2,0),0)</f>
        <v>0</v>
      </c>
      <c r="DO395" s="203" t="str">
        <f t="shared" si="216"/>
        <v/>
      </c>
    </row>
    <row r="396" spans="1:119" ht="14.25" customHeight="1">
      <c r="A396" s="260"/>
      <c r="B396" s="83">
        <v>389</v>
      </c>
      <c r="C396" s="2"/>
      <c r="D396" s="158"/>
      <c r="E396" s="194"/>
      <c r="F396" s="153"/>
      <c r="G396" s="153"/>
      <c r="H396" s="2"/>
      <c r="I396" s="154"/>
      <c r="J396" s="210"/>
      <c r="K396" s="155"/>
      <c r="L396" s="156">
        <f t="shared" si="201"/>
        <v>0</v>
      </c>
      <c r="M396" s="340"/>
      <c r="N396" s="182" t="str">
        <f t="shared" si="213"/>
        <v/>
      </c>
      <c r="O396" s="127"/>
      <c r="P396" s="64"/>
      <c r="Q396" s="64"/>
      <c r="R396" s="64"/>
      <c r="CB396" s="78" t="str">
        <f t="shared" si="186"/>
        <v/>
      </c>
      <c r="CC396" s="79">
        <v>100</v>
      </c>
      <c r="CD396" s="79">
        <f t="shared" si="187"/>
        <v>0</v>
      </c>
      <c r="CE396" s="79">
        <f t="shared" si="188"/>
        <v>0</v>
      </c>
      <c r="CF396" s="79">
        <f t="shared" si="189"/>
        <v>0</v>
      </c>
      <c r="CG396" s="79">
        <f t="shared" si="214"/>
        <v>0</v>
      </c>
      <c r="CH396" s="80">
        <f t="shared" si="190"/>
        <v>0</v>
      </c>
      <c r="CI396" s="84">
        <f t="shared" si="191"/>
        <v>0</v>
      </c>
      <c r="CJ396" s="80">
        <f t="shared" si="202"/>
        <v>0</v>
      </c>
      <c r="CN396" s="21" t="str">
        <f t="shared" si="192"/>
        <v/>
      </c>
      <c r="CO396" s="21" t="str">
        <f t="shared" si="193"/>
        <v/>
      </c>
      <c r="CP396" s="22" t="str">
        <f t="shared" si="203"/>
        <v/>
      </c>
      <c r="CQ396" s="22" t="str">
        <f t="shared" si="204"/>
        <v/>
      </c>
      <c r="CR396" s="22" t="str">
        <f t="shared" si="205"/>
        <v/>
      </c>
      <c r="CS396" s="22" t="str">
        <f t="shared" si="206"/>
        <v/>
      </c>
      <c r="CT396" s="22" t="str">
        <f t="shared" si="207"/>
        <v/>
      </c>
      <c r="CU396" s="173" t="str">
        <f t="shared" si="194"/>
        <v/>
      </c>
      <c r="CV396" s="173" t="str">
        <f t="shared" si="195"/>
        <v/>
      </c>
      <c r="CW396" s="22" t="str">
        <f t="shared" si="208"/>
        <v/>
      </c>
      <c r="CX396" s="22" t="str">
        <f t="shared" si="209"/>
        <v/>
      </c>
      <c r="CY396" s="23" t="str">
        <f t="shared" si="210"/>
        <v/>
      </c>
      <c r="CZ396" s="23" t="str">
        <f t="shared" si="211"/>
        <v/>
      </c>
      <c r="DA396" s="207" t="str">
        <f t="shared" si="215"/>
        <v/>
      </c>
      <c r="DB396" s="23">
        <f t="shared" si="196"/>
        <v>0</v>
      </c>
      <c r="DC396" s="16"/>
      <c r="DE396" s="192">
        <f t="shared" si="197"/>
        <v>0</v>
      </c>
      <c r="DF396" s="192">
        <f t="shared" si="198"/>
        <v>0</v>
      </c>
      <c r="DH396" s="192">
        <f t="shared" si="199"/>
        <v>0</v>
      </c>
      <c r="DI396" s="192">
        <f t="shared" si="200"/>
        <v>0</v>
      </c>
      <c r="DK396" s="203">
        <f>IF(Taula436[[#This Row],[Codi del contracte]]&lt;&gt;"",IF(Taula436[[#This Row],[Codi del contracte]]&gt;199,IF(Taula436[[#This Row],[Codi del contracte]]&lt;300,1,0),0),0)</f>
        <v>0</v>
      </c>
      <c r="DL396" s="203">
        <f>IF(Taula436[[#This Row],[Codi del contracte]]&lt;&gt;"",IF(Taula436[[#This Row],[Codi del contracte]]&gt;499,IF(Taula436[[#This Row],[Codi del contracte]]&lt;600,1,0),0),0)</f>
        <v>0</v>
      </c>
      <c r="DM396" s="203">
        <f t="shared" si="212"/>
        <v>0</v>
      </c>
      <c r="DN396" s="203">
        <f>IF(Taula436[[#This Row],[% Jornada (no posar símbol %)]]=100,IF(DM396=1,2,0),0)</f>
        <v>0</v>
      </c>
      <c r="DO396" s="203" t="str">
        <f t="shared" si="216"/>
        <v/>
      </c>
    </row>
    <row r="397" spans="1:119" ht="14.25" customHeight="1">
      <c r="A397" s="260"/>
      <c r="B397" s="83">
        <v>390</v>
      </c>
      <c r="C397" s="2"/>
      <c r="D397" s="158"/>
      <c r="E397" s="194"/>
      <c r="F397" s="153"/>
      <c r="G397" s="153"/>
      <c r="H397" s="2"/>
      <c r="I397" s="154"/>
      <c r="J397" s="210"/>
      <c r="K397" s="155"/>
      <c r="L397" s="156">
        <f t="shared" si="201"/>
        <v>0</v>
      </c>
      <c r="M397" s="340"/>
      <c r="N397" s="182" t="str">
        <f t="shared" si="213"/>
        <v/>
      </c>
      <c r="O397" s="127"/>
      <c r="P397" s="64"/>
      <c r="Q397" s="64"/>
      <c r="R397" s="64"/>
      <c r="CB397" s="78" t="str">
        <f t="shared" si="186"/>
        <v/>
      </c>
      <c r="CC397" s="79">
        <v>100</v>
      </c>
      <c r="CD397" s="79">
        <f t="shared" si="187"/>
        <v>0</v>
      </c>
      <c r="CE397" s="79">
        <f t="shared" si="188"/>
        <v>0</v>
      </c>
      <c r="CF397" s="79">
        <f t="shared" si="189"/>
        <v>0</v>
      </c>
      <c r="CG397" s="79">
        <f t="shared" si="214"/>
        <v>0</v>
      </c>
      <c r="CH397" s="80">
        <f t="shared" si="190"/>
        <v>0</v>
      </c>
      <c r="CI397" s="84">
        <f t="shared" si="191"/>
        <v>0</v>
      </c>
      <c r="CJ397" s="80">
        <f t="shared" si="202"/>
        <v>0</v>
      </c>
      <c r="CN397" s="21" t="str">
        <f t="shared" si="192"/>
        <v/>
      </c>
      <c r="CO397" s="21" t="str">
        <f t="shared" si="193"/>
        <v/>
      </c>
      <c r="CP397" s="22" t="str">
        <f t="shared" si="203"/>
        <v/>
      </c>
      <c r="CQ397" s="22" t="str">
        <f t="shared" si="204"/>
        <v/>
      </c>
      <c r="CR397" s="22" t="str">
        <f t="shared" si="205"/>
        <v/>
      </c>
      <c r="CS397" s="22" t="str">
        <f t="shared" si="206"/>
        <v/>
      </c>
      <c r="CT397" s="22" t="str">
        <f t="shared" si="207"/>
        <v/>
      </c>
      <c r="CU397" s="173" t="str">
        <f t="shared" si="194"/>
        <v/>
      </c>
      <c r="CV397" s="173" t="str">
        <f t="shared" si="195"/>
        <v/>
      </c>
      <c r="CW397" s="22" t="str">
        <f t="shared" si="208"/>
        <v/>
      </c>
      <c r="CX397" s="22" t="str">
        <f t="shared" si="209"/>
        <v/>
      </c>
      <c r="CY397" s="23" t="str">
        <f t="shared" si="210"/>
        <v/>
      </c>
      <c r="CZ397" s="23" t="str">
        <f t="shared" si="211"/>
        <v/>
      </c>
      <c r="DA397" s="207" t="str">
        <f t="shared" si="215"/>
        <v/>
      </c>
      <c r="DB397" s="23">
        <f t="shared" si="196"/>
        <v>0</v>
      </c>
      <c r="DC397" s="16"/>
      <c r="DE397" s="192">
        <f t="shared" si="197"/>
        <v>0</v>
      </c>
      <c r="DF397" s="192">
        <f t="shared" si="198"/>
        <v>0</v>
      </c>
      <c r="DH397" s="192">
        <f t="shared" si="199"/>
        <v>0</v>
      </c>
      <c r="DI397" s="192">
        <f t="shared" si="200"/>
        <v>0</v>
      </c>
      <c r="DK397" s="203">
        <f>IF(Taula436[[#This Row],[Codi del contracte]]&lt;&gt;"",IF(Taula436[[#This Row],[Codi del contracte]]&gt;199,IF(Taula436[[#This Row],[Codi del contracte]]&lt;300,1,0),0),0)</f>
        <v>0</v>
      </c>
      <c r="DL397" s="203">
        <f>IF(Taula436[[#This Row],[Codi del contracte]]&lt;&gt;"",IF(Taula436[[#This Row],[Codi del contracte]]&gt;499,IF(Taula436[[#This Row],[Codi del contracte]]&lt;600,1,0),0),0)</f>
        <v>0</v>
      </c>
      <c r="DM397" s="203">
        <f t="shared" si="212"/>
        <v>0</v>
      </c>
      <c r="DN397" s="203">
        <f>IF(Taula436[[#This Row],[% Jornada (no posar símbol %)]]=100,IF(DM397=1,2,0),0)</f>
        <v>0</v>
      </c>
      <c r="DO397" s="203" t="str">
        <f t="shared" si="216"/>
        <v/>
      </c>
    </row>
    <row r="398" spans="1:119" ht="14.25" customHeight="1">
      <c r="A398" s="260"/>
      <c r="B398" s="83">
        <v>391</v>
      </c>
      <c r="C398" s="2"/>
      <c r="D398" s="158"/>
      <c r="E398" s="194"/>
      <c r="F398" s="153"/>
      <c r="G398" s="153"/>
      <c r="H398" s="2"/>
      <c r="I398" s="154"/>
      <c r="J398" s="210"/>
      <c r="K398" s="155"/>
      <c r="L398" s="156">
        <f t="shared" si="201"/>
        <v>0</v>
      </c>
      <c r="M398" s="340"/>
      <c r="N398" s="182" t="str">
        <f t="shared" si="213"/>
        <v/>
      </c>
      <c r="O398" s="127"/>
      <c r="P398" s="64"/>
      <c r="Q398" s="64"/>
      <c r="R398" s="64"/>
      <c r="CB398" s="78" t="str">
        <f t="shared" si="186"/>
        <v/>
      </c>
      <c r="CC398" s="79">
        <v>100</v>
      </c>
      <c r="CD398" s="79">
        <f t="shared" si="187"/>
        <v>0</v>
      </c>
      <c r="CE398" s="79">
        <f t="shared" si="188"/>
        <v>0</v>
      </c>
      <c r="CF398" s="79">
        <f t="shared" si="189"/>
        <v>0</v>
      </c>
      <c r="CG398" s="79">
        <f t="shared" si="214"/>
        <v>0</v>
      </c>
      <c r="CH398" s="80">
        <f t="shared" si="190"/>
        <v>0</v>
      </c>
      <c r="CI398" s="84">
        <f t="shared" si="191"/>
        <v>0</v>
      </c>
      <c r="CJ398" s="80">
        <f t="shared" si="202"/>
        <v>0</v>
      </c>
      <c r="CN398" s="21" t="str">
        <f t="shared" si="192"/>
        <v/>
      </c>
      <c r="CO398" s="21" t="str">
        <f t="shared" si="193"/>
        <v/>
      </c>
      <c r="CP398" s="22" t="str">
        <f t="shared" si="203"/>
        <v/>
      </c>
      <c r="CQ398" s="22" t="str">
        <f t="shared" si="204"/>
        <v/>
      </c>
      <c r="CR398" s="22" t="str">
        <f t="shared" si="205"/>
        <v/>
      </c>
      <c r="CS398" s="22" t="str">
        <f t="shared" si="206"/>
        <v/>
      </c>
      <c r="CT398" s="22" t="str">
        <f t="shared" si="207"/>
        <v/>
      </c>
      <c r="CU398" s="173" t="str">
        <f t="shared" si="194"/>
        <v/>
      </c>
      <c r="CV398" s="173" t="str">
        <f t="shared" si="195"/>
        <v/>
      </c>
      <c r="CW398" s="22" t="str">
        <f t="shared" si="208"/>
        <v/>
      </c>
      <c r="CX398" s="22" t="str">
        <f t="shared" si="209"/>
        <v/>
      </c>
      <c r="CY398" s="23" t="str">
        <f t="shared" si="210"/>
        <v/>
      </c>
      <c r="CZ398" s="23" t="str">
        <f t="shared" si="211"/>
        <v/>
      </c>
      <c r="DA398" s="207" t="str">
        <f t="shared" si="215"/>
        <v/>
      </c>
      <c r="DB398" s="23">
        <f t="shared" si="196"/>
        <v>0</v>
      </c>
      <c r="DC398" s="16"/>
      <c r="DE398" s="192">
        <f t="shared" si="197"/>
        <v>0</v>
      </c>
      <c r="DF398" s="192">
        <f t="shared" si="198"/>
        <v>0</v>
      </c>
      <c r="DH398" s="192">
        <f t="shared" si="199"/>
        <v>0</v>
      </c>
      <c r="DI398" s="192">
        <f t="shared" si="200"/>
        <v>0</v>
      </c>
      <c r="DK398" s="203">
        <f>IF(Taula436[[#This Row],[Codi del contracte]]&lt;&gt;"",IF(Taula436[[#This Row],[Codi del contracte]]&gt;199,IF(Taula436[[#This Row],[Codi del contracte]]&lt;300,1,0),0),0)</f>
        <v>0</v>
      </c>
      <c r="DL398" s="203">
        <f>IF(Taula436[[#This Row],[Codi del contracte]]&lt;&gt;"",IF(Taula436[[#This Row],[Codi del contracte]]&gt;499,IF(Taula436[[#This Row],[Codi del contracte]]&lt;600,1,0),0),0)</f>
        <v>0</v>
      </c>
      <c r="DM398" s="203">
        <f t="shared" si="212"/>
        <v>0</v>
      </c>
      <c r="DN398" s="203">
        <f>IF(Taula436[[#This Row],[% Jornada (no posar símbol %)]]=100,IF(DM398=1,2,0),0)</f>
        <v>0</v>
      </c>
      <c r="DO398" s="203" t="str">
        <f t="shared" si="216"/>
        <v/>
      </c>
    </row>
    <row r="399" spans="1:119" ht="14.25" customHeight="1">
      <c r="A399" s="260"/>
      <c r="B399" s="83">
        <v>392</v>
      </c>
      <c r="C399" s="2"/>
      <c r="D399" s="158"/>
      <c r="E399" s="194"/>
      <c r="F399" s="153"/>
      <c r="G399" s="153"/>
      <c r="H399" s="2"/>
      <c r="I399" s="154"/>
      <c r="J399" s="210"/>
      <c r="K399" s="155"/>
      <c r="L399" s="156">
        <f t="shared" si="201"/>
        <v>0</v>
      </c>
      <c r="M399" s="340"/>
      <c r="N399" s="182" t="str">
        <f t="shared" si="213"/>
        <v/>
      </c>
      <c r="O399" s="127"/>
      <c r="P399" s="64"/>
      <c r="Q399" s="64"/>
      <c r="R399" s="64"/>
      <c r="CB399" s="78" t="str">
        <f t="shared" si="186"/>
        <v/>
      </c>
      <c r="CC399" s="79">
        <v>100</v>
      </c>
      <c r="CD399" s="79">
        <f t="shared" si="187"/>
        <v>0</v>
      </c>
      <c r="CE399" s="79">
        <f t="shared" si="188"/>
        <v>0</v>
      </c>
      <c r="CF399" s="79">
        <f t="shared" si="189"/>
        <v>0</v>
      </c>
      <c r="CG399" s="79">
        <f t="shared" si="214"/>
        <v>0</v>
      </c>
      <c r="CH399" s="80">
        <f t="shared" si="190"/>
        <v>0</v>
      </c>
      <c r="CI399" s="84">
        <f t="shared" si="191"/>
        <v>0</v>
      </c>
      <c r="CJ399" s="80">
        <f t="shared" si="202"/>
        <v>0</v>
      </c>
      <c r="CN399" s="21" t="str">
        <f t="shared" si="192"/>
        <v/>
      </c>
      <c r="CO399" s="21" t="str">
        <f t="shared" si="193"/>
        <v/>
      </c>
      <c r="CP399" s="22" t="str">
        <f t="shared" si="203"/>
        <v/>
      </c>
      <c r="CQ399" s="22" t="str">
        <f t="shared" si="204"/>
        <v/>
      </c>
      <c r="CR399" s="22" t="str">
        <f t="shared" si="205"/>
        <v/>
      </c>
      <c r="CS399" s="22" t="str">
        <f t="shared" si="206"/>
        <v/>
      </c>
      <c r="CT399" s="22" t="str">
        <f t="shared" si="207"/>
        <v/>
      </c>
      <c r="CU399" s="173" t="str">
        <f t="shared" si="194"/>
        <v/>
      </c>
      <c r="CV399" s="173" t="str">
        <f t="shared" si="195"/>
        <v/>
      </c>
      <c r="CW399" s="22" t="str">
        <f t="shared" si="208"/>
        <v/>
      </c>
      <c r="CX399" s="22" t="str">
        <f t="shared" si="209"/>
        <v/>
      </c>
      <c r="CY399" s="23" t="str">
        <f t="shared" si="210"/>
        <v/>
      </c>
      <c r="CZ399" s="23" t="str">
        <f t="shared" si="211"/>
        <v/>
      </c>
      <c r="DA399" s="207" t="str">
        <f t="shared" si="215"/>
        <v/>
      </c>
      <c r="DB399" s="23">
        <f t="shared" si="196"/>
        <v>0</v>
      </c>
      <c r="DC399" s="16"/>
      <c r="DE399" s="192">
        <f t="shared" si="197"/>
        <v>0</v>
      </c>
      <c r="DF399" s="192">
        <f t="shared" si="198"/>
        <v>0</v>
      </c>
      <c r="DH399" s="192">
        <f t="shared" si="199"/>
        <v>0</v>
      </c>
      <c r="DI399" s="192">
        <f t="shared" si="200"/>
        <v>0</v>
      </c>
      <c r="DK399" s="203">
        <f>IF(Taula436[[#This Row],[Codi del contracte]]&lt;&gt;"",IF(Taula436[[#This Row],[Codi del contracte]]&gt;199,IF(Taula436[[#This Row],[Codi del contracte]]&lt;300,1,0),0),0)</f>
        <v>0</v>
      </c>
      <c r="DL399" s="203">
        <f>IF(Taula436[[#This Row],[Codi del contracte]]&lt;&gt;"",IF(Taula436[[#This Row],[Codi del contracte]]&gt;499,IF(Taula436[[#This Row],[Codi del contracte]]&lt;600,1,0),0),0)</f>
        <v>0</v>
      </c>
      <c r="DM399" s="203">
        <f t="shared" si="212"/>
        <v>0</v>
      </c>
      <c r="DN399" s="203">
        <f>IF(Taula436[[#This Row],[% Jornada (no posar símbol %)]]=100,IF(DM399=1,2,0),0)</f>
        <v>0</v>
      </c>
      <c r="DO399" s="203" t="str">
        <f t="shared" si="216"/>
        <v/>
      </c>
    </row>
    <row r="400" spans="1:119" ht="14.25" customHeight="1">
      <c r="A400" s="260"/>
      <c r="B400" s="83">
        <v>393</v>
      </c>
      <c r="C400" s="2"/>
      <c r="D400" s="158"/>
      <c r="E400" s="194"/>
      <c r="F400" s="153"/>
      <c r="G400" s="153"/>
      <c r="H400" s="2"/>
      <c r="I400" s="154"/>
      <c r="J400" s="210"/>
      <c r="K400" s="155"/>
      <c r="L400" s="156">
        <f t="shared" si="201"/>
        <v>0</v>
      </c>
      <c r="M400" s="340"/>
      <c r="N400" s="182" t="str">
        <f t="shared" si="213"/>
        <v/>
      </c>
      <c r="O400" s="127"/>
      <c r="P400" s="64"/>
      <c r="Q400" s="64"/>
      <c r="R400" s="64"/>
      <c r="CB400" s="78" t="str">
        <f t="shared" si="186"/>
        <v/>
      </c>
      <c r="CC400" s="79">
        <v>100</v>
      </c>
      <c r="CD400" s="79">
        <f t="shared" si="187"/>
        <v>0</v>
      </c>
      <c r="CE400" s="79">
        <f t="shared" si="188"/>
        <v>0</v>
      </c>
      <c r="CF400" s="79">
        <f t="shared" si="189"/>
        <v>0</v>
      </c>
      <c r="CG400" s="79">
        <f t="shared" si="214"/>
        <v>0</v>
      </c>
      <c r="CH400" s="80">
        <f t="shared" si="190"/>
        <v>0</v>
      </c>
      <c r="CI400" s="84">
        <f t="shared" si="191"/>
        <v>0</v>
      </c>
      <c r="CJ400" s="80">
        <f t="shared" si="202"/>
        <v>0</v>
      </c>
      <c r="CN400" s="21" t="str">
        <f t="shared" si="192"/>
        <v/>
      </c>
      <c r="CO400" s="21" t="str">
        <f t="shared" si="193"/>
        <v/>
      </c>
      <c r="CP400" s="22" t="str">
        <f t="shared" si="203"/>
        <v/>
      </c>
      <c r="CQ400" s="22" t="str">
        <f t="shared" si="204"/>
        <v/>
      </c>
      <c r="CR400" s="22" t="str">
        <f t="shared" si="205"/>
        <v/>
      </c>
      <c r="CS400" s="22" t="str">
        <f t="shared" si="206"/>
        <v/>
      </c>
      <c r="CT400" s="22" t="str">
        <f t="shared" si="207"/>
        <v/>
      </c>
      <c r="CU400" s="173" t="str">
        <f t="shared" si="194"/>
        <v/>
      </c>
      <c r="CV400" s="173" t="str">
        <f t="shared" si="195"/>
        <v/>
      </c>
      <c r="CW400" s="22" t="str">
        <f t="shared" si="208"/>
        <v/>
      </c>
      <c r="CX400" s="22" t="str">
        <f t="shared" si="209"/>
        <v/>
      </c>
      <c r="CY400" s="23" t="str">
        <f t="shared" si="210"/>
        <v/>
      </c>
      <c r="CZ400" s="23" t="str">
        <f t="shared" si="211"/>
        <v/>
      </c>
      <c r="DA400" s="207" t="str">
        <f t="shared" si="215"/>
        <v/>
      </c>
      <c r="DB400" s="23">
        <f t="shared" si="196"/>
        <v>0</v>
      </c>
      <c r="DC400" s="16"/>
      <c r="DE400" s="192">
        <f t="shared" si="197"/>
        <v>0</v>
      </c>
      <c r="DF400" s="192">
        <f t="shared" si="198"/>
        <v>0</v>
      </c>
      <c r="DH400" s="192">
        <f t="shared" si="199"/>
        <v>0</v>
      </c>
      <c r="DI400" s="192">
        <f t="shared" si="200"/>
        <v>0</v>
      </c>
      <c r="DK400" s="203">
        <f>IF(Taula436[[#This Row],[Codi del contracte]]&lt;&gt;"",IF(Taula436[[#This Row],[Codi del contracte]]&gt;199,IF(Taula436[[#This Row],[Codi del contracte]]&lt;300,1,0),0),0)</f>
        <v>0</v>
      </c>
      <c r="DL400" s="203">
        <f>IF(Taula436[[#This Row],[Codi del contracte]]&lt;&gt;"",IF(Taula436[[#This Row],[Codi del contracte]]&gt;499,IF(Taula436[[#This Row],[Codi del contracte]]&lt;600,1,0),0),0)</f>
        <v>0</v>
      </c>
      <c r="DM400" s="203">
        <f t="shared" si="212"/>
        <v>0</v>
      </c>
      <c r="DN400" s="203">
        <f>IF(Taula436[[#This Row],[% Jornada (no posar símbol %)]]=100,IF(DM400=1,2,0),0)</f>
        <v>0</v>
      </c>
      <c r="DO400" s="203" t="str">
        <f t="shared" si="216"/>
        <v/>
      </c>
    </row>
    <row r="401" spans="1:119" s="260" customFormat="1" ht="14.25" customHeight="1">
      <c r="B401" s="316"/>
      <c r="C401" s="317"/>
      <c r="D401" s="318"/>
      <c r="E401" s="317"/>
      <c r="F401" s="319"/>
      <c r="G401" s="319"/>
      <c r="H401" s="317"/>
      <c r="I401" s="320"/>
      <c r="J401" s="317"/>
      <c r="K401" s="321"/>
      <c r="L401" s="305"/>
      <c r="M401" s="341"/>
      <c r="N401" s="322"/>
      <c r="O401" s="127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  <c r="AV401" s="64"/>
      <c r="AW401" s="64"/>
      <c r="AX401" s="64"/>
      <c r="AY401" s="64"/>
      <c r="AZ401" s="64"/>
      <c r="BA401" s="64"/>
      <c r="BB401" s="64"/>
      <c r="BC401" s="64"/>
      <c r="BD401" s="64"/>
      <c r="BE401" s="64"/>
      <c r="BF401" s="64"/>
      <c r="BG401" s="64"/>
      <c r="BH401" s="64"/>
      <c r="BI401" s="64"/>
      <c r="BJ401" s="64"/>
      <c r="BK401" s="64"/>
      <c r="BL401" s="64"/>
      <c r="BM401" s="64"/>
      <c r="BN401" s="64"/>
      <c r="BO401" s="64"/>
      <c r="BP401" s="64"/>
      <c r="BQ401" s="64"/>
      <c r="BR401" s="64"/>
      <c r="BS401" s="64"/>
      <c r="BT401" s="64"/>
      <c r="BU401" s="64"/>
      <c r="BV401" s="64"/>
      <c r="BW401" s="64"/>
      <c r="BX401" s="64"/>
      <c r="BY401" s="64"/>
      <c r="BZ401" s="64"/>
      <c r="CA401" s="64"/>
      <c r="CB401" s="46"/>
      <c r="CC401" s="323"/>
      <c r="CD401" s="323"/>
      <c r="CE401" s="323"/>
      <c r="CF401" s="323"/>
      <c r="CG401" s="323"/>
      <c r="CH401" s="201"/>
      <c r="CI401" s="324"/>
      <c r="CJ401" s="201"/>
      <c r="CK401" s="64"/>
      <c r="CN401" s="127"/>
      <c r="CO401" s="127"/>
      <c r="CP401" s="45"/>
      <c r="CQ401" s="45"/>
      <c r="CR401" s="45"/>
      <c r="CS401" s="45"/>
      <c r="CT401" s="45"/>
      <c r="CU401" s="323"/>
      <c r="CV401" s="323"/>
      <c r="CW401" s="45"/>
      <c r="CX401" s="45"/>
      <c r="CY401" s="46"/>
      <c r="CZ401" s="46"/>
      <c r="DA401" s="46"/>
      <c r="DB401" s="46"/>
      <c r="DC401" s="46"/>
      <c r="DE401" s="201"/>
      <c r="DF401" s="201"/>
      <c r="DH401" s="201"/>
      <c r="DI401" s="201"/>
      <c r="DK401" s="45"/>
      <c r="DL401" s="45"/>
      <c r="DM401" s="45"/>
      <c r="DN401" s="45"/>
      <c r="DO401" s="45"/>
    </row>
    <row r="402" spans="1:119" s="260" customFormat="1" ht="14.25" customHeight="1" thickBot="1">
      <c r="B402" s="325"/>
      <c r="C402" s="326"/>
      <c r="D402" s="327"/>
      <c r="E402" s="326"/>
      <c r="F402" s="328"/>
      <c r="G402" s="328"/>
      <c r="H402" s="326"/>
      <c r="I402" s="329"/>
      <c r="J402" s="326"/>
      <c r="K402" s="330"/>
      <c r="L402" s="312"/>
      <c r="M402" s="342"/>
      <c r="N402" s="331"/>
      <c r="O402" s="127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  <c r="AV402" s="64"/>
      <c r="AW402" s="64"/>
      <c r="AX402" s="64"/>
      <c r="AY402" s="64"/>
      <c r="AZ402" s="64"/>
      <c r="BA402" s="64"/>
      <c r="BB402" s="64"/>
      <c r="BC402" s="64"/>
      <c r="BD402" s="64"/>
      <c r="BE402" s="64"/>
      <c r="BF402" s="64"/>
      <c r="BG402" s="64"/>
      <c r="BH402" s="64"/>
      <c r="BI402" s="64"/>
      <c r="BJ402" s="64"/>
      <c r="BK402" s="64"/>
      <c r="BL402" s="64"/>
      <c r="BM402" s="64"/>
      <c r="BN402" s="64"/>
      <c r="BO402" s="64"/>
      <c r="BP402" s="64"/>
      <c r="BQ402" s="64"/>
      <c r="BR402" s="64"/>
      <c r="BS402" s="64"/>
      <c r="BT402" s="64"/>
      <c r="BU402" s="64"/>
      <c r="BV402" s="64"/>
      <c r="BW402" s="64"/>
      <c r="BX402" s="64"/>
      <c r="BY402" s="64"/>
      <c r="BZ402" s="64"/>
      <c r="CA402" s="64"/>
      <c r="CB402" s="46"/>
      <c r="CC402" s="323"/>
      <c r="CD402" s="323"/>
      <c r="CE402" s="323"/>
      <c r="CF402" s="323"/>
      <c r="CG402" s="323"/>
      <c r="CH402" s="201"/>
      <c r="CI402" s="324"/>
      <c r="CJ402" s="201"/>
      <c r="CK402" s="64"/>
      <c r="CN402" s="127"/>
      <c r="CO402" s="127"/>
      <c r="CP402" s="45"/>
      <c r="CQ402" s="45"/>
      <c r="CR402" s="45"/>
      <c r="CS402" s="45"/>
      <c r="CT402" s="45"/>
      <c r="CU402" s="323"/>
      <c r="CV402" s="323"/>
      <c r="CW402" s="45"/>
      <c r="CX402" s="45"/>
      <c r="CY402" s="46"/>
      <c r="CZ402" s="46"/>
      <c r="DA402" s="46"/>
      <c r="DB402" s="46"/>
      <c r="DC402" s="46"/>
      <c r="DE402" s="201"/>
      <c r="DF402" s="201"/>
      <c r="DH402" s="201"/>
      <c r="DI402" s="201"/>
      <c r="DK402" s="45"/>
      <c r="DL402" s="45"/>
      <c r="DM402" s="45"/>
      <c r="DN402" s="45"/>
      <c r="DO402" s="45"/>
    </row>
    <row r="403" spans="1:119" s="260" customFormat="1" ht="14.25" customHeight="1">
      <c r="B403" s="316"/>
      <c r="C403" s="317"/>
      <c r="D403" s="318"/>
      <c r="E403" s="317"/>
      <c r="F403" s="319"/>
      <c r="G403" s="319"/>
      <c r="H403" s="317"/>
      <c r="I403" s="320"/>
      <c r="J403" s="317"/>
      <c r="K403" s="321"/>
      <c r="L403" s="305"/>
      <c r="M403" s="341"/>
      <c r="N403" s="322"/>
      <c r="O403" s="127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  <c r="AV403" s="64"/>
      <c r="AW403" s="64"/>
      <c r="AX403" s="64"/>
      <c r="AY403" s="64"/>
      <c r="AZ403" s="64"/>
      <c r="BA403" s="64"/>
      <c r="BB403" s="64"/>
      <c r="BC403" s="64"/>
      <c r="BD403" s="64"/>
      <c r="BE403" s="64"/>
      <c r="BF403" s="64"/>
      <c r="BG403" s="64"/>
      <c r="BH403" s="64"/>
      <c r="BI403" s="64"/>
      <c r="BJ403" s="64"/>
      <c r="BK403" s="64"/>
      <c r="BL403" s="64"/>
      <c r="BM403" s="64"/>
      <c r="BN403" s="64"/>
      <c r="BO403" s="64"/>
      <c r="BP403" s="64"/>
      <c r="BQ403" s="64"/>
      <c r="BR403" s="64"/>
      <c r="BS403" s="64"/>
      <c r="BT403" s="64"/>
      <c r="BU403" s="64"/>
      <c r="BV403" s="64"/>
      <c r="BW403" s="64"/>
      <c r="BX403" s="64"/>
      <c r="BY403" s="64"/>
      <c r="BZ403" s="64"/>
      <c r="CA403" s="64"/>
      <c r="CB403" s="46"/>
      <c r="CC403" s="323"/>
      <c r="CD403" s="323"/>
      <c r="CE403" s="323"/>
      <c r="CF403" s="323"/>
      <c r="CG403" s="323"/>
      <c r="CH403" s="201"/>
      <c r="CI403" s="324"/>
      <c r="CJ403" s="201"/>
      <c r="CK403" s="64"/>
      <c r="CN403" s="127"/>
      <c r="CO403" s="127"/>
      <c r="CP403" s="45"/>
      <c r="CQ403" s="45"/>
      <c r="CR403" s="45"/>
      <c r="CS403" s="45"/>
      <c r="CT403" s="45"/>
      <c r="CU403" s="323"/>
      <c r="CV403" s="323"/>
      <c r="CW403" s="45"/>
      <c r="CX403" s="45"/>
      <c r="CY403" s="46"/>
      <c r="CZ403" s="46"/>
      <c r="DA403" s="46"/>
      <c r="DB403" s="46"/>
      <c r="DC403" s="46"/>
      <c r="DE403" s="201"/>
      <c r="DF403" s="201"/>
      <c r="DH403" s="201"/>
      <c r="DI403" s="201"/>
      <c r="DK403" s="45"/>
      <c r="DL403" s="45"/>
      <c r="DM403" s="45"/>
      <c r="DN403" s="45"/>
      <c r="DO403" s="45"/>
    </row>
    <row r="404" spans="1:119" ht="12.75" hidden="1" customHeight="1">
      <c r="A404" s="260"/>
      <c r="B404" s="260"/>
      <c r="C404" s="64"/>
      <c r="D404" s="260"/>
      <c r="E404" s="260"/>
      <c r="F404" s="64"/>
      <c r="G404" s="64"/>
      <c r="H404" s="64"/>
      <c r="I404" s="64"/>
      <c r="J404" s="64"/>
      <c r="K404" s="64"/>
      <c r="L404" s="64"/>
      <c r="M404" s="64"/>
      <c r="N404" s="64"/>
      <c r="O404" s="46"/>
      <c r="P404" s="64"/>
      <c r="Q404" s="64"/>
      <c r="R404" s="64"/>
    </row>
    <row r="405" spans="1:119" hidden="1">
      <c r="A405" s="260"/>
      <c r="B405" s="260"/>
      <c r="C405" s="64"/>
      <c r="D405" s="260"/>
      <c r="E405" s="260"/>
      <c r="F405" s="64"/>
      <c r="G405" s="64"/>
      <c r="H405" s="64"/>
      <c r="I405" s="64"/>
      <c r="J405" s="64"/>
      <c r="K405" s="64"/>
      <c r="L405" s="3">
        <f>SUM(L8:L404)</f>
        <v>0</v>
      </c>
      <c r="M405" s="4">
        <f>SUM(M8:M404)</f>
        <v>0</v>
      </c>
      <c r="N405" s="64"/>
      <c r="O405" s="46"/>
      <c r="P405" s="64"/>
      <c r="Q405" s="64"/>
      <c r="R405" s="64"/>
      <c r="CB405" s="24"/>
      <c r="CC405" s="24"/>
      <c r="CD405" s="24"/>
      <c r="CE405" s="25">
        <f t="shared" ref="CE405:CJ405" si="217">SUM(CE8:CE404)</f>
        <v>0</v>
      </c>
      <c r="CF405" s="25">
        <f t="shared" si="217"/>
        <v>0</v>
      </c>
      <c r="CG405" s="25">
        <f t="shared" si="217"/>
        <v>0</v>
      </c>
      <c r="CH405" s="26">
        <f t="shared" si="217"/>
        <v>0</v>
      </c>
      <c r="CI405" s="27">
        <f t="shared" si="217"/>
        <v>0</v>
      </c>
      <c r="CJ405" s="27">
        <f t="shared" si="217"/>
        <v>0</v>
      </c>
      <c r="CU405" s="25">
        <f>SUM(CU8:CU404)</f>
        <v>0</v>
      </c>
      <c r="CV405" s="25">
        <f>SUM(CV8:CV404)</f>
        <v>0</v>
      </c>
      <c r="DB405" s="28">
        <f>SUM(DB8:DB404)</f>
        <v>0</v>
      </c>
      <c r="DC405" s="28"/>
      <c r="DE405" s="195">
        <f>SUM(DE8:DE400)</f>
        <v>0</v>
      </c>
      <c r="DF405" s="195">
        <f>SUM(DF8:DF400)</f>
        <v>0</v>
      </c>
      <c r="DH405" s="195">
        <f>SUM(DH8:DH400)</f>
        <v>0</v>
      </c>
      <c r="DI405" s="195">
        <f>SUM(DI8:DI400)</f>
        <v>0</v>
      </c>
    </row>
    <row r="406" spans="1:119" hidden="1">
      <c r="A406" s="260"/>
      <c r="B406" s="260"/>
      <c r="C406" s="64"/>
      <c r="D406" s="260"/>
      <c r="E406" s="260"/>
      <c r="F406" s="64"/>
      <c r="G406" s="64"/>
      <c r="H406" s="64"/>
      <c r="I406" s="64"/>
      <c r="J406" s="64"/>
      <c r="K406" s="64"/>
      <c r="L406" s="64"/>
      <c r="M406" s="86"/>
      <c r="N406" s="87"/>
      <c r="O406" s="46"/>
      <c r="P406" s="64"/>
      <c r="Q406" s="64"/>
      <c r="R406" s="64"/>
    </row>
    <row r="407" spans="1:119" s="41" customFormat="1" hidden="1">
      <c r="A407" s="45"/>
      <c r="B407" s="45"/>
      <c r="C407" s="46"/>
      <c r="D407" s="45"/>
      <c r="E407" s="45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U407" s="16"/>
      <c r="CV407" s="16"/>
      <c r="CY407" s="16"/>
      <c r="CZ407" s="16"/>
      <c r="DA407" s="16"/>
      <c r="DB407" s="16"/>
      <c r="DC407" s="16"/>
    </row>
    <row r="408" spans="1:119" ht="15" hidden="1" customHeight="1">
      <c r="A408" s="260"/>
      <c r="B408" s="260"/>
      <c r="C408" s="64"/>
      <c r="D408" s="260"/>
      <c r="E408" s="260"/>
      <c r="F408" s="64"/>
      <c r="G408" s="64"/>
      <c r="H408" s="64"/>
      <c r="I408" s="64"/>
      <c r="J408" s="64"/>
      <c r="K408" s="64"/>
      <c r="L408" s="64"/>
      <c r="M408" s="64"/>
      <c r="N408" s="87"/>
      <c r="O408" s="46"/>
      <c r="P408" s="64"/>
      <c r="Q408" s="64"/>
      <c r="R408" s="64"/>
    </row>
    <row r="409" spans="1:119" ht="15" hidden="1" customHeight="1">
      <c r="A409" s="260"/>
      <c r="B409" s="260"/>
      <c r="C409" s="64"/>
      <c r="D409" s="260"/>
      <c r="E409" s="260"/>
      <c r="F409" s="64"/>
      <c r="G409" s="64"/>
      <c r="H409" s="64"/>
      <c r="I409" s="64"/>
      <c r="J409" s="64"/>
      <c r="K409" s="64"/>
      <c r="L409" s="64"/>
      <c r="M409" s="64"/>
      <c r="N409" s="64"/>
      <c r="O409" s="46"/>
      <c r="P409" s="64"/>
      <c r="Q409" s="64"/>
      <c r="R409" s="64"/>
    </row>
    <row r="410" spans="1:119" ht="15" hidden="1" customHeight="1">
      <c r="A410" s="260"/>
      <c r="B410" s="260"/>
      <c r="C410" s="64"/>
      <c r="D410" s="260"/>
      <c r="E410" s="260"/>
      <c r="F410" s="64"/>
      <c r="G410" s="64"/>
      <c r="H410" s="64"/>
      <c r="I410" s="64"/>
      <c r="J410" s="64"/>
      <c r="K410" s="64"/>
      <c r="L410" s="64"/>
      <c r="M410" s="64"/>
      <c r="N410" s="64"/>
      <c r="O410" s="46"/>
      <c r="P410" s="64"/>
      <c r="Q410" s="64"/>
      <c r="R410" s="64"/>
    </row>
    <row r="411" spans="1:119" hidden="1">
      <c r="A411" s="260"/>
      <c r="B411" s="260"/>
      <c r="C411" s="64"/>
      <c r="D411" s="260"/>
      <c r="E411" s="260"/>
      <c r="F411" s="64"/>
      <c r="G411" s="64"/>
      <c r="H411" s="64"/>
      <c r="I411" s="64"/>
      <c r="J411" s="64"/>
      <c r="K411" s="64"/>
      <c r="L411" s="64"/>
      <c r="M411" s="64"/>
      <c r="N411" s="64"/>
      <c r="O411" s="46"/>
      <c r="P411" s="64"/>
      <c r="Q411" s="64"/>
      <c r="R411" s="64"/>
    </row>
    <row r="412" spans="1:119" hidden="1">
      <c r="A412" s="260"/>
      <c r="B412" s="260"/>
      <c r="C412" s="64"/>
      <c r="D412" s="260"/>
      <c r="E412" s="260"/>
      <c r="F412" s="64"/>
      <c r="G412" s="64"/>
      <c r="H412" s="64"/>
      <c r="I412" s="64"/>
      <c r="J412" s="64"/>
      <c r="K412" s="64"/>
      <c r="L412" s="64"/>
      <c r="M412" s="64"/>
      <c r="N412" s="64"/>
      <c r="O412" s="46"/>
      <c r="P412" s="64"/>
      <c r="Q412" s="64"/>
      <c r="R412" s="64"/>
    </row>
    <row r="413" spans="1:119" hidden="1">
      <c r="A413" s="260"/>
      <c r="B413" s="260"/>
      <c r="C413" s="64"/>
      <c r="D413" s="260"/>
      <c r="E413" s="260"/>
      <c r="F413" s="64"/>
      <c r="G413" s="64"/>
      <c r="H413" s="64"/>
      <c r="I413" s="64"/>
      <c r="J413" s="64"/>
      <c r="K413" s="64"/>
      <c r="L413" s="64"/>
      <c r="M413" s="64"/>
      <c r="N413" s="64"/>
      <c r="O413" s="46"/>
      <c r="P413" s="64"/>
      <c r="Q413" s="64"/>
      <c r="R413" s="64"/>
    </row>
    <row r="414" spans="1:119" hidden="1">
      <c r="A414" s="260"/>
      <c r="B414" s="260"/>
      <c r="C414" s="64"/>
      <c r="D414" s="260"/>
      <c r="E414" s="260"/>
      <c r="F414" s="64"/>
      <c r="G414" s="64"/>
      <c r="H414" s="64"/>
      <c r="I414" s="64"/>
      <c r="J414" s="64"/>
      <c r="K414" s="64"/>
      <c r="L414" s="64"/>
      <c r="M414" s="64"/>
      <c r="N414" s="64"/>
      <c r="O414" s="46"/>
      <c r="P414" s="64"/>
      <c r="Q414" s="64"/>
      <c r="R414" s="64"/>
    </row>
    <row r="415" spans="1:119" hidden="1">
      <c r="A415" s="260"/>
      <c r="B415" s="260"/>
      <c r="C415" s="64"/>
      <c r="D415" s="260"/>
      <c r="E415" s="260"/>
      <c r="F415" s="64"/>
      <c r="G415" s="64"/>
      <c r="H415" s="64"/>
      <c r="I415" s="64"/>
      <c r="J415" s="64"/>
      <c r="K415" s="64"/>
      <c r="L415" s="64"/>
      <c r="M415" s="64"/>
      <c r="N415" s="64"/>
      <c r="O415" s="46"/>
      <c r="P415" s="64"/>
      <c r="Q415" s="64"/>
      <c r="R415" s="64"/>
    </row>
    <row r="416" spans="1:119" hidden="1">
      <c r="A416" s="260"/>
      <c r="B416" s="260"/>
      <c r="C416" s="64"/>
      <c r="D416" s="260"/>
      <c r="E416" s="260"/>
      <c r="F416" s="64"/>
      <c r="G416" s="64"/>
      <c r="H416" s="64"/>
      <c r="I416" s="64"/>
      <c r="J416" s="64"/>
      <c r="K416" s="64"/>
      <c r="L416" s="64"/>
      <c r="M416" s="64"/>
      <c r="N416" s="64"/>
      <c r="O416" s="46"/>
      <c r="P416" s="64"/>
      <c r="Q416" s="64"/>
      <c r="R416" s="64"/>
    </row>
    <row r="417" spans="4:10" hidden="1">
      <c r="D417" s="260"/>
      <c r="E417" s="260"/>
      <c r="F417" s="64"/>
      <c r="G417" s="64"/>
      <c r="H417" s="64"/>
      <c r="I417" s="64"/>
      <c r="J417" s="64"/>
    </row>
    <row r="418" spans="4:10" hidden="1"/>
    <row r="419" spans="4:10" hidden="1"/>
    <row r="420" spans="4:10" hidden="1"/>
    <row r="421" spans="4:10" hidden="1"/>
    <row r="422" spans="4:10" hidden="1"/>
    <row r="423" spans="4:10" hidden="1"/>
    <row r="424" spans="4:10" hidden="1"/>
    <row r="425" spans="4:10" hidden="1"/>
    <row r="426" spans="4:10" hidden="1"/>
    <row r="427" spans="4:10" hidden="1"/>
    <row r="428" spans="4:10" hidden="1"/>
    <row r="429" spans="4:10" hidden="1"/>
    <row r="430" spans="4:10" hidden="1"/>
    <row r="431" spans="4:10" hidden="1"/>
    <row r="432" spans="4:10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</sheetData>
  <sheetProtection algorithmName="SHA-512" hashValue="sv7r4fjUvTGtlaMxM4oDiRqpMUQC6xg4qoZBSBg6qhN4GFLi76Q4KZ88YDv2CXI3bHU1Vw3OU31CsNbB1oYr/w==" saltValue="cXDW/OhrCkpoYM20p86Qvg==" spinCount="100000" sheet="1" objects="1" scenarios="1"/>
  <mergeCells count="5">
    <mergeCell ref="B2:M2"/>
    <mergeCell ref="B3:M3"/>
    <mergeCell ref="D4:J4"/>
    <mergeCell ref="L4:M4"/>
    <mergeCell ref="D5:J5"/>
  </mergeCells>
  <conditionalFormatting sqref="J208:J403">
    <cfRule type="expression" dxfId="17" priority="2">
      <formula>DN208=2</formula>
    </cfRule>
  </conditionalFormatting>
  <conditionalFormatting sqref="J8:J207">
    <cfRule type="expression" dxfId="16" priority="1">
      <formula>DN8=2</formula>
    </cfRule>
  </conditionalFormatting>
  <dataValidations count="5">
    <dataValidation type="list" allowBlank="1" showInputMessage="1" showErrorMessage="1" error="Tipus de discapacitat: Fer servir opcions de la llista desplegable" sqref="H8:H403">
      <formula1>Tipus_de_discapacitat</formula1>
    </dataValidation>
    <dataValidation type="decimal" allowBlank="1" showInputMessage="1" showErrorMessage="1" error="No feu servir número en percentatge_x000a_Exemple: per un 80% de la jornada, correspon posar 80" sqref="K8:K403">
      <formula1>1</formula1>
      <formula2>100</formula2>
    </dataValidation>
    <dataValidation type="whole" allowBlank="1" showInputMessage="1" showErrorMessage="1" error="Només valors entre 33 i 100_x000a_Exemple: per un 65% de discapacitat, correspon posar 65" sqref="I8:I403">
      <formula1>33</formula1>
      <formula2>100</formula2>
    </dataValidation>
    <dataValidation type="whole" allowBlank="1" showInputMessage="1" showErrorMessage="1" error="Codi de contracte erroni" sqref="J8:J403">
      <formula1>1</formula1>
      <formula2>600</formula2>
    </dataValidation>
    <dataValidation type="list" allowBlank="1" showInputMessage="1" showErrorMessage="1" error="Sexe: Fer servir les opcions de la llista desplegable" sqref="E8:E403">
      <formula1>Sexe</formula1>
    </dataValidation>
  </dataValidations>
  <printOptions horizontalCentered="1" verticalCentered="1"/>
  <pageMargins left="7.874015748031496E-2" right="7.874015748031496E-2" top="0.74803149606299213" bottom="0.43307086614173229" header="0.31496062992125984" footer="0.31496062992125984"/>
  <pageSetup paperSize="9" scale="65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44"/>
  <sheetViews>
    <sheetView zoomScaleNormal="100" workbookViewId="0">
      <selection activeCell="H18" sqref="H18"/>
    </sheetView>
  </sheetViews>
  <sheetFormatPr defaultColWidth="0" defaultRowHeight="14.4" customHeight="1" zeroHeight="1"/>
  <cols>
    <col min="1" max="1" width="1.6640625" style="274" customWidth="1"/>
    <col min="2" max="3" width="9.109375" style="274" customWidth="1"/>
    <col min="4" max="4" width="21.109375" style="274" customWidth="1"/>
    <col min="5" max="5" width="9.109375" style="274" customWidth="1"/>
    <col min="6" max="8" width="14.6640625" style="274" customWidth="1"/>
    <col min="9" max="9" width="9.109375" style="274" customWidth="1"/>
    <col min="10" max="10" width="6.109375" style="274" customWidth="1"/>
    <col min="11" max="11" width="5.33203125" style="274" customWidth="1"/>
    <col min="12" max="12" width="9.109375" style="274" customWidth="1"/>
    <col min="13" max="14" width="10.33203125" style="274" customWidth="1"/>
    <col min="15" max="15" width="0.44140625" style="274" customWidth="1"/>
    <col min="16" max="16" width="9.109375" style="274" customWidth="1"/>
    <col min="17" max="17" width="10.33203125" style="274" customWidth="1"/>
    <col min="18" max="19" width="7.109375" style="274" customWidth="1"/>
    <col min="20" max="22" width="9.109375" style="274" customWidth="1"/>
    <col min="23" max="16384" width="9.109375" style="274" hidden="1"/>
  </cols>
  <sheetData>
    <row r="1" spans="1:81" ht="51" customHeight="1">
      <c r="A1" s="260"/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39"/>
      <c r="M1" s="39"/>
      <c r="N1" s="39"/>
      <c r="O1" s="39"/>
      <c r="P1" s="39"/>
      <c r="Q1" s="39"/>
      <c r="R1" s="39"/>
      <c r="S1" s="39"/>
      <c r="T1" s="272"/>
      <c r="U1" s="272"/>
      <c r="V1" s="272"/>
      <c r="W1" s="272"/>
      <c r="X1" s="272"/>
      <c r="Y1" s="272"/>
      <c r="Z1" s="272"/>
      <c r="AA1" s="272"/>
      <c r="AB1" s="272"/>
    </row>
    <row r="2" spans="1:81" ht="16.5" customHeight="1">
      <c r="A2" s="45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39"/>
      <c r="M2" s="39"/>
      <c r="N2" s="39"/>
      <c r="O2" s="39"/>
      <c r="P2" s="39"/>
      <c r="Q2" s="388" t="s">
        <v>122</v>
      </c>
      <c r="R2" s="388"/>
      <c r="S2" s="388"/>
      <c r="T2" s="388"/>
      <c r="U2" s="388"/>
      <c r="V2" s="248"/>
      <c r="W2" s="272"/>
      <c r="X2" s="272"/>
      <c r="Y2" s="272"/>
      <c r="Z2" s="272"/>
      <c r="AA2" s="272"/>
      <c r="AB2" s="272"/>
      <c r="BB2" s="44"/>
      <c r="BC2" s="44"/>
      <c r="BD2" s="44"/>
      <c r="BE2" s="44"/>
      <c r="BF2" s="44"/>
      <c r="BG2" s="44"/>
      <c r="BH2" s="44"/>
      <c r="CB2" s="7" t="s">
        <v>65</v>
      </c>
      <c r="CC2" s="7"/>
    </row>
    <row r="3" spans="1:81" ht="13.5" customHeight="1" thickBot="1">
      <c r="A3" s="45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39"/>
      <c r="M3" s="39"/>
      <c r="N3" s="39"/>
      <c r="O3" s="39"/>
      <c r="P3" s="39"/>
      <c r="Q3" s="39"/>
      <c r="R3" s="39"/>
      <c r="S3" s="39"/>
      <c r="T3" s="114"/>
      <c r="U3" s="114"/>
      <c r="V3" s="272"/>
      <c r="W3" s="272"/>
      <c r="X3" s="272"/>
      <c r="Y3" s="272"/>
      <c r="Z3" s="272"/>
      <c r="AA3" s="272"/>
      <c r="AB3" s="272"/>
      <c r="AJ3" s="275"/>
      <c r="AK3" s="275"/>
      <c r="AM3" s="275"/>
      <c r="AN3" s="275"/>
      <c r="AO3" s="275"/>
      <c r="BB3" s="44"/>
      <c r="BC3" s="44"/>
      <c r="BD3" s="44"/>
      <c r="BE3" s="44"/>
      <c r="BF3" s="44"/>
      <c r="BG3" s="44"/>
      <c r="BH3" s="44"/>
    </row>
    <row r="4" spans="1:81" ht="15.75" customHeight="1" thickBot="1">
      <c r="A4" s="260"/>
      <c r="B4" s="401" t="s">
        <v>70</v>
      </c>
      <c r="C4" s="402"/>
      <c r="D4" s="402"/>
      <c r="E4" s="407">
        <f>+DOC.1_Despeses_10!D4</f>
        <v>0</v>
      </c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119"/>
      <c r="R4" s="119"/>
      <c r="S4" s="119" t="s">
        <v>58</v>
      </c>
      <c r="T4" s="403">
        <f>+DOC.1_Despeses_10!K5</f>
        <v>0</v>
      </c>
      <c r="U4" s="404"/>
      <c r="V4" s="272"/>
      <c r="W4" s="272"/>
      <c r="X4" s="272"/>
      <c r="Y4" s="272"/>
      <c r="Z4" s="272"/>
      <c r="AA4" s="272"/>
      <c r="AB4" s="272"/>
      <c r="AE4" s="275"/>
      <c r="AF4" s="275"/>
      <c r="AG4" s="275"/>
      <c r="AJ4" s="275"/>
      <c r="AK4" s="275"/>
      <c r="AM4" s="275"/>
      <c r="AN4" s="275"/>
      <c r="AO4" s="275"/>
      <c r="BB4" s="44"/>
      <c r="BC4" s="44"/>
      <c r="BD4" s="44"/>
      <c r="BE4" s="44"/>
      <c r="BF4" s="44"/>
      <c r="BG4" s="44"/>
      <c r="BH4" s="44"/>
    </row>
    <row r="5" spans="1:81" ht="15.75" customHeight="1" thickBot="1">
      <c r="A5" s="260"/>
      <c r="B5" s="401" t="s">
        <v>131</v>
      </c>
      <c r="C5" s="402"/>
      <c r="D5" s="402"/>
      <c r="E5" s="407" t="s">
        <v>128</v>
      </c>
      <c r="F5" s="407"/>
      <c r="G5" s="407"/>
      <c r="H5" s="407"/>
      <c r="I5" s="409"/>
      <c r="J5" s="409"/>
      <c r="K5" s="409"/>
      <c r="L5" s="409"/>
      <c r="M5" s="409"/>
      <c r="N5" s="409"/>
      <c r="O5" s="409"/>
      <c r="P5" s="409"/>
      <c r="Q5" s="120"/>
      <c r="R5" s="120"/>
      <c r="S5" s="120"/>
      <c r="T5" s="121"/>
      <c r="U5" s="122"/>
      <c r="V5" s="272"/>
      <c r="W5" s="272"/>
      <c r="X5" s="272"/>
      <c r="Y5" s="272"/>
      <c r="Z5" s="272"/>
      <c r="AA5" s="272"/>
      <c r="AB5" s="272"/>
      <c r="AE5" s="275"/>
      <c r="AF5" s="275"/>
      <c r="AG5" s="275"/>
      <c r="AJ5" s="275"/>
      <c r="AK5" s="275"/>
      <c r="AM5" s="275"/>
      <c r="AN5" s="275"/>
      <c r="AO5" s="275"/>
      <c r="BB5" s="44"/>
      <c r="BC5" s="44"/>
      <c r="BD5" s="44"/>
      <c r="BE5" s="44"/>
      <c r="BF5" s="44"/>
      <c r="BG5" s="44"/>
      <c r="BH5" s="44"/>
    </row>
    <row r="6" spans="1:81" ht="13.5" customHeight="1">
      <c r="A6" s="260"/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72"/>
      <c r="W6" s="272"/>
      <c r="X6" s="272"/>
      <c r="Y6" s="272"/>
      <c r="Z6" s="272"/>
      <c r="AA6" s="272"/>
      <c r="AB6" s="272"/>
      <c r="AE6" s="275"/>
      <c r="AF6" s="275"/>
      <c r="AG6" s="275"/>
      <c r="AJ6" s="275"/>
      <c r="AK6" s="275"/>
      <c r="AM6" s="275"/>
      <c r="AN6" s="275"/>
      <c r="AO6" s="275"/>
      <c r="BB6" s="44"/>
      <c r="BC6" s="44"/>
      <c r="BD6" s="44"/>
      <c r="BE6" s="44"/>
      <c r="BF6" s="44"/>
      <c r="BG6" s="44"/>
      <c r="BH6" s="44"/>
    </row>
    <row r="7" spans="1:81" ht="12.75" customHeight="1">
      <c r="A7" s="260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72"/>
      <c r="W7" s="272"/>
      <c r="X7" s="272"/>
      <c r="Y7" s="272"/>
      <c r="Z7" s="272"/>
      <c r="AA7" s="272"/>
      <c r="AB7" s="272"/>
      <c r="AE7" s="275"/>
      <c r="AF7" s="275"/>
      <c r="AG7" s="275"/>
      <c r="AJ7" s="275"/>
      <c r="AK7" s="275"/>
      <c r="AM7" s="275"/>
      <c r="AN7" s="275"/>
      <c r="AO7" s="275"/>
      <c r="BB7" s="44"/>
      <c r="BC7" s="44"/>
      <c r="BD7" s="44"/>
      <c r="BE7" s="44"/>
      <c r="BF7" s="44"/>
      <c r="BG7" s="44"/>
      <c r="BH7" s="44"/>
    </row>
    <row r="8" spans="1:81" ht="12.75" customHeight="1" thickBo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272"/>
      <c r="W8" s="272"/>
      <c r="X8" s="248"/>
      <c r="Y8" s="272"/>
      <c r="Z8" s="272"/>
      <c r="AA8" s="272"/>
      <c r="AB8" s="272"/>
      <c r="AE8" s="275"/>
      <c r="AF8" s="275"/>
      <c r="AG8" s="275"/>
      <c r="AJ8" s="275"/>
      <c r="AK8" s="275"/>
      <c r="AM8" s="275"/>
      <c r="AN8" s="275"/>
      <c r="AO8" s="275"/>
      <c r="BB8" s="44"/>
      <c r="BC8" s="44"/>
      <c r="BD8" s="44"/>
      <c r="BE8" s="44"/>
      <c r="BF8" s="44"/>
      <c r="BG8" s="44"/>
      <c r="BH8" s="44"/>
    </row>
    <row r="9" spans="1:81" ht="14.25" customHeight="1" thickTop="1" thickBot="1">
      <c r="A9" s="45"/>
      <c r="B9" s="89"/>
      <c r="C9" s="89"/>
      <c r="D9" s="89"/>
      <c r="E9" s="89"/>
      <c r="F9" s="90"/>
      <c r="G9" s="91"/>
      <c r="H9" s="91"/>
      <c r="I9" s="91"/>
      <c r="J9" s="92"/>
      <c r="K9" s="93"/>
      <c r="L9" s="93"/>
      <c r="M9" s="93"/>
      <c r="N9" s="93"/>
      <c r="O9" s="93"/>
      <c r="P9" s="93"/>
      <c r="Q9" s="93"/>
      <c r="R9" s="93"/>
      <c r="S9" s="93"/>
      <c r="T9" s="93"/>
      <c r="U9" s="45"/>
      <c r="V9" s="272"/>
      <c r="W9" s="272"/>
      <c r="X9" s="272"/>
      <c r="Y9" s="272"/>
      <c r="Z9" s="272"/>
      <c r="AA9" s="272"/>
      <c r="AB9" s="272"/>
      <c r="AE9" s="275"/>
      <c r="AF9" s="275"/>
      <c r="AG9" s="275"/>
      <c r="AJ9" s="275"/>
      <c r="AK9" s="275"/>
      <c r="AM9" s="275"/>
      <c r="AN9" s="275"/>
      <c r="AO9" s="275"/>
      <c r="BB9" s="44"/>
      <c r="BC9" s="44"/>
      <c r="BD9" s="44"/>
      <c r="BE9" s="44"/>
      <c r="BF9" s="44"/>
      <c r="BG9" s="44"/>
      <c r="BH9" s="44"/>
    </row>
    <row r="10" spans="1:81" ht="15.75" customHeight="1" thickTop="1">
      <c r="A10" s="45"/>
      <c r="B10" s="398" t="s">
        <v>99</v>
      </c>
      <c r="C10" s="399"/>
      <c r="D10" s="400"/>
      <c r="E10" s="410">
        <f>DOC.2_12!CH405</f>
        <v>0</v>
      </c>
      <c r="F10" s="411"/>
      <c r="G10" s="91"/>
      <c r="H10" s="91"/>
      <c r="I10" s="94"/>
      <c r="J10" s="405" t="str">
        <f>IF(DOC.2_10!DB405&gt;0,"REVISEU LA COLUMNA 'MISSATGE ERROR' DE LA PESTANYA ANTERIOR","")</f>
        <v/>
      </c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95"/>
      <c r="V10" s="272"/>
      <c r="W10" s="272"/>
      <c r="X10" s="272"/>
      <c r="Y10" s="272"/>
      <c r="Z10" s="272"/>
      <c r="AA10" s="272"/>
      <c r="AB10" s="272"/>
      <c r="AE10" s="275"/>
      <c r="AF10" s="275"/>
      <c r="AG10" s="275"/>
      <c r="AJ10" s="275"/>
      <c r="AK10" s="275"/>
      <c r="AM10" s="275"/>
      <c r="AN10" s="275"/>
      <c r="AO10" s="275"/>
      <c r="BB10" s="44"/>
      <c r="BC10" s="44"/>
      <c r="BD10" s="44"/>
      <c r="BE10" s="44"/>
      <c r="BF10" s="44"/>
      <c r="BG10" s="44"/>
      <c r="BH10" s="44"/>
    </row>
    <row r="11" spans="1:81" ht="15.75" customHeight="1" thickBot="1">
      <c r="A11" s="45"/>
      <c r="B11" s="389" t="s">
        <v>100</v>
      </c>
      <c r="C11" s="390"/>
      <c r="D11" s="391"/>
      <c r="E11" s="421">
        <f>DOC.2_12!CG405</f>
        <v>0</v>
      </c>
      <c r="F11" s="422"/>
      <c r="G11" s="91"/>
      <c r="H11" s="91"/>
      <c r="I11" s="94"/>
      <c r="J11" s="332" t="str">
        <f>IF(DOC.2_10!DB405&gt;0,"TENIU","")</f>
        <v/>
      </c>
      <c r="K11" s="96" t="str">
        <f>IF(DOC.2_10!DB405&gt;0,DOC.2_10!DB405,"")</f>
        <v/>
      </c>
      <c r="L11" s="393" t="str">
        <f>IF(DOC.2_10!DB405=1,"LÍNIA AMB ERROR",IF(DOC.2_10!DB405&gt;1,"LÍNIES AMB ERRORS",""))</f>
        <v/>
      </c>
      <c r="M11" s="394"/>
      <c r="N11" s="394"/>
      <c r="O11" s="333"/>
      <c r="P11" s="393"/>
      <c r="Q11" s="394"/>
      <c r="R11" s="394"/>
      <c r="S11" s="97"/>
      <c r="T11" s="97"/>
      <c r="U11" s="95"/>
      <c r="V11" s="272"/>
      <c r="W11" s="272"/>
      <c r="X11" s="272"/>
      <c r="Y11" s="272"/>
      <c r="Z11" s="272"/>
      <c r="AA11" s="272"/>
      <c r="AB11" s="272"/>
      <c r="AE11" s="275"/>
      <c r="AF11" s="275"/>
      <c r="AG11" s="275"/>
      <c r="AJ11" s="275"/>
      <c r="AK11" s="275"/>
      <c r="AM11" s="275"/>
      <c r="AN11" s="275"/>
      <c r="AO11" s="275"/>
      <c r="BE11" s="44"/>
      <c r="BF11" s="44"/>
      <c r="BG11" s="44"/>
      <c r="BH11" s="44"/>
    </row>
    <row r="12" spans="1:81" ht="14.25" customHeight="1" thickTop="1" thickBot="1">
      <c r="A12" s="45"/>
      <c r="B12" s="89"/>
      <c r="C12" s="89"/>
      <c r="D12" s="89"/>
      <c r="E12" s="89"/>
      <c r="F12" s="89"/>
      <c r="G12" s="91"/>
      <c r="H12" s="45"/>
      <c r="I12" s="45"/>
      <c r="J12" s="98"/>
      <c r="K12" s="219"/>
      <c r="L12" s="98"/>
      <c r="M12" s="98"/>
      <c r="N12" s="98"/>
      <c r="O12" s="98"/>
      <c r="P12" s="98"/>
      <c r="Q12" s="98"/>
      <c r="R12" s="98"/>
      <c r="S12" s="98"/>
      <c r="T12" s="98"/>
      <c r="U12" s="45"/>
      <c r="V12" s="272"/>
      <c r="W12" s="272"/>
      <c r="X12" s="272"/>
      <c r="Y12" s="272"/>
      <c r="Z12" s="272"/>
      <c r="AA12" s="272"/>
      <c r="AB12" s="272"/>
      <c r="AE12" s="275"/>
      <c r="AF12" s="275"/>
      <c r="AG12" s="275"/>
      <c r="AJ12" s="275"/>
      <c r="AK12" s="275"/>
      <c r="AM12" s="275"/>
      <c r="AN12" s="275"/>
      <c r="AO12" s="275"/>
      <c r="BE12" s="44"/>
      <c r="BF12" s="44"/>
      <c r="BG12" s="44"/>
      <c r="BH12" s="44"/>
    </row>
    <row r="13" spans="1:81" ht="15" customHeight="1" thickTop="1" thickBot="1">
      <c r="A13" s="45"/>
      <c r="B13" s="392"/>
      <c r="C13" s="392"/>
      <c r="D13" s="392"/>
      <c r="E13" s="99"/>
      <c r="F13" s="100"/>
      <c r="G13" s="91"/>
      <c r="H13" s="45"/>
      <c r="I13" s="94"/>
      <c r="J13" s="91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272"/>
      <c r="W13" s="272"/>
      <c r="X13" s="272"/>
      <c r="Y13" s="272"/>
      <c r="Z13" s="272"/>
      <c r="AA13" s="272"/>
      <c r="AB13" s="272"/>
      <c r="AE13" s="275"/>
      <c r="AF13" s="275"/>
      <c r="AG13" s="275"/>
      <c r="AJ13" s="275"/>
      <c r="AK13" s="275"/>
      <c r="AM13" s="275"/>
      <c r="AN13" s="275"/>
      <c r="AO13" s="275"/>
      <c r="BE13" s="44"/>
      <c r="BF13" s="44"/>
      <c r="BG13" s="44"/>
      <c r="BH13" s="44"/>
    </row>
    <row r="14" spans="1:81" ht="15" customHeight="1" thickTop="1">
      <c r="A14" s="45"/>
      <c r="B14" s="188"/>
      <c r="C14" s="188"/>
      <c r="D14" s="197" t="s">
        <v>107</v>
      </c>
      <c r="E14" s="220">
        <f>DOC.2_12!DE405</f>
        <v>0</v>
      </c>
      <c r="F14" s="101"/>
      <c r="G14" s="91"/>
      <c r="H14" s="45"/>
      <c r="I14" s="94"/>
      <c r="J14" s="91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272"/>
      <c r="W14" s="272"/>
      <c r="X14" s="272"/>
      <c r="Y14" s="272"/>
      <c r="Z14" s="272"/>
      <c r="AA14" s="272"/>
      <c r="AB14" s="272"/>
      <c r="AE14" s="275"/>
      <c r="AF14" s="275"/>
      <c r="AG14" s="275"/>
      <c r="AJ14" s="275"/>
      <c r="AK14" s="275"/>
      <c r="AM14" s="275"/>
      <c r="AN14" s="275"/>
      <c r="AO14" s="275"/>
      <c r="BE14" s="44"/>
      <c r="BF14" s="44"/>
      <c r="BG14" s="44"/>
      <c r="BH14" s="44"/>
    </row>
    <row r="15" spans="1:81" ht="15" customHeight="1" thickBot="1">
      <c r="A15" s="45"/>
      <c r="B15" s="188"/>
      <c r="C15" s="188"/>
      <c r="D15" s="198" t="s">
        <v>108</v>
      </c>
      <c r="E15" s="221">
        <f>DOC.2_12!DF405</f>
        <v>0</v>
      </c>
      <c r="F15" s="101"/>
      <c r="G15" s="91"/>
      <c r="H15" s="45"/>
      <c r="I15" s="94"/>
      <c r="J15" s="91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272"/>
      <c r="W15" s="272"/>
      <c r="X15" s="272"/>
      <c r="Y15" s="272"/>
      <c r="Z15" s="272"/>
      <c r="AA15" s="272"/>
      <c r="AB15" s="272"/>
      <c r="AE15" s="275"/>
      <c r="AF15" s="275"/>
      <c r="AG15" s="275"/>
      <c r="AJ15" s="275"/>
      <c r="AK15" s="275"/>
      <c r="AM15" s="275"/>
      <c r="AN15" s="275"/>
      <c r="AO15" s="275"/>
      <c r="BE15" s="44"/>
      <c r="BF15" s="44"/>
      <c r="BG15" s="44"/>
      <c r="BH15" s="44"/>
    </row>
    <row r="16" spans="1:81" ht="15" customHeight="1" thickTop="1">
      <c r="A16" s="45"/>
      <c r="B16" s="188"/>
      <c r="C16" s="188"/>
      <c r="D16" s="188"/>
      <c r="E16" s="201"/>
      <c r="F16" s="101"/>
      <c r="G16" s="91"/>
      <c r="H16" s="45"/>
      <c r="I16" s="94"/>
      <c r="J16" s="91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272"/>
      <c r="W16" s="272"/>
      <c r="X16" s="272"/>
      <c r="Y16" s="272"/>
      <c r="Z16" s="272"/>
      <c r="AA16" s="272"/>
      <c r="AB16" s="272"/>
      <c r="AE16" s="275"/>
      <c r="AF16" s="275"/>
      <c r="AG16" s="275"/>
      <c r="AJ16" s="275"/>
      <c r="AK16" s="275"/>
      <c r="AM16" s="275"/>
      <c r="AN16" s="275"/>
      <c r="AO16" s="275"/>
      <c r="BE16" s="44"/>
      <c r="BF16" s="44"/>
      <c r="BG16" s="44"/>
      <c r="BH16" s="44"/>
    </row>
    <row r="17" spans="1:60" ht="15" customHeight="1" thickBot="1">
      <c r="A17" s="45"/>
      <c r="B17" s="188"/>
      <c r="C17" s="188"/>
      <c r="D17" s="188"/>
      <c r="E17" s="45"/>
      <c r="F17" s="101"/>
      <c r="G17" s="91"/>
      <c r="H17" s="45"/>
      <c r="I17" s="94"/>
      <c r="J17" s="94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272"/>
      <c r="W17" s="272"/>
      <c r="X17" s="272"/>
      <c r="Y17" s="272"/>
      <c r="Z17" s="272"/>
      <c r="AA17" s="272"/>
      <c r="AB17" s="272"/>
      <c r="AE17" s="275"/>
      <c r="AF17" s="275"/>
      <c r="AG17" s="275"/>
      <c r="AJ17" s="275"/>
      <c r="AK17" s="275"/>
      <c r="AM17" s="275"/>
      <c r="AN17" s="275"/>
      <c r="AO17" s="275"/>
      <c r="BE17" s="44"/>
      <c r="BF17" s="44"/>
      <c r="BG17" s="44"/>
      <c r="BH17" s="44"/>
    </row>
    <row r="18" spans="1:60" ht="13.5" customHeight="1" thickTop="1" thickBot="1">
      <c r="A18" s="45"/>
      <c r="B18" s="102"/>
      <c r="C18" s="102"/>
      <c r="D18" s="102"/>
      <c r="E18" s="89"/>
      <c r="F18" s="103"/>
      <c r="G18" s="91"/>
      <c r="H18" s="45"/>
      <c r="I18" s="94"/>
      <c r="J18" s="94"/>
      <c r="K18" s="45"/>
      <c r="L18" s="89"/>
      <c r="M18" s="89"/>
      <c r="N18" s="89"/>
      <c r="O18" s="89"/>
      <c r="P18" s="89"/>
      <c r="Q18" s="89"/>
      <c r="R18" s="89"/>
      <c r="S18" s="89"/>
      <c r="T18" s="45"/>
      <c r="U18" s="45"/>
      <c r="V18" s="272"/>
      <c r="W18" s="272"/>
      <c r="X18" s="272"/>
      <c r="Y18" s="272"/>
      <c r="Z18" s="272"/>
      <c r="AA18" s="272"/>
      <c r="AB18" s="272"/>
      <c r="AE18" s="275"/>
      <c r="AF18" s="275"/>
      <c r="AG18" s="275"/>
      <c r="AK18" s="44"/>
      <c r="AL18" s="44"/>
      <c r="AM18" s="44"/>
      <c r="AN18" s="44"/>
      <c r="BE18" s="44"/>
      <c r="BF18" s="44"/>
      <c r="BG18" s="44"/>
      <c r="BH18" s="44"/>
    </row>
    <row r="19" spans="1:60" ht="15.75" customHeight="1" thickTop="1" thickBot="1">
      <c r="A19" s="45"/>
      <c r="B19" s="412" t="s">
        <v>72</v>
      </c>
      <c r="C19" s="413"/>
      <c r="D19" s="413"/>
      <c r="E19" s="413"/>
      <c r="F19" s="420"/>
      <c r="G19" s="91"/>
      <c r="H19" s="45"/>
      <c r="I19" s="94"/>
      <c r="J19" s="91"/>
      <c r="K19" s="104"/>
      <c r="L19" s="412" t="s">
        <v>72</v>
      </c>
      <c r="M19" s="413"/>
      <c r="N19" s="413"/>
      <c r="O19" s="413"/>
      <c r="P19" s="413"/>
      <c r="Q19" s="413"/>
      <c r="R19" s="414"/>
      <c r="S19" s="415"/>
      <c r="T19" s="104"/>
      <c r="U19" s="104"/>
      <c r="V19" s="272"/>
      <c r="W19" s="272"/>
      <c r="X19" s="272"/>
      <c r="Y19" s="272"/>
      <c r="Z19" s="272"/>
      <c r="AA19" s="272"/>
      <c r="AB19" s="272"/>
      <c r="AK19" s="44"/>
      <c r="AL19" s="44"/>
      <c r="AM19" s="44"/>
      <c r="AN19" s="44"/>
    </row>
    <row r="20" spans="1:60" ht="15.75" customHeight="1" thickTop="1">
      <c r="A20" s="45"/>
      <c r="B20" s="395" t="s">
        <v>99</v>
      </c>
      <c r="C20" s="396"/>
      <c r="D20" s="397"/>
      <c r="E20" s="423">
        <f>DOC.2_12!CJ405</f>
        <v>0</v>
      </c>
      <c r="F20" s="411"/>
      <c r="G20" s="91"/>
      <c r="H20" s="45"/>
      <c r="I20" s="94"/>
      <c r="J20" s="105" t="str">
        <f>IF(DOC.2_10!DB413&gt;0,"TENIU","")</f>
        <v/>
      </c>
      <c r="K20" s="106" t="str">
        <f>IF(DOC.2_10!DB413&gt;0,DOC.2_10!DB413,"")</f>
        <v/>
      </c>
      <c r="L20" s="159" t="s">
        <v>59</v>
      </c>
      <c r="M20" s="160" t="s">
        <v>60</v>
      </c>
      <c r="N20" s="160" t="s">
        <v>61</v>
      </c>
      <c r="O20" s="161"/>
      <c r="P20" s="162" t="s">
        <v>63</v>
      </c>
      <c r="Q20" s="213" t="s">
        <v>64</v>
      </c>
      <c r="R20" s="160" t="s">
        <v>118</v>
      </c>
      <c r="S20" s="216" t="s">
        <v>119</v>
      </c>
      <c r="T20" s="95"/>
      <c r="U20" s="95"/>
      <c r="V20" s="272"/>
      <c r="W20" s="272"/>
      <c r="X20" s="272"/>
      <c r="Y20" s="272"/>
      <c r="Z20" s="272"/>
      <c r="AA20" s="272"/>
      <c r="AB20" s="272"/>
    </row>
    <row r="21" spans="1:60" ht="15.75" customHeight="1" thickBot="1">
      <c r="A21" s="45"/>
      <c r="B21" s="416" t="s">
        <v>100</v>
      </c>
      <c r="C21" s="417"/>
      <c r="D21" s="418"/>
      <c r="E21" s="424">
        <f>DOC.2_12!CI405</f>
        <v>0</v>
      </c>
      <c r="F21" s="425"/>
      <c r="G21" s="91"/>
      <c r="H21" s="45"/>
      <c r="I21" s="94"/>
      <c r="J21" s="104"/>
      <c r="K21" s="104"/>
      <c r="L21" s="186">
        <f>E10</f>
        <v>0</v>
      </c>
      <c r="M21" s="164">
        <f>E11</f>
        <v>0</v>
      </c>
      <c r="N21" s="164">
        <f>DOC.1_Despeses_12!N3</f>
        <v>0</v>
      </c>
      <c r="O21" s="163"/>
      <c r="P21" s="187">
        <f>E20</f>
        <v>0</v>
      </c>
      <c r="Q21" s="214">
        <f>E21</f>
        <v>0</v>
      </c>
      <c r="R21" s="187">
        <f>E24</f>
        <v>0</v>
      </c>
      <c r="S21" s="217">
        <f>E25</f>
        <v>0</v>
      </c>
      <c r="T21" s="104"/>
      <c r="U21" s="104"/>
      <c r="V21" s="272"/>
      <c r="W21" s="272"/>
      <c r="X21" s="272"/>
      <c r="Y21" s="272"/>
      <c r="Z21" s="272"/>
      <c r="AA21" s="272"/>
      <c r="AB21" s="272"/>
    </row>
    <row r="22" spans="1:60" ht="14.25" customHeight="1" thickTop="1" thickBot="1">
      <c r="A22" s="45"/>
      <c r="B22" s="107"/>
      <c r="C22" s="107"/>
      <c r="D22" s="107"/>
      <c r="E22" s="107"/>
      <c r="F22" s="107"/>
      <c r="G22" s="91"/>
      <c r="H22" s="117"/>
      <c r="I22" s="94"/>
      <c r="J22" s="91"/>
      <c r="K22" s="104"/>
      <c r="L22" s="108"/>
      <c r="M22" s="108"/>
      <c r="N22" s="108"/>
      <c r="O22" s="108"/>
      <c r="P22" s="108"/>
      <c r="Q22" s="215"/>
      <c r="R22" s="218"/>
      <c r="S22" s="218"/>
      <c r="T22" s="104"/>
      <c r="U22" s="104"/>
      <c r="V22" s="272"/>
      <c r="W22" s="272"/>
      <c r="X22" s="272"/>
      <c r="Y22" s="272"/>
      <c r="Z22" s="272"/>
      <c r="AA22" s="272"/>
      <c r="AB22" s="272"/>
    </row>
    <row r="23" spans="1:60" ht="15" customHeight="1" thickTop="1" thickBot="1">
      <c r="A23" s="45"/>
      <c r="B23" s="419"/>
      <c r="C23" s="419"/>
      <c r="D23" s="419"/>
      <c r="E23" s="109"/>
      <c r="F23" s="110"/>
      <c r="G23" s="91"/>
      <c r="H23" s="118"/>
      <c r="I23" s="45"/>
      <c r="J23" s="104"/>
      <c r="K23" s="104"/>
      <c r="L23" s="334"/>
      <c r="M23" s="334"/>
      <c r="N23" s="334"/>
      <c r="O23" s="334"/>
      <c r="P23" s="334"/>
      <c r="Q23" s="212"/>
      <c r="R23" s="212"/>
      <c r="S23" s="212"/>
      <c r="T23" s="104"/>
      <c r="U23" s="104"/>
      <c r="V23" s="272"/>
      <c r="W23" s="272"/>
      <c r="X23" s="272"/>
      <c r="Y23" s="272"/>
      <c r="Z23" s="272"/>
      <c r="AA23" s="272"/>
      <c r="AB23" s="272"/>
    </row>
    <row r="24" spans="1:60" ht="15" customHeight="1" thickTop="1">
      <c r="A24" s="45"/>
      <c r="B24" s="188"/>
      <c r="C24" s="188"/>
      <c r="D24" s="199" t="s">
        <v>107</v>
      </c>
      <c r="E24" s="222">
        <f>DOC.2_12!DH405</f>
        <v>0</v>
      </c>
      <c r="F24" s="101"/>
      <c r="G24" s="101"/>
      <c r="H24" s="101"/>
      <c r="I24" s="45"/>
      <c r="J24" s="45"/>
      <c r="K24" s="45"/>
      <c r="L24" s="46"/>
      <c r="M24" s="45"/>
      <c r="N24" s="45"/>
      <c r="O24" s="45"/>
      <c r="P24" s="45"/>
      <c r="Q24" s="45"/>
      <c r="R24" s="46"/>
      <c r="S24" s="45"/>
      <c r="T24" s="45"/>
      <c r="U24" s="45"/>
      <c r="V24" s="272"/>
      <c r="W24" s="272"/>
      <c r="X24" s="272"/>
      <c r="Y24" s="272"/>
      <c r="Z24" s="272"/>
      <c r="AA24" s="272"/>
      <c r="AB24" s="272"/>
    </row>
    <row r="25" spans="1:60" ht="15" customHeight="1" thickBot="1">
      <c r="A25" s="45"/>
      <c r="B25" s="188"/>
      <c r="C25" s="188"/>
      <c r="D25" s="200" t="s">
        <v>108</v>
      </c>
      <c r="E25" s="223">
        <f>DOC.2_12!DI405</f>
        <v>0</v>
      </c>
      <c r="F25" s="101"/>
      <c r="G25" s="101"/>
      <c r="H25" s="101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272"/>
      <c r="W25" s="272"/>
      <c r="X25" s="272"/>
      <c r="Y25" s="272"/>
      <c r="Z25" s="272"/>
      <c r="AA25" s="272"/>
      <c r="AB25" s="272"/>
    </row>
    <row r="26" spans="1:60" ht="13.5" customHeight="1" thickTop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272"/>
      <c r="W26" s="272"/>
      <c r="X26" s="272"/>
      <c r="Y26" s="272"/>
      <c r="Z26" s="272"/>
      <c r="AA26" s="272"/>
      <c r="AB26" s="272"/>
    </row>
    <row r="27" spans="1:60" ht="13.5" customHeigh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272"/>
      <c r="W27" s="272"/>
      <c r="X27" s="272"/>
      <c r="Y27" s="272"/>
      <c r="Z27" s="272"/>
      <c r="AA27" s="272"/>
      <c r="AB27" s="272"/>
    </row>
    <row r="28" spans="1:60" ht="13.5" customHeight="1" thickBot="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165"/>
      <c r="U28" s="166"/>
      <c r="V28" s="272"/>
      <c r="W28" s="272"/>
      <c r="X28" s="272"/>
      <c r="Y28" s="272"/>
      <c r="Z28" s="272"/>
      <c r="AA28" s="272"/>
      <c r="AB28" s="272"/>
    </row>
    <row r="29" spans="1:60">
      <c r="A29" s="112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8"/>
      <c r="R29" s="168"/>
      <c r="S29" s="168"/>
      <c r="T29" s="167"/>
      <c r="U29" s="169"/>
      <c r="V29" s="272"/>
      <c r="W29" s="272"/>
      <c r="X29" s="272"/>
      <c r="Y29" s="272"/>
      <c r="Z29" s="272"/>
      <c r="AA29" s="272"/>
      <c r="AB29" s="272"/>
    </row>
    <row r="30" spans="1:60">
      <c r="A30" s="272"/>
      <c r="B30" s="272"/>
      <c r="C30" s="272"/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</row>
    <row r="31" spans="1:60">
      <c r="A31" s="272"/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</row>
    <row r="32" spans="1:60" hidden="1">
      <c r="A32" s="272"/>
      <c r="B32" s="272"/>
      <c r="C32" s="272"/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</row>
    <row r="33" spans="1:28" hidden="1">
      <c r="A33" s="272"/>
      <c r="B33" s="272"/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</row>
    <row r="34" spans="1:28" hidden="1"/>
    <row r="35" spans="1:28" hidden="1"/>
    <row r="36" spans="1:28" hidden="1"/>
    <row r="37" spans="1:28" hidden="1"/>
    <row r="38" spans="1:28" hidden="1"/>
    <row r="39" spans="1:28" hidden="1"/>
    <row r="40" spans="1:28" hidden="1"/>
    <row r="41" spans="1:28" hidden="1"/>
    <row r="42" spans="1:28" hidden="1"/>
    <row r="43" spans="1:28" hidden="1"/>
    <row r="44" spans="1:28" hidden="1"/>
  </sheetData>
  <sheetProtection algorithmName="SHA-512" hashValue="KPRr9oieQoznnFMW0zR7O8nKmVzCXf3XrranW0yl/04aprVGD1kMJijSHpyXiMKipdjXmBIgOSQ7FWkZiWMVDg==" saltValue="J/BfOMeSbj6H+xMiIvHg6A==" spinCount="100000" sheet="1" objects="1" scenarios="1"/>
  <mergeCells count="21">
    <mergeCell ref="Q2:U2"/>
    <mergeCell ref="B4:D4"/>
    <mergeCell ref="E4:P4"/>
    <mergeCell ref="T4:U4"/>
    <mergeCell ref="B5:D5"/>
    <mergeCell ref="E5:P5"/>
    <mergeCell ref="B10:D10"/>
    <mergeCell ref="E10:F10"/>
    <mergeCell ref="J10:T10"/>
    <mergeCell ref="B11:D11"/>
    <mergeCell ref="E11:F11"/>
    <mergeCell ref="L11:N11"/>
    <mergeCell ref="P11:R11"/>
    <mergeCell ref="B23:D23"/>
    <mergeCell ref="B13:D13"/>
    <mergeCell ref="B19:F19"/>
    <mergeCell ref="L19:S19"/>
    <mergeCell ref="B20:D20"/>
    <mergeCell ref="E20:F20"/>
    <mergeCell ref="B21:D21"/>
    <mergeCell ref="E21:F21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9</vt:i4>
      </vt:variant>
      <vt:variant>
        <vt:lpstr>Intervals amb nom</vt:lpstr>
      </vt:variant>
      <vt:variant>
        <vt:i4>12</vt:i4>
      </vt:variant>
    </vt:vector>
  </HeadingPairs>
  <TitlesOfParts>
    <vt:vector size="21" baseType="lpstr">
      <vt:lpstr>DOC.1_Despeses_10</vt:lpstr>
      <vt:lpstr>DOC.2_10</vt:lpstr>
      <vt:lpstr>R_DOC.2_10</vt:lpstr>
      <vt:lpstr>DOC.1_Despeses_11</vt:lpstr>
      <vt:lpstr>DOC.2_11</vt:lpstr>
      <vt:lpstr>R_DOC.2_11</vt:lpstr>
      <vt:lpstr>DOC.1_Despeses_12</vt:lpstr>
      <vt:lpstr>DOC.2_12</vt:lpstr>
      <vt:lpstr>R_DOC.2_12</vt:lpstr>
      <vt:lpstr>R_DOC.2_10!Àrea_d'impressió</vt:lpstr>
      <vt:lpstr>R_DOC.2_11!Àrea_d'impressió</vt:lpstr>
      <vt:lpstr>R_DOC.2_12!Àrea_d'impressió</vt:lpstr>
      <vt:lpstr>DOC.2_11!Sexe</vt:lpstr>
      <vt:lpstr>DOC.2_12!Sexe</vt:lpstr>
      <vt:lpstr>Sexe</vt:lpstr>
      <vt:lpstr>DOC.2_10!T.Discapacitat</vt:lpstr>
      <vt:lpstr>DOC.2_11!T.Discapacitat</vt:lpstr>
      <vt:lpstr>DOC.2_12!T.Discapacitat</vt:lpstr>
      <vt:lpstr>DOC.2_10!Tipus_de_discapacitat</vt:lpstr>
      <vt:lpstr>DOC.2_11!Tipus_de_discapacitat</vt:lpstr>
      <vt:lpstr>DOC.2_12!Tipus_de_discapacitat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Puig Fabregat, Maria Teresa</dc:creator>
  <cp:lastModifiedBy>Sole Gaya, Teresa Maria</cp:lastModifiedBy>
  <cp:lastPrinted>2018-10-03T11:01:26Z</cp:lastPrinted>
  <dcterms:created xsi:type="dcterms:W3CDTF">2016-09-30T09:50:06Z</dcterms:created>
  <dcterms:modified xsi:type="dcterms:W3CDTF">2021-06-09T08:33:43Z</dcterms:modified>
</cp:coreProperties>
</file>